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worksheets/sheet31.xml" ContentType="application/vnd.openxmlformats-officedocument.spreadsheetml.worksheet+xml"/>
  <Override PartName="/xl/tables/table11.xml" ContentType="application/vnd.openxmlformats-officedocument.spreadsheetml.table+xml"/>
  <Override PartName="/xl/theme/theme11.xml" ContentType="application/vnd.openxmlformats-officedocument.theme+xml"/>
  <Override PartName="/xl/worksheets/sheet22.xml" ContentType="application/vnd.openxmlformats-officedocument.spreadsheetml.worksheet+xml"/>
  <Override PartName="/xl/worksheets/sheet13.xml" ContentType="application/vnd.openxmlformats-officedocument.spreadsheetml.worksheet+xml"/>
  <Override PartName="/xl/worksheets/sheet64.xml" ContentType="application/vnd.openxmlformats-officedocument.spreadsheetml.worksheet+xml"/>
  <Override PartName="/xl/tables/table62.xml" ContentType="application/vnd.openxmlformats-officedocument.spreadsheetml.table+xml"/>
  <Override PartName="/xl/tables/table53.xml" ContentType="application/vnd.openxmlformats-officedocument.spreadsheetml.table+xml"/>
  <Override PartName="/xl/worksheets/sheet55.xml" ContentType="application/vnd.openxmlformats-officedocument.spreadsheetml.worksheet+xml"/>
  <Override PartName="/xl/tables/table4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xl/worksheets/sheet46.xml" ContentType="application/vnd.openxmlformats-officedocument.spreadsheetml.worksheet+xml"/>
  <Override PartName="/xl/tables/table26.xml" ContentType="application/vnd.openxmlformats-officedocument.spreadsheetml.table+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14"/>
  <workbookPr filterPrivacy="1"/>
  <xr:revisionPtr revIDLastSave="0" documentId="13_ncr:1_{79F21E00-37E0-400F-992E-A76871A59C4E}" xr6:coauthVersionLast="47" xr6:coauthVersionMax="47" xr10:uidLastSave="{00000000-0000-0000-0000-000000000000}"/>
  <bookViews>
    <workbookView xWindow="-120" yWindow="-120" windowWidth="29040" windowHeight="17640" tabRatio="778" xr2:uid="{00000000-000D-0000-FFFF-FFFF00000000}"/>
  </bookViews>
  <sheets>
    <sheet name="開始" sheetId="8" r:id="rId1"/>
    <sheet name="概觀" sheetId="1" r:id="rId2"/>
    <sheet name="新創公司成本範本" sheetId="5" r:id="rId3"/>
    <sheet name="新創公司成本範例" sheetId="3" r:id="rId4"/>
    <sheet name="損益表範本" sheetId="7" r:id="rId5"/>
    <sheet name="損益表範例" sheetId="4" r:id="rId6"/>
  </sheets>
  <definedNames>
    <definedName name="_xlnm.Print_Area" localSheetId="0">開始!$B$1:$B$8</definedName>
    <definedName name="_xlnm.Print_Area" localSheetId="4">損益表範本!$B$1:$O$24</definedName>
    <definedName name="_xlnm.Print_Area" localSheetId="5">損益表範例!$B$1:$O$23</definedName>
    <definedName name="_xlnm.Print_Area" localSheetId="2">新創公司成本範本!$B$1:$F$9</definedName>
    <definedName name="_xlnm.Print_Area" localSheetId="3">新創公司成本範例!$B$1:$F$9</definedName>
    <definedName name="_xlnm.Print_Area" localSheetId="1">概觀!$B$1:$B$7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7" l="1"/>
  <c r="F19" i="7"/>
  <c r="G19" i="7"/>
  <c r="H19" i="7"/>
  <c r="I19" i="7"/>
  <c r="J19" i="7"/>
  <c r="K19" i="7"/>
  <c r="L19" i="7"/>
  <c r="M19" i="7"/>
  <c r="N19" i="7"/>
  <c r="D19" i="7"/>
  <c r="C19" i="7"/>
  <c r="O18" i="7"/>
  <c r="N9" i="7"/>
  <c r="M9" i="7"/>
  <c r="L9" i="7"/>
  <c r="K9" i="7"/>
  <c r="J9" i="7"/>
  <c r="I9" i="7"/>
  <c r="H9" i="7"/>
  <c r="G9" i="7"/>
  <c r="F9" i="7"/>
  <c r="E9" i="7"/>
  <c r="D9" i="7"/>
  <c r="C9" i="7"/>
  <c r="D9" i="4"/>
  <c r="C18" i="4"/>
  <c r="D18" i="4"/>
  <c r="E18" i="4"/>
  <c r="F18" i="4"/>
  <c r="G18" i="4"/>
  <c r="H18" i="4"/>
  <c r="I18" i="4"/>
  <c r="J18" i="4"/>
  <c r="K18" i="4"/>
  <c r="L18" i="4"/>
  <c r="M18" i="4"/>
  <c r="N18" i="4"/>
  <c r="N9" i="4"/>
  <c r="M9" i="4"/>
  <c r="L9" i="4"/>
  <c r="K9" i="4"/>
  <c r="J9" i="4"/>
  <c r="I9" i="4"/>
  <c r="H9" i="4"/>
  <c r="G9" i="4"/>
  <c r="F9" i="4"/>
  <c r="E9" i="4"/>
  <c r="C9" i="4"/>
  <c r="B2" i="4"/>
  <c r="B2" i="7"/>
  <c r="B2" i="3"/>
  <c r="O19" i="7" l="1"/>
  <c r="O9" i="7"/>
  <c r="O18" i="4"/>
  <c r="O9" i="4"/>
  <c r="C2" i="7" l="1"/>
  <c r="C2" i="4"/>
  <c r="C10" i="7"/>
  <c r="D10" i="7"/>
  <c r="D11" i="7" s="1"/>
  <c r="E10" i="7"/>
  <c r="E11" i="7" s="1"/>
  <c r="F10" i="7"/>
  <c r="F11" i="7" s="1"/>
  <c r="G10" i="7"/>
  <c r="G11" i="7" s="1"/>
  <c r="H10" i="7"/>
  <c r="H11" i="7" s="1"/>
  <c r="I10" i="7"/>
  <c r="I11" i="7" s="1"/>
  <c r="J10" i="7"/>
  <c r="J11" i="7" s="1"/>
  <c r="K10" i="7"/>
  <c r="K11" i="7" s="1"/>
  <c r="L10" i="7"/>
  <c r="L11" i="7" s="1"/>
  <c r="M10" i="7"/>
  <c r="M11" i="7" s="1"/>
  <c r="N10" i="7"/>
  <c r="N11" i="7" s="1"/>
  <c r="C11" i="7" l="1"/>
  <c r="O10" i="7"/>
  <c r="C2" i="3"/>
  <c r="C2" i="5"/>
  <c r="F20" i="7" l="1"/>
  <c r="J20" i="7"/>
  <c r="N20" i="7"/>
  <c r="H20" i="7"/>
  <c r="I20" i="7"/>
  <c r="G20" i="7"/>
  <c r="K20" i="7"/>
  <c r="D20" i="7"/>
  <c r="L20" i="7"/>
  <c r="E20" i="7"/>
  <c r="M20" i="7"/>
  <c r="C20" i="7"/>
  <c r="O17" i="7"/>
  <c r="O16" i="7"/>
  <c r="O15" i="7"/>
  <c r="O14" i="7"/>
  <c r="O8" i="7"/>
  <c r="O7" i="7"/>
  <c r="O6" i="7"/>
  <c r="O5" i="7"/>
  <c r="F9" i="5"/>
  <c r="F8" i="5"/>
  <c r="F7" i="5"/>
  <c r="F6" i="5"/>
  <c r="F5" i="5"/>
  <c r="O15" i="4"/>
  <c r="O16" i="4"/>
  <c r="O17" i="4"/>
  <c r="O14" i="4"/>
  <c r="D10" i="4"/>
  <c r="D11" i="4" s="1"/>
  <c r="D19" i="4" s="1"/>
  <c r="E10" i="4"/>
  <c r="E11" i="4" s="1"/>
  <c r="E19" i="4" s="1"/>
  <c r="F10" i="4"/>
  <c r="F11" i="4" s="1"/>
  <c r="F19" i="4" s="1"/>
  <c r="G10" i="4"/>
  <c r="G11" i="4" s="1"/>
  <c r="G19" i="4" s="1"/>
  <c r="H10" i="4"/>
  <c r="H11" i="4" s="1"/>
  <c r="H19" i="4" s="1"/>
  <c r="I10" i="4"/>
  <c r="I11" i="4" s="1"/>
  <c r="I19" i="4" s="1"/>
  <c r="J10" i="4"/>
  <c r="J11" i="4" s="1"/>
  <c r="J19" i="4" s="1"/>
  <c r="K10" i="4"/>
  <c r="K11" i="4" s="1"/>
  <c r="K19" i="4" s="1"/>
  <c r="L10" i="4"/>
  <c r="L11" i="4" s="1"/>
  <c r="L19" i="4" s="1"/>
  <c r="M10" i="4"/>
  <c r="M11" i="4" s="1"/>
  <c r="M19" i="4" s="1"/>
  <c r="N10" i="4"/>
  <c r="N11" i="4" s="1"/>
  <c r="N19" i="4" s="1"/>
  <c r="C10" i="4"/>
  <c r="C11" i="4" s="1"/>
  <c r="C19" i="4" s="1"/>
  <c r="O6" i="4"/>
  <c r="O7" i="4"/>
  <c r="O8" i="4"/>
  <c r="O5" i="4"/>
  <c r="F6" i="3"/>
  <c r="F7" i="3"/>
  <c r="F8" i="3"/>
  <c r="F9" i="3"/>
  <c r="F5" i="3"/>
  <c r="F20" i="4" l="1"/>
  <c r="F22" i="4" s="1"/>
  <c r="M20" i="4"/>
  <c r="M22" i="4"/>
  <c r="I20" i="4"/>
  <c r="I22" i="4" s="1"/>
  <c r="E20" i="4"/>
  <c r="E22" i="4"/>
  <c r="J20" i="4"/>
  <c r="J22" i="4" s="1"/>
  <c r="L20" i="4"/>
  <c r="L22" i="4" s="1"/>
  <c r="H20" i="4"/>
  <c r="H22" i="4" s="1"/>
  <c r="D20" i="4"/>
  <c r="D22" i="4"/>
  <c r="N20" i="4"/>
  <c r="N22" i="4" s="1"/>
  <c r="K20" i="4"/>
  <c r="K22" i="4" s="1"/>
  <c r="G20" i="4"/>
  <c r="G22" i="4" s="1"/>
  <c r="M21" i="7"/>
  <c r="M23" i="7" s="1"/>
  <c r="C21" i="7"/>
  <c r="C23" i="7" s="1"/>
  <c r="D21" i="7"/>
  <c r="D23" i="7" s="1"/>
  <c r="H21" i="7"/>
  <c r="H23" i="7" s="1"/>
  <c r="N21" i="7"/>
  <c r="N23" i="7" s="1"/>
  <c r="E21" i="7"/>
  <c r="E23" i="7" s="1"/>
  <c r="G21" i="7"/>
  <c r="G23" i="7" s="1"/>
  <c r="J21" i="7"/>
  <c r="J23" i="7" s="1"/>
  <c r="K21" i="7"/>
  <c r="K23" i="7" s="1"/>
  <c r="L21" i="7"/>
  <c r="L23" i="7" s="1"/>
  <c r="I21" i="7"/>
  <c r="I23" i="7" s="1"/>
  <c r="F21" i="7"/>
  <c r="F23" i="7" s="1"/>
  <c r="O19" i="4"/>
  <c r="O10" i="4"/>
  <c r="F10" i="3"/>
  <c r="F10" i="5"/>
  <c r="O21" i="7" l="1"/>
  <c r="O11" i="4"/>
  <c r="C20" i="4" l="1"/>
  <c r="O20" i="7"/>
  <c r="O23" i="7" s="1"/>
  <c r="O11" i="7"/>
  <c r="O20" i="4" l="1"/>
  <c r="O22" i="4" s="1"/>
  <c r="C22" i="4"/>
</calcChain>
</file>

<file path=xl/sharedStrings.xml><?xml version="1.0" encoding="utf-8"?>
<sst xmlns="http://schemas.openxmlformats.org/spreadsheetml/2006/main" count="129" uniqueCount="58">
  <si>
    <t>關於此範本</t>
  </si>
  <si>
    <t xml:space="preserve">使用此範本建立新創企業財務計畫。 </t>
  </si>
  <si>
    <t xml:space="preserve">在「概觀」工作表中取得財務計畫的概觀。 </t>
  </si>
  <si>
    <t xml:space="preserve">備註: </t>
  </si>
  <si>
    <t>我們已在所有工作表的欄 A 提供額外指示。此文字已刻意隱藏。若要移除文字，請選取欄 A，然後選取 [刪除]。若要取消隱藏文字，請選取 A 欄，然後變更字型色彩。</t>
  </si>
  <si>
    <t>若要深入了解表格，請在表格內按 SHIFT 然後按 F10，選取 [表格] 選項，然後選取 [替代文字]。</t>
  </si>
  <si>
    <t>新創企業財務計畫</t>
  </si>
  <si>
    <t xml:space="preserve">建立財務計畫好讓所有業務規劃結合在一起。一旦找出您的產品、目標市場和目標客戶，以及定價，您即可開始預測成本、銷售額和利潤。這些項目以及您的假設將可協助您預估您的銷售趨勢預測。業務的另一端則是您預期產生的費用。必須持續監查費用，才能知道自己何時獲利。當您剛剛創業時，還有一點也非常重要，那就是了解在客戶銷售或獲得銷售產生的現金之前，您需要支付哪些費用。 </t>
  </si>
  <si>
    <t xml:space="preserve">追蹤您對於估計收入和已售出貨物成本所做出的假設。對於尚未開始運作的企業，您應該了解如何為產品或服務進行預估。以下是一些預估的指導方針： </t>
  </si>
  <si>
    <t xml:space="preserve">已售出貨物成本 (COGS):應該計算產品和某些服務的成本。這是生產產品會包含的成本。例如，如果您銷售服裝，COGS 就是您向製造商購買服裝所支付的價格。如果您自己製作，製作服裝的材料和人工就是你的成本。如果是服務，它會是一小時計費工作的直接人工成本。P&amp;L 中低於毛利的所有項目，都是整體業務的固定或間接成本 (例如房租、電話或行銷)。 </t>
  </si>
  <si>
    <t>新創成本</t>
  </si>
  <si>
    <t>您的咖啡店</t>
  </si>
  <si>
    <t>成本項目</t>
  </si>
  <si>
    <t>廣告/行銷</t>
  </si>
  <si>
    <t>員工薪資</t>
  </si>
  <si>
    <t>員工薪資稅與福利</t>
  </si>
  <si>
    <t>房租/租賃付款/公用事業費用</t>
  </si>
  <si>
    <t>運費/郵資</t>
  </si>
  <si>
    <t>預估的新創預算</t>
  </si>
  <si>
    <t>月份</t>
  </si>
  <si>
    <t>成本/月</t>
  </si>
  <si>
    <t>一次性成本</t>
  </si>
  <si>
    <t>總成本</t>
  </si>
  <si>
    <t>收入</t>
  </si>
  <si>
    <t>預估的產品銷售</t>
  </si>
  <si>
    <t>減除銷售退貨與折扣</t>
  </si>
  <si>
    <t>服務收入</t>
  </si>
  <si>
    <t xml:space="preserve">其他收入 </t>
  </si>
  <si>
    <t>淨銷售額</t>
  </si>
  <si>
    <t>已售出貨物成本</t>
  </si>
  <si>
    <t>毛利</t>
  </si>
  <si>
    <t>支出</t>
  </si>
  <si>
    <t>薪資</t>
  </si>
  <si>
    <t>銷售佣金</t>
  </si>
  <si>
    <t>房租</t>
  </si>
  <si>
    <t>其他 1</t>
  </si>
  <si>
    <t>總支出</t>
  </si>
  <si>
    <t>稅前收入</t>
  </si>
  <si>
    <t>所得稅支出</t>
  </si>
  <si>
    <t>淨收益</t>
  </si>
  <si>
    <t>1 月</t>
  </si>
  <si>
    <t>2 月</t>
  </si>
  <si>
    <t>3 月</t>
  </si>
  <si>
    <t>4 月</t>
  </si>
  <si>
    <t>5 月</t>
  </si>
  <si>
    <t>6 月</t>
  </si>
  <si>
    <t>7 月</t>
  </si>
  <si>
    <t>8 月</t>
  </si>
  <si>
    <t>9 月</t>
  </si>
  <si>
    <t>10 月</t>
  </si>
  <si>
    <t>11 月</t>
  </si>
  <si>
    <t>12 月</t>
  </si>
  <si>
    <t>YTD</t>
  </si>
  <si>
    <r>
      <rPr>
        <b/>
        <sz val="9"/>
        <color rgb="FFC00000"/>
        <rFont val="Microsoft JhengHei UI"/>
        <family val="2"/>
      </rPr>
      <t>預計新創成本:</t>
    </r>
    <r>
      <rPr>
        <sz val="9"/>
        <color rgb="FF2F2F2F"/>
        <rFont val="Microsoft JhengHei UI"/>
        <family val="2"/>
      </rPr>
      <t xml:space="preserve">下一個索引標籤的表格 (即新創成本範本) 提供空白範本，並提供一些開始使用的指示。下一個索引標籤 (即新創成本範例) 會顯示您開業時可能需要的持續和單次成本項目的範例。許多企業會長期賒賬支付，且不會立刻有現金周轉。預估現金何時開始流入公司非常地重要，除了一次性費用之外，您必須就自己將需要從儲蓄或初期投資中資助經常性項目多少個月來做出假設。  </t>
    </r>
  </si>
  <si>
    <r>
      <rPr>
        <b/>
        <sz val="9"/>
        <color rgb="FFC00000"/>
        <rFont val="Microsoft JhengHei UI"/>
        <family val="2"/>
      </rPr>
      <t>預估的損益模型:</t>
    </r>
    <r>
      <rPr>
        <sz val="9"/>
        <color rgb="FF2F2F2F"/>
        <rFont val="Microsoft JhengHei UI"/>
        <family val="2"/>
      </rPr>
      <t xml:space="preserve">在標籤為 P&amp;L 範本的索引標籤中，您可以找到一個空白範本，用於製作銷售趨勢預測和損益模型。下一個索引標籤 (即 P&amp;L 範例) 所顯示的預估範例是小型企業對其營運首 12 個月的趨勢預測。每個模型中表格的頂端部分會顯示預計的銷售額和毛利。不妨在此建立您的銷售趨勢預測。下一個章節會列出同一個月每項您預計的週期性支出。這些應該與上一個章節中預估的新創成本一致。在此模型的底部，您將會看到您何時開始獲利，以及哪些費用項目對獲利影響最大。 </t>
    </r>
  </si>
  <si>
    <t xml:space="preserve">使用新創公司成本範本和損益表範本工作表來記錄新創成本和利潤與損失。 </t>
    <phoneticPr fontId="40" type="noConversion"/>
  </si>
  <si>
    <t>新創公司成本範例和損益表範例工作表包含表格中的範例資料。</t>
    <phoneticPr fontId="40" type="noConversion"/>
  </si>
  <si>
    <t xml:space="preserve">收入:首先，請從目標市場 (潛在客戶、企業或消費者群組) 判斷其中有多少將成為第一年的目標。您預期當中有多少百分比會達成交易?他們購買產品或服務的平均交易是什麼?第一個月、第二個月可以完成幾項，以此類比?您可以從第一個月的數字開始，然後以百分比來成長 (例如 10%)。舉例來說，如果您向鎮上的小型企業銷售清潔服務，而您覺得有 500 個企業需要此服務。如果每份合約平均為每個月 250 美元，您需要預估第一年每個月可以與幾個企業簽署合約。 </t>
    <phoneticPr fontId="4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</si>
</sst>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0_);_(* \(#,##0\);_(* &quot;-&quot;_);_(@_)"/>
    <numFmt numFmtId="177" formatCode="_(* #,##0.00_);_(* \(#,##0.00\);_(* &quot;-&quot;??_);_(@_)"/>
    <numFmt numFmtId="178" formatCode="_-&quot;NT$&quot;* #,##0.00_ ;_-&quot;NT$&quot;* \-#,##0.00\ ;_-&quot;NT$&quot;* &quot;-&quot;??_ ;_-@_ "/>
    <numFmt numFmtId="179" formatCode="_-&quot;NT$&quot;* #,##0_ ;_-&quot;NT$&quot;* \-#,##0\ ;_-&quot;NT$&quot;* &quot;-&quot;_ ;_-@_ "/>
    <numFmt numFmtId="181" formatCode="&quot;NT$&quot;#,##0"/>
    <numFmt numFmtId="182" formatCode="&quot;NT$&quot;#,##0_);\(&quot;NT$&quot;#,##0\)"/>
    <numFmt numFmtId="186" formatCode="yyyy&quot;年&quot;m&quot;月&quot;d&quot;日&quot;;@"/>
  </numFmts>
  <fonts count="43" x14ac:knownFonts="1">
    <font>
      <sz val="11"/>
      <color theme="1"/>
      <name val="Microsoft JhengHei UI"/>
      <family val="2"/>
    </font>
    <font>
      <sz val="11"/>
      <color theme="0" tint="-4.9989318521683403E-2"/>
      <name val="新細明體"/>
      <family val="2"/>
      <scheme val="minor"/>
    </font>
    <font>
      <b/>
      <sz val="11"/>
      <color theme="1"/>
      <name val="新細明體"/>
      <family val="2"/>
      <scheme val="minor"/>
    </font>
    <font>
      <sz val="9"/>
      <color rgb="FF2F2F2F"/>
      <name val="新細明體"/>
      <family val="2"/>
      <scheme val="minor"/>
    </font>
    <font>
      <b/>
      <sz val="10"/>
      <color rgb="FF2F2F2F"/>
      <name val="新細明體"/>
      <family val="2"/>
      <scheme val="minor"/>
    </font>
    <font>
      <b/>
      <sz val="9"/>
      <color rgb="FF2F2F2F"/>
      <name val="新細明體"/>
      <family val="2"/>
      <scheme val="minor"/>
    </font>
    <font>
      <b/>
      <sz val="10"/>
      <color theme="1"/>
      <name val="新細明體"/>
      <family val="2"/>
      <scheme val="minor"/>
    </font>
    <font>
      <sz val="11"/>
      <color rgb="FFFF0000"/>
      <name val="新細明體"/>
      <family val="2"/>
      <scheme val="minor"/>
    </font>
    <font>
      <sz val="11"/>
      <color theme="0"/>
      <name val="新細明體"/>
      <family val="2"/>
      <scheme val="minor"/>
    </font>
    <font>
      <sz val="11"/>
      <color theme="1"/>
      <name val="Microsoft JhengHei UI"/>
      <family val="2"/>
    </font>
    <font>
      <sz val="11"/>
      <color theme="0"/>
      <name val="Microsoft JhengHei UI"/>
      <family val="2"/>
    </font>
    <font>
      <sz val="11"/>
      <color rgb="FF9C0006"/>
      <name val="Microsoft JhengHei UI"/>
      <family val="2"/>
    </font>
    <font>
      <b/>
      <sz val="11"/>
      <color rgb="FFFA7D00"/>
      <name val="Microsoft JhengHei UI"/>
      <family val="2"/>
    </font>
    <font>
      <b/>
      <sz val="11"/>
      <color theme="0"/>
      <name val="Microsoft JhengHei UI"/>
      <family val="2"/>
    </font>
    <font>
      <i/>
      <sz val="11"/>
      <color rgb="FF7F7F7F"/>
      <name val="Microsoft JhengHei UI"/>
      <family val="2"/>
    </font>
    <font>
      <sz val="11"/>
      <color rgb="FF006100"/>
      <name val="Microsoft JhengHei UI"/>
      <family val="2"/>
    </font>
    <font>
      <b/>
      <sz val="15"/>
      <color theme="3"/>
      <name val="Microsoft JhengHei UI"/>
      <family val="2"/>
    </font>
    <font>
      <b/>
      <sz val="13"/>
      <color theme="3"/>
      <name val="Microsoft JhengHei UI"/>
      <family val="2"/>
    </font>
    <font>
      <b/>
      <sz val="11"/>
      <color theme="3"/>
      <name val="Microsoft JhengHei UI"/>
      <family val="2"/>
    </font>
    <font>
      <sz val="11"/>
      <color rgb="FF3F3F76"/>
      <name val="Microsoft JhengHei UI"/>
      <family val="2"/>
    </font>
    <font>
      <sz val="11"/>
      <color rgb="FFFA7D00"/>
      <name val="Microsoft JhengHei UI"/>
      <family val="2"/>
    </font>
    <font>
      <sz val="11"/>
      <color rgb="FF9C5700"/>
      <name val="Microsoft JhengHei UI"/>
      <family val="2"/>
    </font>
    <font>
      <b/>
      <sz val="11"/>
      <color rgb="FF3F3F3F"/>
      <name val="Microsoft JhengHei UI"/>
      <family val="2"/>
    </font>
    <font>
      <sz val="18"/>
      <color theme="3"/>
      <name val="Microsoft JhengHei UI"/>
      <family val="2"/>
    </font>
    <font>
      <b/>
      <sz val="11"/>
      <color theme="1"/>
      <name val="Microsoft JhengHei UI"/>
      <family val="2"/>
    </font>
    <font>
      <sz val="11"/>
      <color rgb="FFFF0000"/>
      <name val="Microsoft JhengHei UI"/>
      <family val="2"/>
    </font>
    <font>
      <b/>
      <sz val="12"/>
      <color theme="0"/>
      <name val="Microsoft JhengHei UI"/>
      <family val="2"/>
    </font>
    <font>
      <sz val="9"/>
      <color rgb="FF2F2F2F"/>
      <name val="Microsoft JhengHei UI"/>
      <family val="2"/>
    </font>
    <font>
      <b/>
      <sz val="9"/>
      <color rgb="FF2F2F2F"/>
      <name val="Microsoft JhengHei UI"/>
      <family val="2"/>
    </font>
    <font>
      <b/>
      <sz val="9"/>
      <color rgb="FFC00000"/>
      <name val="Microsoft JhengHei UI"/>
      <family val="2"/>
    </font>
    <font>
      <b/>
      <sz val="10"/>
      <color theme="0"/>
      <name val="Microsoft JhengHei UI"/>
      <family val="2"/>
    </font>
    <font>
      <b/>
      <sz val="10"/>
      <color rgb="FF2F2F2F"/>
      <name val="Microsoft JhengHei UI"/>
      <family val="2"/>
    </font>
    <font>
      <b/>
      <sz val="5"/>
      <color theme="0" tint="-4.9989318521683403E-2"/>
      <name val="Microsoft JhengHei UI"/>
      <family val="2"/>
    </font>
    <font>
      <sz val="9"/>
      <color theme="0"/>
      <name val="Microsoft JhengHei UI"/>
      <family val="2"/>
    </font>
    <font>
      <sz val="11"/>
      <color theme="0" tint="-4.9989318521683403E-2"/>
      <name val="Microsoft JhengHei UI"/>
      <family val="2"/>
    </font>
    <font>
      <b/>
      <sz val="10"/>
      <color theme="1"/>
      <name val="Microsoft JhengHei UI"/>
      <family val="2"/>
    </font>
    <font>
      <b/>
      <sz val="9"/>
      <color theme="0"/>
      <name val="Microsoft JhengHei UI"/>
      <family val="2"/>
    </font>
    <font>
      <b/>
      <sz val="10"/>
      <color rgb="FFFF0000"/>
      <name val="Microsoft JhengHei UI"/>
      <family val="2"/>
    </font>
    <font>
      <sz val="9"/>
      <color rgb="FFFF0000"/>
      <name val="Microsoft JhengHei UI"/>
      <family val="2"/>
    </font>
    <font>
      <b/>
      <sz val="9"/>
      <color rgb="FFFF0000"/>
      <name val="Microsoft JhengHei UI"/>
      <family val="2"/>
    </font>
    <font>
      <sz val="9"/>
      <name val="細明體"/>
      <family val="3"/>
      <charset val="136"/>
    </font>
    <font>
      <b/>
      <sz val="9"/>
      <color rgb="FF2F2F2F"/>
      <name val="Microsoft JhengHei UI"/>
      <family val="2"/>
      <charset val="136"/>
    </font>
    <font>
      <sz val="9"/>
      <color rgb="FF2F2F2F"/>
      <name val="Microsoft JhengHei UI"/>
      <family val="2"/>
      <charset val="136"/>
    </font>
  </fonts>
  <fills count="37">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style="thin">
        <color theme="1" tint="0.249977111117893"/>
      </left>
      <right/>
      <top style="thin">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1" tint="0.249977111117893"/>
      </right>
      <top style="thin">
        <color theme="1" tint="0.249977111117893"/>
      </top>
      <bottom style="thin">
        <color theme="1" tint="0.249977111117893"/>
      </bottom>
      <diagonal/>
    </border>
    <border>
      <left/>
      <right style="thin">
        <color indexed="64"/>
      </right>
      <top/>
      <bottom/>
      <diagonal/>
    </border>
    <border>
      <left style="thin">
        <color indexed="64"/>
      </left>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theme="1" tint="0.249977111117893"/>
      </top>
      <bottom style="thin">
        <color indexed="64"/>
      </bottom>
      <diagonal/>
    </border>
    <border>
      <left style="thin">
        <color theme="1" tint="0.249977111117893"/>
      </left>
      <right/>
      <top/>
      <bottom style="thin">
        <color theme="1" tint="0.249977111117893"/>
      </bottom>
      <diagonal/>
    </border>
    <border>
      <left/>
      <right/>
      <top/>
      <bottom style="thin">
        <color theme="1" tint="0.249977111117893"/>
      </bottom>
      <diagonal/>
    </border>
    <border>
      <left style="thin">
        <color indexed="64"/>
      </left>
      <right/>
      <top/>
      <bottom style="thin">
        <color theme="1" tint="0.249977111117893"/>
      </bottom>
      <diagonal/>
    </border>
    <border>
      <left/>
      <right style="thin">
        <color indexed="64"/>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indexed="64"/>
      </bottom>
      <diagonal/>
    </border>
    <border>
      <left/>
      <right/>
      <top style="thin">
        <color theme="1" tint="0.249977111117893"/>
      </top>
      <bottom/>
      <diagonal/>
    </border>
    <border>
      <left style="thin">
        <color theme="1" tint="0.249977111117893"/>
      </left>
      <right style="thin">
        <color theme="1" tint="0.249977111117893"/>
      </right>
      <top style="thin">
        <color theme="1" tint="0.249977111117893"/>
      </top>
      <bottom style="thick">
        <color rgb="FFD83B01"/>
      </bottom>
      <diagonal/>
    </border>
    <border>
      <left/>
      <right style="thin">
        <color theme="1" tint="0.249977111117893"/>
      </right>
      <top/>
      <bottom style="thick">
        <color rgb="FFD83B01"/>
      </bottom>
      <diagonal/>
    </border>
    <border>
      <left style="thin">
        <color theme="1" tint="0.249977111117893"/>
      </left>
      <right style="thin">
        <color theme="1" tint="0.249977111117893"/>
      </right>
      <top/>
      <bottom style="thick">
        <color rgb="FFD83B01"/>
      </bottom>
      <diagonal/>
    </border>
    <border>
      <left style="thin">
        <color theme="1" tint="0.249977111117893"/>
      </left>
      <right/>
      <top/>
      <bottom style="thick">
        <color rgb="FFD83B01"/>
      </bottom>
      <diagonal/>
    </border>
    <border>
      <left/>
      <right style="thin">
        <color theme="1" tint="0.24994659260841701"/>
      </right>
      <top/>
      <bottom style="thick">
        <color rgb="FFD83B01"/>
      </bottom>
      <diagonal/>
    </border>
    <border>
      <left/>
      <right style="thin">
        <color theme="1" tint="0.249977111117893"/>
      </right>
      <top style="thin">
        <color theme="1" tint="0.249977111117893"/>
      </top>
      <bottom style="thick">
        <color rgb="FFD83B01"/>
      </bottom>
      <diagonal/>
    </border>
    <border>
      <left style="thin">
        <color theme="1" tint="0.249977111117893"/>
      </left>
      <right/>
      <top style="thin">
        <color theme="1" tint="0.249977111117893"/>
      </top>
      <bottom style="thick">
        <color rgb="FFD83B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77" fontId="9" fillId="0" borderId="0" applyFont="0" applyFill="0" applyBorder="0" applyAlignment="0" applyProtection="0"/>
    <xf numFmtId="176" fontId="9" fillId="0" borderId="0" applyFont="0" applyFill="0" applyBorder="0" applyAlignment="0" applyProtection="0"/>
    <xf numFmtId="178" fontId="9" fillId="0" borderId="0" applyFont="0" applyFill="0" applyBorder="0" applyAlignment="0" applyProtection="0"/>
    <xf numFmtId="179" fontId="9" fillId="0" borderId="0" applyFont="0" applyFill="0" applyBorder="0" applyAlignment="0" applyProtection="0"/>
    <xf numFmtId="9" fontId="9" fillId="0" borderId="0" applyFont="0" applyFill="0" applyBorder="0" applyAlignment="0" applyProtection="0"/>
    <xf numFmtId="0" fontId="23" fillId="0" borderId="0" applyNumberFormat="0" applyFill="0" applyBorder="0" applyAlignment="0" applyProtection="0"/>
    <xf numFmtId="0" fontId="16" fillId="0" borderId="35" applyNumberFormat="0" applyFill="0" applyAlignment="0" applyProtection="0"/>
    <xf numFmtId="0" fontId="17" fillId="0" borderId="36" applyNumberFormat="0" applyFill="0" applyAlignment="0" applyProtection="0"/>
    <xf numFmtId="0" fontId="18" fillId="0" borderId="37" applyNumberFormat="0" applyFill="0" applyAlignment="0" applyProtection="0"/>
    <xf numFmtId="0" fontId="18" fillId="0" borderId="0" applyNumberFormat="0" applyFill="0" applyBorder="0" applyAlignment="0" applyProtection="0"/>
    <xf numFmtId="0" fontId="15" fillId="6" borderId="0" applyNumberFormat="0" applyBorder="0" applyAlignment="0" applyProtection="0"/>
    <xf numFmtId="0" fontId="11" fillId="7" borderId="0" applyNumberFormat="0" applyBorder="0" applyAlignment="0" applyProtection="0"/>
    <xf numFmtId="0" fontId="21" fillId="8" borderId="0" applyNumberFormat="0" applyBorder="0" applyAlignment="0" applyProtection="0"/>
    <xf numFmtId="0" fontId="19" fillId="9" borderId="38" applyNumberFormat="0" applyAlignment="0" applyProtection="0"/>
    <xf numFmtId="0" fontId="22" fillId="10" borderId="39" applyNumberFormat="0" applyAlignment="0" applyProtection="0"/>
    <xf numFmtId="0" fontId="12" fillId="10" borderId="38" applyNumberFormat="0" applyAlignment="0" applyProtection="0"/>
    <xf numFmtId="0" fontId="20" fillId="0" borderId="40" applyNumberFormat="0" applyFill="0" applyAlignment="0" applyProtection="0"/>
    <xf numFmtId="0" fontId="13" fillId="11" borderId="41" applyNumberFormat="0" applyAlignment="0" applyProtection="0"/>
    <xf numFmtId="0" fontId="25" fillId="0" borderId="0" applyNumberFormat="0" applyFill="0" applyBorder="0" applyAlignment="0" applyProtection="0"/>
    <xf numFmtId="0" fontId="9" fillId="12" borderId="42" applyNumberFormat="0" applyFont="0" applyAlignment="0" applyProtection="0"/>
    <xf numFmtId="0" fontId="14" fillId="0" borderId="0" applyNumberFormat="0" applyFill="0" applyBorder="0" applyAlignment="0" applyProtection="0"/>
    <xf numFmtId="0" fontId="24" fillId="0" borderId="43" applyNumberFormat="0" applyFill="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0"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cellStyleXfs>
  <cellXfs count="130">
    <xf numFmtId="0" fontId="0" fillId="0" borderId="0" xfId="0"/>
    <xf numFmtId="0" fontId="0" fillId="3" borderId="0" xfId="0" applyFill="1"/>
    <xf numFmtId="0" fontId="0" fillId="4" borderId="0" xfId="0" applyFill="1"/>
    <xf numFmtId="0" fontId="0" fillId="4" borderId="0" xfId="0"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0" fillId="3" borderId="0" xfId="0" applyFill="1" applyAlignment="1">
      <alignment horizontal="left" vertical="center" wrapText="1"/>
    </xf>
    <xf numFmtId="0" fontId="0" fillId="4" borderId="0" xfId="0" applyFill="1" applyAlignment="1">
      <alignment horizontal="left" vertical="center" wrapText="1"/>
    </xf>
    <xf numFmtId="0" fontId="1" fillId="3" borderId="0" xfId="0" applyFont="1" applyFill="1" applyAlignment="1">
      <alignment horizontal="center" vertical="center"/>
    </xf>
    <xf numFmtId="0" fontId="2" fillId="3" borderId="0" xfId="0" applyFont="1" applyFill="1" applyAlignment="1">
      <alignment horizontal="lef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3" fillId="3" borderId="0" xfId="0" applyFont="1" applyFill="1" applyAlignment="1">
      <alignment horizontal="center" vertical="center"/>
    </xf>
    <xf numFmtId="0" fontId="7" fillId="3" borderId="0" xfId="0" applyFont="1" applyFill="1"/>
    <xf numFmtId="0" fontId="5" fillId="3" borderId="0" xfId="0" applyFont="1" applyFill="1" applyAlignment="1">
      <alignment horizontal="center" vertical="center"/>
    </xf>
    <xf numFmtId="0" fontId="0" fillId="3" borderId="0" xfId="0" applyFill="1" applyBorder="1" applyAlignment="1">
      <alignment horizontal="left" vertical="center"/>
    </xf>
    <xf numFmtId="0" fontId="0" fillId="3" borderId="0" xfId="0" applyFill="1" applyBorder="1"/>
    <xf numFmtId="0" fontId="8" fillId="4" borderId="0" xfId="0" applyFont="1" applyFill="1" applyAlignment="1">
      <alignment wrapText="1"/>
    </xf>
    <xf numFmtId="0" fontId="26" fillId="2" borderId="0" xfId="0" applyFont="1" applyFill="1" applyAlignment="1">
      <alignment horizontal="left" vertical="center"/>
    </xf>
    <xf numFmtId="0" fontId="27" fillId="5" borderId="0" xfId="0" applyFont="1" applyFill="1" applyAlignment="1">
      <alignment horizontal="justify" vertical="center" wrapText="1"/>
    </xf>
    <xf numFmtId="0" fontId="28" fillId="5" borderId="0" xfId="0" applyFont="1" applyFill="1" applyAlignment="1">
      <alignment horizontal="justify" vertical="center" wrapText="1"/>
    </xf>
    <xf numFmtId="0" fontId="10" fillId="4" borderId="0" xfId="0" applyFont="1" applyFill="1" applyAlignment="1">
      <alignment horizontal="left" vertical="center" wrapText="1"/>
    </xf>
    <xf numFmtId="0" fontId="10" fillId="4" borderId="0" xfId="0" applyFont="1" applyFill="1" applyAlignment="1">
      <alignment vertical="center" wrapText="1"/>
    </xf>
    <xf numFmtId="0" fontId="29" fillId="5" borderId="0" xfId="0" applyFont="1" applyFill="1" applyAlignment="1">
      <alignment horizontal="justify" vertical="center" wrapText="1"/>
    </xf>
    <xf numFmtId="0" fontId="13" fillId="4" borderId="0" xfId="0" applyFont="1" applyFill="1" applyAlignment="1">
      <alignment horizontal="left" vertical="center" wrapText="1"/>
    </xf>
    <xf numFmtId="0" fontId="30" fillId="2" borderId="2" xfId="0" applyFont="1" applyFill="1" applyBorder="1" applyAlignment="1">
      <alignment vertical="center"/>
    </xf>
    <xf numFmtId="0" fontId="30" fillId="2" borderId="3" xfId="0" applyFont="1" applyFill="1" applyBorder="1" applyAlignment="1">
      <alignment vertical="center"/>
    </xf>
    <xf numFmtId="0" fontId="30" fillId="2" borderId="4" xfId="0" applyFont="1" applyFill="1" applyBorder="1" applyAlignment="1">
      <alignment vertical="center"/>
    </xf>
    <xf numFmtId="0" fontId="24" fillId="4" borderId="0" xfId="0" applyFont="1" applyFill="1" applyAlignment="1">
      <alignment horizontal="left" vertical="center"/>
    </xf>
    <xf numFmtId="0" fontId="30" fillId="4" borderId="0" xfId="0" applyFont="1" applyFill="1" applyAlignment="1">
      <alignment horizontal="left" vertical="center" wrapText="1"/>
    </xf>
    <xf numFmtId="0" fontId="31" fillId="5" borderId="1" xfId="0" applyFont="1" applyFill="1" applyBorder="1" applyAlignment="1">
      <alignment horizontal="left" vertical="center"/>
    </xf>
    <xf numFmtId="0" fontId="31" fillId="4" borderId="0" xfId="0" applyFont="1" applyFill="1" applyAlignment="1">
      <alignment horizontal="left" vertical="center"/>
    </xf>
    <xf numFmtId="0" fontId="31" fillId="5" borderId="32" xfId="0" applyFont="1" applyFill="1" applyBorder="1" applyAlignment="1">
      <alignment horizontal="left" vertical="center" wrapText="1"/>
    </xf>
    <xf numFmtId="0" fontId="31" fillId="5" borderId="29" xfId="0" applyFont="1" applyFill="1" applyBorder="1" applyAlignment="1">
      <alignment horizontal="center" vertical="center"/>
    </xf>
    <xf numFmtId="0" fontId="31" fillId="5" borderId="30" xfId="0" applyFont="1" applyFill="1" applyBorder="1" applyAlignment="1">
      <alignment horizontal="center" vertical="center"/>
    </xf>
    <xf numFmtId="0" fontId="31" fillId="5" borderId="31" xfId="0" applyFont="1" applyFill="1" applyBorder="1" applyAlignment="1">
      <alignment horizontal="center" vertical="center"/>
    </xf>
    <xf numFmtId="0" fontId="33" fillId="4" borderId="0" xfId="0" applyFont="1" applyFill="1" applyAlignment="1">
      <alignment horizontal="center" vertical="center" wrapText="1"/>
    </xf>
    <xf numFmtId="0" fontId="27" fillId="4" borderId="0" xfId="0" applyFont="1" applyFill="1" applyAlignment="1">
      <alignment horizontal="center" vertical="center"/>
    </xf>
    <xf numFmtId="0" fontId="30" fillId="2" borderId="24" xfId="0" applyFont="1" applyFill="1" applyBorder="1" applyAlignment="1">
      <alignment horizontal="left" vertical="center" wrapText="1"/>
    </xf>
    <xf numFmtId="0" fontId="30" fillId="2" borderId="25" xfId="0" applyFont="1" applyFill="1" applyBorder="1" applyAlignment="1">
      <alignment horizontal="center" vertical="center"/>
    </xf>
    <xf numFmtId="0" fontId="30" fillId="2" borderId="6" xfId="0" applyFont="1" applyFill="1" applyBorder="1" applyAlignment="1">
      <alignment horizontal="center" vertical="center"/>
    </xf>
    <xf numFmtId="0" fontId="34" fillId="4" borderId="0" xfId="0" applyFont="1" applyFill="1" applyAlignment="1">
      <alignment horizontal="center" vertical="center" wrapText="1"/>
    </xf>
    <xf numFmtId="0" fontId="34" fillId="4" borderId="0" xfId="0" applyFont="1" applyFill="1" applyAlignment="1">
      <alignment horizontal="center" vertical="center"/>
    </xf>
    <xf numFmtId="0" fontId="34" fillId="3" borderId="0" xfId="0" applyFont="1" applyFill="1" applyAlignment="1">
      <alignment horizontal="center" vertical="center" wrapText="1"/>
    </xf>
    <xf numFmtId="0" fontId="34" fillId="3" borderId="0" xfId="0" applyFont="1" applyFill="1" applyAlignment="1">
      <alignment horizontal="center" vertical="center"/>
    </xf>
    <xf numFmtId="0" fontId="27" fillId="3" borderId="0" xfId="0" applyFont="1" applyFill="1" applyAlignment="1">
      <alignment horizontal="center" vertical="center"/>
    </xf>
    <xf numFmtId="0" fontId="10" fillId="4" borderId="0" xfId="0" applyFont="1" applyFill="1" applyAlignment="1">
      <alignment horizontal="center" vertical="center" wrapText="1"/>
    </xf>
    <xf numFmtId="0" fontId="35" fillId="4" borderId="0" xfId="0" applyFont="1" applyFill="1" applyAlignment="1">
      <alignment horizontal="left" vertical="center"/>
    </xf>
    <xf numFmtId="0" fontId="31" fillId="5" borderId="33" xfId="0" applyFont="1" applyFill="1" applyBorder="1" applyAlignment="1">
      <alignment horizontal="left" vertical="center" wrapText="1"/>
    </xf>
    <xf numFmtId="0" fontId="31" fillId="5" borderId="28" xfId="0" applyFont="1" applyFill="1" applyBorder="1" applyAlignment="1">
      <alignment horizontal="center" vertical="center"/>
    </xf>
    <xf numFmtId="0" fontId="31" fillId="5" borderId="34" xfId="0" applyFont="1" applyFill="1" applyBorder="1" applyAlignment="1">
      <alignment horizontal="center" vertical="center"/>
    </xf>
    <xf numFmtId="181" fontId="30" fillId="2" borderId="6" xfId="0" applyNumberFormat="1" applyFont="1" applyFill="1" applyBorder="1" applyAlignment="1">
      <alignment horizontal="center" vertical="center"/>
    </xf>
    <xf numFmtId="0" fontId="30" fillId="2" borderId="7" xfId="0" applyFont="1" applyFill="1" applyBorder="1" applyAlignment="1">
      <alignment vertical="center"/>
    </xf>
    <xf numFmtId="0" fontId="30" fillId="2" borderId="8" xfId="0" applyFont="1" applyFill="1" applyBorder="1" applyAlignment="1">
      <alignment vertical="center"/>
    </xf>
    <xf numFmtId="0" fontId="30" fillId="2" borderId="9" xfId="0" applyFont="1" applyFill="1" applyBorder="1" applyAlignment="1">
      <alignment vertical="center"/>
    </xf>
    <xf numFmtId="0" fontId="31" fillId="5" borderId="10" xfId="0" applyFont="1" applyFill="1" applyBorder="1" applyAlignment="1">
      <alignment horizontal="left" vertical="center"/>
    </xf>
    <xf numFmtId="0" fontId="31" fillId="5" borderId="28" xfId="0" applyFont="1" applyFill="1" applyBorder="1" applyAlignment="1">
      <alignment horizontal="center" vertical="center" wrapText="1"/>
    </xf>
    <xf numFmtId="0" fontId="31" fillId="5" borderId="34" xfId="0" applyFont="1" applyFill="1" applyBorder="1" applyAlignment="1">
      <alignment horizontal="center" vertical="center" wrapText="1"/>
    </xf>
    <xf numFmtId="0" fontId="27" fillId="5" borderId="22" xfId="0" applyFont="1" applyFill="1" applyBorder="1" applyAlignment="1">
      <alignment horizontal="left" vertical="center" wrapText="1"/>
    </xf>
    <xf numFmtId="0" fontId="27" fillId="5" borderId="4" xfId="0" applyFont="1" applyFill="1" applyBorder="1" applyAlignment="1">
      <alignment horizontal="left" vertical="center" wrapText="1"/>
    </xf>
    <xf numFmtId="0" fontId="28" fillId="5" borderId="24" xfId="0" applyFont="1" applyFill="1" applyBorder="1" applyAlignment="1">
      <alignment horizontal="left" vertical="center" wrapText="1"/>
    </xf>
    <xf numFmtId="182" fontId="27" fillId="5" borderId="25" xfId="0" applyNumberFormat="1" applyFont="1" applyFill="1" applyBorder="1" applyAlignment="1">
      <alignment horizontal="center" vertical="center"/>
    </xf>
    <xf numFmtId="182" fontId="27" fillId="5" borderId="6" xfId="0" applyNumberFormat="1" applyFont="1" applyFill="1" applyBorder="1" applyAlignment="1">
      <alignment horizontal="center" vertical="center"/>
    </xf>
    <xf numFmtId="0" fontId="36" fillId="4" borderId="0" xfId="0" applyFont="1" applyFill="1" applyAlignment="1">
      <alignment horizontal="center" vertical="center" wrapText="1"/>
    </xf>
    <xf numFmtId="0" fontId="28" fillId="5" borderId="10" xfId="0" applyFont="1" applyFill="1" applyBorder="1" applyAlignment="1">
      <alignment horizontal="left" vertical="center" wrapText="1"/>
    </xf>
    <xf numFmtId="182" fontId="28" fillId="5" borderId="1" xfId="0" applyNumberFormat="1" applyFont="1" applyFill="1" applyBorder="1" applyAlignment="1">
      <alignment horizontal="center" vertical="center"/>
    </xf>
    <xf numFmtId="182" fontId="28" fillId="5" borderId="13" xfId="0" applyNumberFormat="1" applyFont="1" applyFill="1" applyBorder="1" applyAlignment="1">
      <alignment horizontal="center" vertical="center"/>
    </xf>
    <xf numFmtId="0" fontId="28" fillId="4" borderId="0" xfId="0" applyFont="1" applyFill="1" applyAlignment="1">
      <alignment horizontal="center" vertical="center"/>
    </xf>
    <xf numFmtId="182" fontId="28" fillId="5" borderId="25" xfId="0" applyNumberFormat="1" applyFont="1" applyFill="1" applyBorder="1" applyAlignment="1">
      <alignment horizontal="center" vertical="center"/>
    </xf>
    <xf numFmtId="0" fontId="31" fillId="5" borderId="10" xfId="0" applyFont="1" applyFill="1" applyBorder="1" applyAlignment="1">
      <alignment horizontal="left" vertical="center" wrapText="1"/>
    </xf>
    <xf numFmtId="182" fontId="31" fillId="5" borderId="1" xfId="0" applyNumberFormat="1" applyFont="1" applyFill="1" applyBorder="1" applyAlignment="1">
      <alignment horizontal="center" vertical="center" wrapText="1"/>
    </xf>
    <xf numFmtId="182" fontId="31" fillId="5" borderId="13" xfId="0" applyNumberFormat="1" applyFont="1" applyFill="1" applyBorder="1" applyAlignment="1">
      <alignment horizontal="center" vertical="center" wrapText="1"/>
    </xf>
    <xf numFmtId="0" fontId="28" fillId="3" borderId="0" xfId="0" applyFont="1" applyFill="1" applyAlignment="1">
      <alignment horizontal="center" vertical="center"/>
    </xf>
    <xf numFmtId="0" fontId="31" fillId="3" borderId="0" xfId="0" applyFont="1" applyFill="1" applyAlignment="1">
      <alignment horizontal="left" vertical="center"/>
    </xf>
    <xf numFmtId="0" fontId="30" fillId="2" borderId="5" xfId="0" applyFont="1" applyFill="1" applyBorder="1" applyAlignment="1">
      <alignment vertical="center"/>
    </xf>
    <xf numFmtId="0" fontId="30" fillId="2" borderId="0" xfId="0" applyFont="1" applyFill="1" applyBorder="1" applyAlignment="1">
      <alignment vertical="center"/>
    </xf>
    <xf numFmtId="0" fontId="30" fillId="2" borderId="11" xfId="0" applyFont="1" applyFill="1" applyBorder="1" applyAlignment="1">
      <alignment vertical="center"/>
    </xf>
    <xf numFmtId="0" fontId="37" fillId="3" borderId="0" xfId="0" applyFont="1" applyFill="1" applyAlignment="1">
      <alignment horizontal="left" vertical="center"/>
    </xf>
    <xf numFmtId="0" fontId="25" fillId="3" borderId="0" xfId="0" applyFont="1" applyFill="1" applyAlignment="1">
      <alignment horizontal="left" vertical="center"/>
    </xf>
    <xf numFmtId="0" fontId="38" fillId="3" borderId="0" xfId="0" applyFont="1" applyFill="1" applyAlignment="1">
      <alignment horizontal="center" vertical="center"/>
    </xf>
    <xf numFmtId="182" fontId="28" fillId="5" borderId="6" xfId="0" applyNumberFormat="1" applyFont="1" applyFill="1" applyBorder="1" applyAlignment="1">
      <alignment horizontal="center" vertical="center"/>
    </xf>
    <xf numFmtId="0" fontId="39" fillId="3" borderId="0" xfId="0" applyFont="1" applyFill="1" applyAlignment="1">
      <alignment horizontal="center" vertical="center"/>
    </xf>
    <xf numFmtId="0" fontId="28" fillId="5" borderId="1" xfId="0" applyFont="1" applyFill="1" applyBorder="1" applyAlignment="1">
      <alignment horizontal="left" vertical="center" wrapText="1"/>
    </xf>
    <xf numFmtId="0" fontId="31" fillId="5" borderId="1" xfId="0" applyFont="1" applyFill="1" applyBorder="1" applyAlignment="1">
      <alignment horizontal="left" vertical="center" wrapText="1"/>
    </xf>
    <xf numFmtId="0" fontId="34" fillId="4" borderId="0" xfId="0" applyFont="1" applyFill="1" applyBorder="1" applyAlignment="1">
      <alignment horizontal="center" vertical="center"/>
    </xf>
    <xf numFmtId="0" fontId="34" fillId="3" borderId="0" xfId="0" applyFont="1" applyFill="1" applyBorder="1" applyAlignment="1">
      <alignment horizontal="center" vertical="center"/>
    </xf>
    <xf numFmtId="0" fontId="25" fillId="3" borderId="0" xfId="0" applyFont="1" applyFill="1" applyAlignment="1">
      <alignment horizontal="center" vertical="center"/>
    </xf>
    <xf numFmtId="186" fontId="31" fillId="5" borderId="2" xfId="0" applyNumberFormat="1" applyFont="1" applyFill="1" applyBorder="1" applyAlignment="1">
      <alignment horizontal="right" vertical="center"/>
    </xf>
    <xf numFmtId="186" fontId="31" fillId="5" borderId="3" xfId="0" applyNumberFormat="1" applyFont="1" applyFill="1" applyBorder="1" applyAlignment="1">
      <alignment horizontal="right" vertical="center"/>
    </xf>
    <xf numFmtId="186" fontId="31" fillId="5" borderId="4" xfId="0" applyNumberFormat="1" applyFont="1" applyFill="1" applyBorder="1" applyAlignment="1">
      <alignment horizontal="right" vertical="center"/>
    </xf>
    <xf numFmtId="186" fontId="32" fillId="2" borderId="6" xfId="0" applyNumberFormat="1" applyFont="1" applyFill="1" applyBorder="1" applyAlignment="1">
      <alignment vertical="center" wrapText="1"/>
    </xf>
    <xf numFmtId="186" fontId="32" fillId="2" borderId="27" xfId="0" applyNumberFormat="1" applyFont="1" applyFill="1" applyBorder="1" applyAlignment="1">
      <alignment vertical="center" wrapText="1"/>
    </xf>
    <xf numFmtId="186" fontId="32" fillId="2" borderId="24" xfId="0" applyNumberFormat="1" applyFont="1" applyFill="1" applyBorder="1" applyAlignment="1">
      <alignment vertical="center" wrapText="1"/>
    </xf>
    <xf numFmtId="0" fontId="41" fillId="5" borderId="22" xfId="0" applyFont="1" applyFill="1" applyBorder="1" applyAlignment="1">
      <alignment horizontal="left" vertical="center" wrapText="1"/>
    </xf>
    <xf numFmtId="0" fontId="42" fillId="5" borderId="23" xfId="0" applyFont="1" applyFill="1" applyBorder="1" applyAlignment="1">
      <alignment horizontal="center" vertical="center"/>
    </xf>
    <xf numFmtId="181" fontId="42" fillId="5" borderId="23" xfId="0" applyNumberFormat="1" applyFont="1" applyFill="1" applyBorder="1" applyAlignment="1">
      <alignment horizontal="center" vertical="center"/>
    </xf>
    <xf numFmtId="181" fontId="42" fillId="5" borderId="18" xfId="0" applyNumberFormat="1" applyFont="1" applyFill="1" applyBorder="1" applyAlignment="1">
      <alignment horizontal="center" vertical="center"/>
    </xf>
    <xf numFmtId="0" fontId="41" fillId="5" borderId="4" xfId="0" applyFont="1" applyFill="1" applyBorder="1" applyAlignment="1">
      <alignment horizontal="left" vertical="center" wrapText="1"/>
    </xf>
    <xf numFmtId="0" fontId="42" fillId="5" borderId="1" xfId="0" applyFont="1" applyFill="1" applyBorder="1" applyAlignment="1">
      <alignment horizontal="center" vertical="center"/>
    </xf>
    <xf numFmtId="181" fontId="42" fillId="5" borderId="1" xfId="0" applyNumberFormat="1" applyFont="1" applyFill="1" applyBorder="1" applyAlignment="1">
      <alignment horizontal="center" vertical="center"/>
    </xf>
    <xf numFmtId="181" fontId="42" fillId="5" borderId="2" xfId="0" applyNumberFormat="1" applyFont="1" applyFill="1" applyBorder="1" applyAlignment="1">
      <alignment horizontal="center" vertical="center"/>
    </xf>
    <xf numFmtId="186" fontId="32" fillId="2" borderId="2" xfId="0" applyNumberFormat="1" applyFont="1" applyFill="1" applyBorder="1" applyAlignment="1">
      <alignment horizontal="center" vertical="center" wrapText="1"/>
    </xf>
    <xf numFmtId="186" fontId="32" fillId="2" borderId="3" xfId="0" applyNumberFormat="1" applyFont="1" applyFill="1" applyBorder="1" applyAlignment="1">
      <alignment horizontal="center" vertical="center" wrapText="1"/>
    </xf>
    <xf numFmtId="186" fontId="32" fillId="2" borderId="4" xfId="0" applyNumberFormat="1" applyFont="1" applyFill="1" applyBorder="1" applyAlignment="1">
      <alignment horizontal="center" vertical="center" wrapText="1"/>
    </xf>
    <xf numFmtId="186" fontId="31" fillId="5" borderId="5" xfId="0" applyNumberFormat="1" applyFont="1" applyFill="1" applyBorder="1" applyAlignment="1">
      <alignment horizontal="right" vertical="center"/>
    </xf>
    <xf numFmtId="186" fontId="31" fillId="5" borderId="0" xfId="0" applyNumberFormat="1" applyFont="1" applyFill="1" applyBorder="1" applyAlignment="1">
      <alignment horizontal="right" vertical="center"/>
    </xf>
    <xf numFmtId="186" fontId="31" fillId="5" borderId="11" xfId="0" applyNumberFormat="1" applyFont="1" applyFill="1" applyBorder="1" applyAlignment="1">
      <alignment horizontal="right" vertical="center"/>
    </xf>
    <xf numFmtId="186" fontId="32" fillId="2" borderId="20" xfId="0" applyNumberFormat="1" applyFont="1" applyFill="1" applyBorder="1" applyAlignment="1">
      <alignment horizontal="right" vertical="center" wrapText="1"/>
    </xf>
    <xf numFmtId="186" fontId="32" fillId="2" borderId="19" xfId="0" applyNumberFormat="1" applyFont="1" applyFill="1" applyBorder="1" applyAlignment="1">
      <alignment horizontal="right" vertical="center" wrapText="1"/>
    </xf>
    <xf numFmtId="186" fontId="32" fillId="2" borderId="21" xfId="0" applyNumberFormat="1" applyFont="1" applyFill="1" applyBorder="1" applyAlignment="1">
      <alignment horizontal="right" vertical="center" wrapText="1"/>
    </xf>
    <xf numFmtId="186" fontId="32" fillId="2" borderId="12" xfId="0" applyNumberFormat="1" applyFont="1" applyFill="1" applyBorder="1" applyAlignment="1">
      <alignment horizontal="right" vertical="center" wrapText="1"/>
    </xf>
    <xf numFmtId="186" fontId="32" fillId="2" borderId="3" xfId="0" applyNumberFormat="1" applyFont="1" applyFill="1" applyBorder="1" applyAlignment="1">
      <alignment horizontal="right" vertical="center" wrapText="1"/>
    </xf>
    <xf numFmtId="186" fontId="32" fillId="2" borderId="14" xfId="0" applyNumberFormat="1" applyFont="1" applyFill="1" applyBorder="1" applyAlignment="1">
      <alignment horizontal="right" vertical="center" wrapText="1"/>
    </xf>
    <xf numFmtId="186" fontId="32" fillId="2" borderId="15" xfId="0" applyNumberFormat="1" applyFont="1" applyFill="1" applyBorder="1" applyAlignment="1">
      <alignment horizontal="right" vertical="center" wrapText="1"/>
    </xf>
    <xf numFmtId="186" fontId="32" fillId="2" borderId="16" xfId="0" applyNumberFormat="1" applyFont="1" applyFill="1" applyBorder="1" applyAlignment="1">
      <alignment horizontal="right" vertical="center" wrapText="1"/>
    </xf>
    <xf numFmtId="186" fontId="32" fillId="2" borderId="17" xfId="0" applyNumberFormat="1" applyFont="1" applyFill="1" applyBorder="1" applyAlignment="1">
      <alignment horizontal="right" vertical="center" wrapText="1"/>
    </xf>
    <xf numFmtId="186" fontId="32" fillId="2" borderId="18" xfId="0" applyNumberFormat="1" applyFont="1" applyFill="1" applyBorder="1" applyAlignment="1">
      <alignment horizontal="center" vertical="center" wrapText="1"/>
    </xf>
    <xf numFmtId="186" fontId="32" fillId="2" borderId="19" xfId="0" applyNumberFormat="1" applyFont="1" applyFill="1" applyBorder="1" applyAlignment="1">
      <alignment horizontal="center" vertical="center" wrapText="1"/>
    </xf>
    <xf numFmtId="186" fontId="32" fillId="2" borderId="21" xfId="0" applyNumberFormat="1" applyFont="1" applyFill="1" applyBorder="1" applyAlignment="1">
      <alignment horizontal="center" vertical="center" wrapText="1"/>
    </xf>
    <xf numFmtId="186" fontId="32" fillId="2" borderId="2" xfId="0" applyNumberFormat="1" applyFont="1" applyFill="1" applyBorder="1" applyAlignment="1">
      <alignment horizontal="right" vertical="center" wrapText="1"/>
    </xf>
    <xf numFmtId="186" fontId="32" fillId="2" borderId="2" xfId="0" applyNumberFormat="1" applyFont="1" applyFill="1" applyBorder="1" applyAlignment="1">
      <alignment vertical="center" wrapText="1"/>
    </xf>
    <xf numFmtId="186" fontId="32" fillId="2" borderId="3" xfId="0" applyNumberFormat="1" applyFont="1" applyFill="1" applyBorder="1" applyAlignment="1">
      <alignment vertical="center" wrapText="1"/>
    </xf>
    <xf numFmtId="186" fontId="32" fillId="2" borderId="14" xfId="0" applyNumberFormat="1" applyFont="1" applyFill="1" applyBorder="1" applyAlignment="1">
      <alignment vertical="center" wrapText="1"/>
    </xf>
    <xf numFmtId="186" fontId="32" fillId="2" borderId="26" xfId="0" applyNumberFormat="1" applyFont="1" applyFill="1" applyBorder="1" applyAlignment="1">
      <alignment vertical="center" wrapText="1"/>
    </xf>
    <xf numFmtId="186" fontId="32" fillId="2" borderId="16" xfId="0" applyNumberFormat="1" applyFont="1" applyFill="1" applyBorder="1" applyAlignment="1">
      <alignment vertical="center" wrapText="1"/>
    </xf>
    <xf numFmtId="186" fontId="32" fillId="2" borderId="17" xfId="0" applyNumberFormat="1" applyFont="1" applyFill="1" applyBorder="1" applyAlignment="1">
      <alignment vertical="center" wrapText="1"/>
    </xf>
    <xf numFmtId="182" fontId="42" fillId="5" borderId="23" xfId="0" applyNumberFormat="1" applyFont="1" applyFill="1" applyBorder="1" applyAlignment="1">
      <alignment horizontal="center" vertical="center"/>
    </xf>
    <xf numFmtId="182" fontId="42" fillId="5" borderId="18" xfId="0" applyNumberFormat="1" applyFont="1" applyFill="1" applyBorder="1" applyAlignment="1">
      <alignment horizontal="center" vertical="center"/>
    </xf>
    <xf numFmtId="182" fontId="42" fillId="5" borderId="1" xfId="0" applyNumberFormat="1" applyFont="1" applyFill="1" applyBorder="1" applyAlignment="1">
      <alignment horizontal="center" vertical="center"/>
    </xf>
    <xf numFmtId="182" fontId="42" fillId="5" borderId="2" xfId="0" applyNumberFormat="1" applyFont="1" applyFill="1" applyBorder="1" applyAlignment="1">
      <alignment horizontal="center" vertical="center"/>
    </xf>
  </cellXfs>
  <cellStyles count="47">
    <cellStyle name="20% - 輔色1" xfId="24" builtinId="30" customBuiltin="1"/>
    <cellStyle name="20% - 輔色2" xfId="28" builtinId="34" customBuiltin="1"/>
    <cellStyle name="20% - 輔色3" xfId="32" builtinId="38" customBuiltin="1"/>
    <cellStyle name="20% - 輔色4" xfId="36" builtinId="42" customBuiltin="1"/>
    <cellStyle name="20% - 輔色5" xfId="40" builtinId="46" customBuiltin="1"/>
    <cellStyle name="20% - 輔色6" xfId="44" builtinId="50" customBuiltin="1"/>
    <cellStyle name="40% - 輔色1" xfId="25" builtinId="31" customBuiltin="1"/>
    <cellStyle name="40% - 輔色2" xfId="29" builtinId="35" customBuiltin="1"/>
    <cellStyle name="40% - 輔色3" xfId="33" builtinId="39" customBuiltin="1"/>
    <cellStyle name="40% - 輔色4" xfId="37" builtinId="43" customBuiltin="1"/>
    <cellStyle name="40% - 輔色5" xfId="41" builtinId="47" customBuiltin="1"/>
    <cellStyle name="40% - 輔色6" xfId="45" builtinId="51" customBuiltin="1"/>
    <cellStyle name="60% - 輔色1" xfId="26" builtinId="32" customBuiltin="1"/>
    <cellStyle name="60% - 輔色2" xfId="30" builtinId="36" customBuiltin="1"/>
    <cellStyle name="60% - 輔色3" xfId="34" builtinId="40" customBuiltin="1"/>
    <cellStyle name="60% - 輔色4" xfId="38" builtinId="44" customBuiltin="1"/>
    <cellStyle name="60% - 輔色5" xfId="42" builtinId="48" customBuiltin="1"/>
    <cellStyle name="60% - 輔色6" xfId="46" builtinId="52" customBuiltin="1"/>
    <cellStyle name="一般" xfId="0" builtinId="0" customBuiltin="1"/>
    <cellStyle name="千分位" xfId="1" builtinId="3" customBuiltin="1"/>
    <cellStyle name="千分位[0]" xfId="2" builtinId="6" customBuiltin="1"/>
    <cellStyle name="中等" xfId="13" builtinId="28" customBuiltin="1"/>
    <cellStyle name="合計" xfId="22" builtinId="25" customBuiltin="1"/>
    <cellStyle name="好" xfId="11" builtinId="26" customBuiltin="1"/>
    <cellStyle name="百分比" xfId="5" builtinId="5" customBuiltin="1"/>
    <cellStyle name="計算方式" xfId="16" builtinId="22" customBuiltin="1"/>
    <cellStyle name="貨幣" xfId="3" builtinId="4" customBuiltin="1"/>
    <cellStyle name="貨幣 [0]" xfId="4" builtinId="7" customBuiltin="1"/>
    <cellStyle name="連結的儲存格" xfId="17" builtinId="24" customBuiltin="1"/>
    <cellStyle name="備註" xfId="20" builtinId="10" customBuiltin="1"/>
    <cellStyle name="說明文字" xfId="21" builtinId="53" customBuiltin="1"/>
    <cellStyle name="輔色1" xfId="23" builtinId="29" customBuiltin="1"/>
    <cellStyle name="輔色2" xfId="27" builtinId="33" customBuiltin="1"/>
    <cellStyle name="輔色3" xfId="31" builtinId="37" customBuiltin="1"/>
    <cellStyle name="輔色4" xfId="35" builtinId="41" customBuiltin="1"/>
    <cellStyle name="輔色5" xfId="39" builtinId="45" customBuiltin="1"/>
    <cellStyle name="輔色6" xfId="43" builtinId="49" customBuiltin="1"/>
    <cellStyle name="標題" xfId="6" builtinId="15" customBuiltin="1"/>
    <cellStyle name="標題 1" xfId="7" builtinId="16" customBuiltin="1"/>
    <cellStyle name="標題 2" xfId="8" builtinId="17" customBuiltin="1"/>
    <cellStyle name="標題 3" xfId="9" builtinId="18" customBuiltin="1"/>
    <cellStyle name="標題 4" xfId="10" builtinId="19" customBuiltin="1"/>
    <cellStyle name="輸入" xfId="14" builtinId="20" customBuiltin="1"/>
    <cellStyle name="輸出" xfId="15" builtinId="21" customBuiltin="1"/>
    <cellStyle name="檢查儲存格" xfId="18" builtinId="23" customBuiltin="1"/>
    <cellStyle name="壞" xfId="12" builtinId="27" customBuiltin="1"/>
    <cellStyle name="警告文字" xfId="19" builtinId="11" customBuiltin="1"/>
  </cellStyles>
  <dxfs count="164">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font>
        <strike val="0"/>
        <outline val="0"/>
        <shadow val="0"/>
        <u val="none"/>
        <vertAlign val="baseline"/>
        <sz val="9"/>
        <color rgb="FF2F2F2F"/>
        <name val="Microsoft JhengHei UI"/>
        <family val="2"/>
        <charset val="136"/>
        <scheme val="none"/>
      </font>
    </dxf>
    <dxf>
      <font>
        <b val="0"/>
        <i val="0"/>
        <strike val="0"/>
        <condense val="0"/>
        <extend val="0"/>
        <outline val="0"/>
        <shadow val="0"/>
        <u val="none"/>
        <vertAlign val="baseline"/>
        <sz val="9"/>
        <color rgb="FF2F2F2F"/>
        <name val="Microsoft JhengHei UI"/>
        <family val="2"/>
        <charset val="136"/>
        <scheme val="none"/>
      </font>
      <numFmt numFmtId="183" formatCode="&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3" formatCode="&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3" formatCode="&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JhengHei UI"/>
        <family val="2"/>
        <charset val="136"/>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10"/>
        <color theme="0"/>
        <name val="Microsoft JhengHei UI"/>
        <family val="2"/>
        <scheme val="none"/>
      </font>
      <numFmt numFmtId="181" formatCode="&quot;NT$&quot;#,##0"/>
      <fill>
        <patternFill patternType="solid">
          <fgColor indexed="64"/>
          <bgColor rgb="FFD83B01"/>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border>
    </dxf>
    <dxf>
      <font>
        <strike val="0"/>
        <outline val="0"/>
        <shadow val="0"/>
        <u val="none"/>
        <vertAlign val="baseline"/>
        <sz val="9"/>
        <color rgb="FF2F2F2F"/>
        <name val="Microsoft JhengHei UI"/>
        <family val="2"/>
        <charset val="136"/>
        <scheme val="none"/>
      </font>
    </dxf>
    <dxf>
      <font>
        <b val="0"/>
        <i val="0"/>
        <strike val="0"/>
        <condense val="0"/>
        <extend val="0"/>
        <outline val="0"/>
        <shadow val="0"/>
        <u val="none"/>
        <vertAlign val="baseline"/>
        <sz val="9"/>
        <color rgb="FF2F2F2F"/>
        <name val="Microsoft JhengHei UI"/>
        <family val="2"/>
        <charset val="136"/>
        <scheme val="none"/>
      </font>
      <numFmt numFmtId="183" formatCode="&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3" formatCode="&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numFmt numFmtId="183" formatCode="&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JhengHei UI"/>
        <family val="2"/>
        <charset val="136"/>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JhengHei UI"/>
        <family val="2"/>
        <charset val="136"/>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JhengHei UI"/>
        <family val="2"/>
        <scheme val="none"/>
      </font>
      <numFmt numFmtId="182" formatCode="&quot;NT$&quot;#,##0_);\(&quot;N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JhengHei UI"/>
        <family val="2"/>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Microsoft JhengHei UI"/>
        <family val="2"/>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10"/>
        <color theme="0"/>
        <name val="Microsoft JhengHei UI"/>
        <family val="2"/>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10"/>
        <color theme="0"/>
        <name val="Microsoft JhengHei UI"/>
        <family val="2"/>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10"/>
        <color theme="0"/>
        <name val="Microsoft JhengHei UI"/>
        <family val="2"/>
        <scheme val="none"/>
      </font>
      <fill>
        <patternFill patternType="solid">
          <fgColor indexed="64"/>
          <bgColor rgb="FFD83B01"/>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border outline="0">
        <top style="thin">
          <color theme="1" tint="0.249977111117893"/>
        </top>
      </border>
    </dxf>
    <dxf>
      <font>
        <strike val="0"/>
        <outline val="0"/>
        <shadow val="0"/>
        <u val="none"/>
        <vertAlign val="baseline"/>
        <sz val="10"/>
        <color theme="0"/>
        <name val="Calibri"/>
        <family val="2"/>
        <scheme val="minor"/>
      </font>
    </dxf>
    <dxf>
      <border outline="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Microsoft JhengHei UI"/>
        <family val="2"/>
        <scheme val="none"/>
      </font>
      <numFmt numFmtId="183" formatCode="&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bottom/>
      </border>
    </dxf>
    <dxf>
      <font>
        <b/>
        <i val="0"/>
        <strike val="0"/>
        <condense val="0"/>
        <extend val="0"/>
        <outline val="0"/>
        <shadow val="0"/>
        <u val="none"/>
        <vertAlign val="baseline"/>
        <sz val="10"/>
        <color theme="0"/>
        <name val="Microsoft JhengHei UI"/>
        <family val="2"/>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Microsoft JhengHei UI"/>
        <family val="2"/>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Microsoft JhengHei UI"/>
        <family val="2"/>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Microsoft JhengHei UI"/>
        <family val="2"/>
        <scheme val="none"/>
      </font>
      <fill>
        <patternFill patternType="solid">
          <fgColor indexed="64"/>
          <bgColor rgb="FFD83B01"/>
        </patternFill>
      </fill>
      <alignment horizontal="left" vertical="center" textRotation="0" wrapText="1" indent="0" justifyLastLine="0" shrinkToFit="0" readingOrder="0"/>
      <border diagonalUp="0" diagonalDown="0" outline="0">
        <left/>
        <right style="thin">
          <color theme="1" tint="0.249977111117893"/>
        </right>
        <top/>
        <bottom/>
      </border>
    </dxf>
    <dxf>
      <border>
        <top style="thin">
          <color theme="1" tint="0.249977111117893"/>
        </top>
      </border>
    </dxf>
    <dxf>
      <font>
        <strike val="0"/>
        <outline val="0"/>
        <shadow val="0"/>
        <u val="none"/>
        <vertAlign val="baseline"/>
        <sz val="10"/>
        <color theme="0"/>
        <name val="Calibri"/>
        <family val="2"/>
        <scheme val="minor"/>
      </font>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s>
  <tableStyles count="0" defaultTableStyle="TableStyleMedium2" defaultPivotStyle="PivotStyleLight16"/>
  <colors>
    <mruColors>
      <color rgb="FF2F2F2F"/>
      <color rgb="FF696969"/>
      <color rgb="FFD83B0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worksheet" Target="/xl/worksheets/sheet55.xml" Id="rId5" /><Relationship Type="http://schemas.openxmlformats.org/officeDocument/2006/relationships/calcChain" Target="/xl/calcChain.xml" Id="rId10" /><Relationship Type="http://schemas.openxmlformats.org/officeDocument/2006/relationships/worksheet" Target="/xl/worksheets/sheet46.xml" Id="rId4" /><Relationship Type="http://schemas.openxmlformats.org/officeDocument/2006/relationships/sharedStrings" Target="/xl/sharedStrings.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2C1930-3BB9-4D02-96DA-6BBCC78CC6BB}" name="新創公司" displayName="新創公司" ref="B4:F10" totalsRowCount="1" headerRowDxfId="163" dataDxfId="63" totalsRowDxfId="160" headerRowBorderDxfId="162" tableBorderDxfId="161" totalsRowBorderDxfId="159">
  <autoFilter ref="B4:F9" xr:uid="{67514B47-19FF-4A74-85C7-FFB9CC127EBE}">
    <filterColumn colId="0" hiddenButton="1"/>
    <filterColumn colId="1" hiddenButton="1"/>
    <filterColumn colId="2" hiddenButton="1"/>
    <filterColumn colId="3" hiddenButton="1"/>
    <filterColumn colId="4" hiddenButton="1"/>
  </autoFilter>
  <tableColumns count="5">
    <tableColumn id="1" xr3:uid="{5EA7B7CF-C0C3-4B02-BB4E-CDD96CEC5FA5}" name="成本項目" totalsRowLabel="預估的新創預算" dataDxfId="68" totalsRowDxfId="158"/>
    <tableColumn id="2" xr3:uid="{29290965-11DD-4EA7-A3AC-C45E5FAC1B58}" name="月份" dataDxfId="67" totalsRowDxfId="157"/>
    <tableColumn id="3" xr3:uid="{0452DFAD-461D-4D61-B2A8-427C19DCFADD}" name="成本/月" dataDxfId="66" totalsRowDxfId="156"/>
    <tableColumn id="4" xr3:uid="{BEC3E29C-2F6A-4411-A0BB-8AAF32E5B0B1}" name="一次性成本" dataDxfId="65" totalsRowDxfId="155"/>
    <tableColumn id="5" xr3:uid="{7E635CEC-99EE-4830-9678-117F7F28E152}" name="總成本" totalsRowFunction="sum" dataDxfId="64" totalsRowDxfId="154"/>
  </tableColumns>
  <tableStyleInfo showFirstColumn="1" showLastColumn="0" showRowStripes="0" showColumnStripes="0"/>
  <extLst>
    <ext xmlns:x14="http://schemas.microsoft.com/office/spreadsheetml/2009/9/main" uri="{504A1905-F514-4f6f-8877-14C23A59335A}">
      <x14:table altTextSummary="輸入成本項目、月份、每月成本及一次性成本。會自動計算總成本和預估的新創公司預算"/>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AD8BA2-FA4D-4568-A646-44A54D506133}" name="新創公司成本" displayName="新創公司成本" ref="B4:F10" totalsRowCount="1" headerRowDxfId="153" dataDxfId="56" totalsRowDxfId="150" headerRowBorderDxfId="152" tableBorderDxfId="151" totalsRowBorderDxfId="149">
  <autoFilter ref="B4:F9" xr:uid="{A49154D5-52BD-47C2-9994-1AF01EE5C100}">
    <filterColumn colId="0" hiddenButton="1"/>
    <filterColumn colId="1" hiddenButton="1"/>
    <filterColumn colId="2" hiddenButton="1"/>
    <filterColumn colId="3" hiddenButton="1"/>
    <filterColumn colId="4" hiddenButton="1"/>
  </autoFilter>
  <tableColumns count="5">
    <tableColumn id="1" xr3:uid="{67DFA869-C5A2-4F02-8F54-BDDD38F93CC3}" name="成本項目" totalsRowLabel="預估的新創預算" dataDxfId="61" totalsRowDxfId="148"/>
    <tableColumn id="2" xr3:uid="{DF818036-1CF9-4CDB-8D0C-7658857C2B24}" name="月份" dataDxfId="60" totalsRowDxfId="147"/>
    <tableColumn id="3" xr3:uid="{6741C5C3-22BD-498E-B344-CCEF1791E2BB}" name="成本/月" dataDxfId="59" totalsRowDxfId="146"/>
    <tableColumn id="4" xr3:uid="{CD2E37F4-C082-4C6C-9141-CBC07C851E9C}" name="一次性成本" dataDxfId="58" totalsRowDxfId="145"/>
    <tableColumn id="5" xr3:uid="{7A197C05-8EEB-403C-B7D8-FB59D3CC7D9E}" name="總成本" totalsRowFunction="custom" dataDxfId="57" totalsRowDxfId="62">
      <totalsRowFormula>SUM(F6:F9)</totalsRowFormula>
    </tableColumn>
  </tableColumns>
  <tableStyleInfo showFirstColumn="1" showLastColumn="0" showRowStripes="0" showColumnStripes="0"/>
  <extLst>
    <ext xmlns:x14="http://schemas.microsoft.com/office/spreadsheetml/2009/9/main" uri="{504A1905-F514-4f6f-8877-14C23A59335A}">
      <x14:table altTextSummary="輸入或修改成本項目、月份、每月成本及一次性成本。會自動計算總成本和預估的新創公司預算"/>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1AA263-29C7-40B2-B862-6108B173AB88}" name="範例收入" displayName="範例收入" ref="B4:O9" totalsRowCount="1" headerRowDxfId="144" dataDxfId="142" headerRowBorderDxfId="143" tableBorderDxfId="141" totalsRowBorderDxfId="140">
  <autoFilter ref="B4:O8" xr:uid="{67BA5EC3-8442-409F-96B0-2E36027419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8105113-9A48-40D3-B1A0-1ABDACEC74AF}" name="收入" totalsRowLabel="淨銷售額" dataDxfId="55" totalsRowDxfId="139"/>
    <tableColumn id="2" xr3:uid="{6F71BE86-3A6A-44CF-BA24-67CE15CFF1AA}" name="1 月" totalsRowFunction="sum" dataDxfId="54" totalsRowDxfId="138"/>
    <tableColumn id="3" xr3:uid="{344A2324-51D5-43B1-9256-904C3377FAAC}" name="2 月" totalsRowFunction="sum" dataDxfId="53" totalsRowDxfId="137"/>
    <tableColumn id="4" xr3:uid="{32D1243A-49C3-4CCF-8DC0-4FF36670ECB8}" name="3 月" totalsRowFunction="sum" dataDxfId="52" totalsRowDxfId="136"/>
    <tableColumn id="5" xr3:uid="{E58EDC04-C08C-4B17-B3FF-CB5FC4D1CDEB}" name="4 月" totalsRowFunction="sum" dataDxfId="51" totalsRowDxfId="135"/>
    <tableColumn id="6" xr3:uid="{357A1611-2716-4CD1-9B15-E4B4BB31DA75}" name="5 月" totalsRowFunction="sum" dataDxfId="50" totalsRowDxfId="134"/>
    <tableColumn id="7" xr3:uid="{D0CA2BE1-8101-4A67-8EB8-5A97AB6EFFB3}" name="6 月" totalsRowFunction="sum" dataDxfId="49" totalsRowDxfId="133"/>
    <tableColumn id="8" xr3:uid="{761577CD-DF5A-45E4-B998-5C873D93A720}" name="7 月" totalsRowFunction="sum" dataDxfId="48" totalsRowDxfId="132"/>
    <tableColumn id="9" xr3:uid="{AB3D73BA-7970-418A-B396-445EF75A576D}" name="8 月" totalsRowFunction="sum" dataDxfId="47" totalsRowDxfId="131"/>
    <tableColumn id="10" xr3:uid="{17C76D3D-BB2E-4517-88EF-6B138B14C035}" name="9 月" totalsRowFunction="sum" dataDxfId="46" totalsRowDxfId="130"/>
    <tableColumn id="11" xr3:uid="{D080C1CD-6445-4B59-AC23-2FED7916A228}" name="10 月" totalsRowFunction="sum" dataDxfId="45" totalsRowDxfId="129"/>
    <tableColumn id="12" xr3:uid="{524EA6F5-D12F-4379-9CE9-7FA2CCF0431D}" name="11 月" totalsRowFunction="sum" dataDxfId="44" totalsRowDxfId="128"/>
    <tableColumn id="13" xr3:uid="{A41F4D35-542E-4E01-B914-D2A98858B288}" name="12 月" totalsRowFunction="sum" dataDxfId="43" totalsRowDxfId="127"/>
    <tableColumn id="14" xr3:uid="{FC4E26E8-EE24-4999-B1E9-055E95D5AFDC}" name="YTD" totalsRowFunction="custom" dataDxfId="42" totalsRowDxfId="126">
      <calculatedColumnFormula>SUM(C5:N5)</calculatedColumnFormula>
      <totalsRowFormula>SUM(範例收入[[#Totals],[1 月]:[12 月]])</totalsRowFormula>
    </tableColumn>
  </tableColumns>
  <tableStyleInfo showFirstColumn="1" showLastColumn="0" showRowStripes="0" showColumnStripes="0"/>
  <extLst>
    <ext xmlns:x14="http://schemas.microsoft.com/office/spreadsheetml/2009/9/main" uri="{504A1905-F514-4f6f-8877-14C23A59335A}">
      <x14:table altTextSummary="在此表格中輸入或修改每月的收入項目和值。會自動計算每月和今年迄今為止的淨銷售額"/>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71355B-848D-4F0D-8D61-EF0A1D29C8F2}" name="範例支出" displayName="範例支出" ref="B13:O19" totalsRowCount="1" headerRowDxfId="125" dataDxfId="123" headerRowBorderDxfId="124" tableBorderDxfId="122" totalsRowBorderDxfId="121">
  <autoFilter ref="B13:O18" xr:uid="{85B2B4D5-F4BF-4F7E-BAE8-7037DE30B7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0095478-EE71-4B6B-A0E5-9760F1E665F4}" name="支出" totalsRowLabel="總支出" dataDxfId="41" totalsRowDxfId="120"/>
    <tableColumn id="2" xr3:uid="{E03834F3-D0D7-46A0-B98F-60B4773A32C5}" name="1 月" totalsRowFunction="custom" dataDxfId="40" totalsRowDxfId="119">
      <totalsRowFormula>IF(SUM(C14:C18)=0,"",SUM(C14:C18))</totalsRowFormula>
    </tableColumn>
    <tableColumn id="3" xr3:uid="{1EA320D6-4F41-4E95-B87D-0076FF2890CD}" name="2 月" totalsRowFunction="custom" dataDxfId="39" totalsRowDxfId="118">
      <totalsRowFormula>IF(SUM(D14:D18)=0,"",SUM(D14:D18))</totalsRowFormula>
    </tableColumn>
    <tableColumn id="4" xr3:uid="{AC0744F4-6F59-4428-8C20-6391D0E68B8A}" name="3 月" totalsRowFunction="custom" dataDxfId="38" totalsRowDxfId="117">
      <totalsRowFormula>IF(SUM(E14:E18)=0,"",SUM(E14:E18))</totalsRowFormula>
    </tableColumn>
    <tableColumn id="5" xr3:uid="{D8BD7CE4-0575-4B27-9F50-75A09DBCDAE7}" name="4 月" totalsRowFunction="custom" dataDxfId="37" totalsRowDxfId="116">
      <totalsRowFormula>IF(SUM(F14:F18)=0,"",SUM(F14:F18))</totalsRowFormula>
    </tableColumn>
    <tableColumn id="6" xr3:uid="{ACA71B98-0856-4318-97FA-0AECD80D1563}" name="5 月" totalsRowFunction="custom" dataDxfId="36" totalsRowDxfId="115">
      <totalsRowFormula>IF(SUM(G14:G18)=0,"",SUM(G14:G18))</totalsRowFormula>
    </tableColumn>
    <tableColumn id="7" xr3:uid="{73CF63C3-C2F9-4A0D-B947-64BB530317A6}" name="6 月" totalsRowFunction="custom" dataDxfId="35" totalsRowDxfId="114">
      <totalsRowFormula>IF(SUM(H14:H18)=0,"",SUM(H14:H18))</totalsRowFormula>
    </tableColumn>
    <tableColumn id="8" xr3:uid="{A5673B38-540B-447D-9A7E-70EC279D8A2E}" name="7 月" totalsRowFunction="custom" dataDxfId="34" totalsRowDxfId="113">
      <totalsRowFormula>IF(SUM(I14:I18)=0,"",SUM(I14:I18))</totalsRowFormula>
    </tableColumn>
    <tableColumn id="9" xr3:uid="{6C31C80A-0918-430D-8F7F-2EB46A15D855}" name="8 月" totalsRowFunction="custom" dataDxfId="33" totalsRowDxfId="112">
      <totalsRowFormula>IF(SUM(J14:J18)=0,"",SUM(J14:J18))</totalsRowFormula>
    </tableColumn>
    <tableColumn id="10" xr3:uid="{EBADB8E1-1FE3-4518-9C05-096F3E17DB95}" name="9 月" totalsRowFunction="custom" dataDxfId="32" totalsRowDxfId="111">
      <totalsRowFormula>IF(SUM(K14:K18)=0,"",SUM(K14:K18))</totalsRowFormula>
    </tableColumn>
    <tableColumn id="11" xr3:uid="{85094905-65A1-4F7D-9403-FB9DA8B79A85}" name="10 月" totalsRowFunction="custom" dataDxfId="31" totalsRowDxfId="110">
      <totalsRowFormula>IF(SUM(L14:L18)=0,"",SUM(L14:L18))</totalsRowFormula>
    </tableColumn>
    <tableColumn id="12" xr3:uid="{425F5D65-754C-4910-8489-CE1D0A044015}" name="11 月" totalsRowFunction="custom" dataDxfId="30" totalsRowDxfId="109">
      <totalsRowFormula>IF(SUM(M14:M18)=0,"",SUM(M14:M18))</totalsRowFormula>
    </tableColumn>
    <tableColumn id="13" xr3:uid="{C70CA751-8454-4D8C-9172-28A0207F88A2}" name="12 月" totalsRowFunction="custom" dataDxfId="29" totalsRowDxfId="108">
      <totalsRowFormula>IF(SUM(N14:N18)=0,"",SUM(N14:N18))</totalsRowFormula>
    </tableColumn>
    <tableColumn id="14" xr3:uid="{72A5AC50-D398-4AF2-8ED7-852A164BD4B5}" name="YTD" totalsRowFunction="custom" dataDxfId="28" totalsRowDxfId="107">
      <calculatedColumnFormula>SUM(C14:N14)</calculatedColumnFormula>
      <totalsRowFormula>SUM(範例支出[[#Totals],[1 月]:[12 月]])</totalsRowFormula>
    </tableColumn>
  </tableColumns>
  <tableStyleInfo showFirstColumn="1" showLastColumn="0" showRowStripes="0" showColumnStripes="0"/>
  <extLst>
    <ext xmlns:x14="http://schemas.microsoft.com/office/spreadsheetml/2009/9/main" uri="{504A1905-F514-4f6f-8877-14C23A59335A}">
      <x14:table altTextSummary="輸入每月的支出項目。會自動計算今年迄今為止的支出和總支出"/>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B8D83C-5836-4F43-9B9B-C8DDB8DB601C}" name="實際支出" displayName="實際支出" ref="B13:O18" totalsRowCount="1" headerRowDxfId="106" dataDxfId="104" headerRowBorderDxfId="105" tableBorderDxfId="103" totalsRowBorderDxfId="102">
  <autoFilter ref="B13:O17" xr:uid="{038A49A2-1BC5-4A2C-B361-F37E59BF2E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1529E14-0FBB-4644-B3B2-AE2004210B62}" name="支出" totalsRowLabel="總支出" dataDxfId="13" totalsRowDxfId="101"/>
    <tableColumn id="2" xr3:uid="{F9AB3C51-D120-44E2-9F99-D86B2E04E398}" name="1 月" totalsRowFunction="custom" dataDxfId="12" totalsRowDxfId="100">
      <totalsRowFormula>IF(SUM(C14:C17)=0,"",SUM(C14:C17))</totalsRowFormula>
    </tableColumn>
    <tableColumn id="3" xr3:uid="{9D6A49A1-08F0-4031-B144-61B97864F2CC}" name="2 月" totalsRowFunction="custom" dataDxfId="11" totalsRowDxfId="99">
      <totalsRowFormula>IF(SUM(D14:D17)=0,"",SUM(D14:D17))</totalsRowFormula>
    </tableColumn>
    <tableColumn id="4" xr3:uid="{E9226934-27A2-4D2A-B30C-5FFDFD602D7D}" name="3 月" totalsRowFunction="custom" dataDxfId="10" totalsRowDxfId="98">
      <totalsRowFormula>IF(SUM(E14:E17)=0,"",SUM(E14:E17))</totalsRowFormula>
    </tableColumn>
    <tableColumn id="5" xr3:uid="{7BB0A603-A9B1-4FD8-A545-40D145AB6659}" name="4 月" totalsRowFunction="custom" dataDxfId="9" totalsRowDxfId="97">
      <totalsRowFormula>IF(SUM(F14:F17)=0,"",SUM(F14:F17))</totalsRowFormula>
    </tableColumn>
    <tableColumn id="6" xr3:uid="{BCB21D34-0FDF-460A-BEF1-5992049064AD}" name="5 月" totalsRowFunction="custom" dataDxfId="8" totalsRowDxfId="96">
      <totalsRowFormula>IF(SUM(G14:G17)=0,"",SUM(G14:G17))</totalsRowFormula>
    </tableColumn>
    <tableColumn id="7" xr3:uid="{B39E89BC-2C0C-47AB-BA19-A23901536D77}" name="6 月" totalsRowFunction="custom" dataDxfId="7" totalsRowDxfId="95">
      <totalsRowFormula>IF(SUM(H14:H17)=0,"",SUM(H14:H17))</totalsRowFormula>
    </tableColumn>
    <tableColumn id="8" xr3:uid="{E5B06129-F206-44A6-870F-4639CB35F734}" name="7 月" totalsRowFunction="custom" dataDxfId="6" totalsRowDxfId="94">
      <totalsRowFormula>IF(SUM(I14:I17)=0,"",SUM(I14:I17))</totalsRowFormula>
    </tableColumn>
    <tableColumn id="9" xr3:uid="{D0D7329F-1D1C-4762-9C9E-44490C667E4C}" name="8 月" totalsRowFunction="custom" dataDxfId="5" totalsRowDxfId="93">
      <totalsRowFormula>IF(SUM(J14:J17)=0,"",SUM(J14:J17))</totalsRowFormula>
    </tableColumn>
    <tableColumn id="10" xr3:uid="{DA494471-174A-41CD-9D01-96031F4EB142}" name="9 月" totalsRowFunction="custom" dataDxfId="4" totalsRowDxfId="92">
      <totalsRowFormula>IF(SUM(K14:K17)=0,"",SUM(K14:K17))</totalsRowFormula>
    </tableColumn>
    <tableColumn id="11" xr3:uid="{1D757802-8414-47FB-BDB9-5ABB9C485642}" name="10 月" totalsRowFunction="custom" dataDxfId="3" totalsRowDxfId="91">
      <totalsRowFormula>IF(SUM(L14:L17)=0,"",SUM(L14:L17))</totalsRowFormula>
    </tableColumn>
    <tableColumn id="12" xr3:uid="{715DFEE2-D538-404C-8DA6-A60BF9D5D61A}" name="11 月" totalsRowFunction="custom" dataDxfId="2" totalsRowDxfId="90">
      <totalsRowFormula>IF(SUM(M14:M17)=0,"",SUM(M14:M17))</totalsRowFormula>
    </tableColumn>
    <tableColumn id="13" xr3:uid="{48BDE33F-3406-4125-AA39-AF112CD256DC}" name="12 月" totalsRowFunction="custom" dataDxfId="1" totalsRowDxfId="89">
      <totalsRowFormula>IF(SUM(N14:N17)=0,"",SUM(N14:N17))</totalsRowFormula>
    </tableColumn>
    <tableColumn id="14" xr3:uid="{DE501D6E-2A90-4303-912C-3BD157EE9F6C}" name="YTD" totalsRowFunction="custom" dataDxfId="0" totalsRowDxfId="88">
      <calculatedColumnFormula>SUM(C14:N14)</calculatedColumnFormula>
      <totalsRowFormula>SUM(實際支出[[#Totals],[1 月]:[12 月]])</totalsRowFormula>
    </tableColumn>
  </tableColumns>
  <tableStyleInfo showFirstColumn="0" showLastColumn="0" showRowStripes="0" showColumnStripes="0"/>
  <extLst>
    <ext xmlns:x14="http://schemas.microsoft.com/office/spreadsheetml/2009/9/main" uri="{504A1905-F514-4f6f-8877-14C23A59335A}">
      <x14:table altTextSummary="在此表格中輸入或修改每月的支出項目和值。會自動計算今年迄今為止的支出和總支出"/>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9D4E7A-F4ED-444D-8DAB-8AF1C80433A3}" name="實際收入" displayName="實際收入" ref="B4:O9" totalsRowCount="1" headerRowDxfId="87" dataDxfId="85" headerRowBorderDxfId="86" tableBorderDxfId="84" totalsRowBorderDxfId="83">
  <autoFilter ref="B4:O8" xr:uid="{B429E446-6C87-4362-90DC-A7A76B5456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7FD5F5-017B-44B1-83B3-699CE382177C}" name="收入" totalsRowLabel="淨銷售額" dataDxfId="27" totalsRowDxfId="82"/>
    <tableColumn id="2" xr3:uid="{FCEEBF47-61A1-45D9-8887-771D9FEAEC1A}" name="1 月" totalsRowFunction="sum" dataDxfId="26" totalsRowDxfId="81"/>
    <tableColumn id="3" xr3:uid="{F04D843E-EECB-469A-B411-15BD17F1E5BB}" name="2 月" totalsRowFunction="sum" dataDxfId="25" totalsRowDxfId="80"/>
    <tableColumn id="4" xr3:uid="{BCDEE6EC-CDA9-4C65-A8C6-6DE4EBEEEE74}" name="3 月" totalsRowFunction="sum" dataDxfId="24" totalsRowDxfId="79"/>
    <tableColumn id="5" xr3:uid="{30A6C384-BAED-4B05-974C-463D2C79EA9F}" name="4 月" totalsRowFunction="sum" dataDxfId="23" totalsRowDxfId="78"/>
    <tableColumn id="6" xr3:uid="{8DD5E57F-E567-4D79-A269-C4F8DE158B0D}" name="5 月" totalsRowFunction="sum" dataDxfId="22" totalsRowDxfId="77"/>
    <tableColumn id="7" xr3:uid="{351DCA6D-33D9-481E-8D59-8A914590BBC9}" name="6 月" totalsRowFunction="sum" dataDxfId="21" totalsRowDxfId="76"/>
    <tableColumn id="8" xr3:uid="{47D5B0E3-47FD-4021-84D1-3556FB866818}" name="7 月" totalsRowFunction="sum" dataDxfId="20" totalsRowDxfId="75"/>
    <tableColumn id="9" xr3:uid="{1F7D3722-33F9-47EC-B520-E0BC4506BF00}" name="8 月" totalsRowFunction="sum" dataDxfId="19" totalsRowDxfId="74"/>
    <tableColumn id="10" xr3:uid="{6A0FEE84-7C74-406D-8D16-812EA8F8E679}" name="9 月" totalsRowFunction="sum" dataDxfId="18" totalsRowDxfId="73"/>
    <tableColumn id="11" xr3:uid="{87FE37A0-0E08-4148-8503-E93A0D76B669}" name="10 月" totalsRowFunction="sum" dataDxfId="17" totalsRowDxfId="72"/>
    <tableColumn id="12" xr3:uid="{F348984A-AC79-40C2-A5C7-95B21F89BD98}" name="11 月" totalsRowFunction="sum" dataDxfId="16" totalsRowDxfId="71"/>
    <tableColumn id="13" xr3:uid="{47597844-517F-4255-8D4B-703CEF331EB8}" name="12 月" totalsRowFunction="sum" dataDxfId="15" totalsRowDxfId="70"/>
    <tableColumn id="14" xr3:uid="{3544716F-16C1-45BE-A576-2F4FA1D35059}" name="YTD" totalsRowFunction="custom" dataDxfId="14" totalsRowDxfId="69">
      <calculatedColumnFormula>SUM(C5:N5)</calculatedColumnFormula>
      <totalsRowFormula>SUM(實際收入[[#Totals],[1 月]:[12 月]])</totalsRowFormula>
    </tableColumn>
  </tableColumns>
  <tableStyleInfo showFirstColumn="0" showLastColumn="0" showRowStripes="0" showColumnStripes="0"/>
  <extLst>
    <ext xmlns:x14="http://schemas.microsoft.com/office/spreadsheetml/2009/9/main" uri="{504A1905-F514-4f6f-8877-14C23A59335A}">
      <x14:table altTextSummary="在此表格中輸入或修改每月的收入項目和值。會自動計算每月和今年迄今為止的淨銷售額"/>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26.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table" Target="/xl/tables/table35.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62.xml" Id="rId3" /><Relationship Type="http://schemas.openxmlformats.org/officeDocument/2006/relationships/table" Target="/xl/tables/table53.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3EA9-4AD8-46E1-9D02-767C1F9562A6}">
  <sheetPr>
    <tabColor theme="8" tint="-0.499984740745262"/>
  </sheetPr>
  <dimension ref="A1:C41"/>
  <sheetViews>
    <sheetView tabSelected="1" zoomScaleNormal="100" workbookViewId="0"/>
  </sheetViews>
  <sheetFormatPr defaultColWidth="9" defaultRowHeight="15" x14ac:dyDescent="0.25"/>
  <cols>
    <col min="1" max="1" width="2.5546875" style="2" customWidth="1"/>
    <col min="2" max="2" width="99" style="1" customWidth="1"/>
    <col min="3" max="3" width="2.44140625" style="1" customWidth="1"/>
    <col min="4" max="16384" width="9" style="1"/>
  </cols>
  <sheetData>
    <row r="1" spans="1:3" s="4" customFormat="1" ht="30" customHeight="1" x14ac:dyDescent="0.25">
      <c r="A1" s="3"/>
      <c r="B1" s="18" t="s">
        <v>0</v>
      </c>
      <c r="C1" s="3"/>
    </row>
    <row r="2" spans="1:3" s="5" customFormat="1" ht="20.100000000000001" customHeight="1" x14ac:dyDescent="0.25">
      <c r="A2" s="3"/>
      <c r="B2" s="19" t="s">
        <v>1</v>
      </c>
      <c r="C2" s="3"/>
    </row>
    <row r="3" spans="1:3" s="5" customFormat="1" ht="20.100000000000001" customHeight="1" x14ac:dyDescent="0.25">
      <c r="A3" s="3"/>
      <c r="B3" s="19" t="s">
        <v>2</v>
      </c>
      <c r="C3" s="3"/>
    </row>
    <row r="4" spans="1:3" s="5" customFormat="1" ht="20.100000000000001" customHeight="1" x14ac:dyDescent="0.25">
      <c r="A4" s="3"/>
      <c r="B4" s="19" t="s">
        <v>55</v>
      </c>
      <c r="C4" s="3"/>
    </row>
    <row r="5" spans="1:3" s="5" customFormat="1" ht="20.100000000000001" customHeight="1" x14ac:dyDescent="0.25">
      <c r="A5" s="3"/>
      <c r="B5" s="19" t="s">
        <v>56</v>
      </c>
      <c r="C5" s="3"/>
    </row>
    <row r="6" spans="1:3" s="5" customFormat="1" ht="30" customHeight="1" x14ac:dyDescent="0.25">
      <c r="A6" s="3"/>
      <c r="B6" s="20" t="s">
        <v>3</v>
      </c>
      <c r="C6" s="3"/>
    </row>
    <row r="7" spans="1:3" s="5" customFormat="1" ht="28.5" customHeight="1" x14ac:dyDescent="0.25">
      <c r="A7" s="3"/>
      <c r="B7" s="19" t="s">
        <v>4</v>
      </c>
      <c r="C7" s="3"/>
    </row>
    <row r="8" spans="1:3" s="5" customFormat="1" ht="30" customHeight="1" x14ac:dyDescent="0.25">
      <c r="A8" s="3"/>
      <c r="B8" s="19" t="s">
        <v>5</v>
      </c>
      <c r="C8" s="3"/>
    </row>
    <row r="9" spans="1:3" s="5" customFormat="1" ht="12" customHeight="1" x14ac:dyDescent="0.25">
      <c r="A9" s="3"/>
      <c r="B9" s="7"/>
      <c r="C9" s="3"/>
    </row>
    <row r="10" spans="1:3" s="5" customFormat="1" x14ac:dyDescent="0.25">
      <c r="A10" s="3"/>
      <c r="B10" s="6"/>
    </row>
    <row r="11" spans="1:3" s="5" customFormat="1" x14ac:dyDescent="0.25">
      <c r="A11" s="3"/>
      <c r="B11" s="6"/>
    </row>
    <row r="12" spans="1:3" s="5" customFormat="1" x14ac:dyDescent="0.25">
      <c r="A12" s="3"/>
      <c r="B12" s="6"/>
    </row>
    <row r="13" spans="1:3" s="5" customFormat="1" x14ac:dyDescent="0.25">
      <c r="A13" s="3"/>
      <c r="B13" s="6"/>
    </row>
    <row r="14" spans="1:3" s="5" customFormat="1" x14ac:dyDescent="0.25">
      <c r="A14" s="3"/>
      <c r="B14" s="6"/>
    </row>
    <row r="15" spans="1:3" s="5" customFormat="1" x14ac:dyDescent="0.25">
      <c r="A15" s="3"/>
      <c r="B15" s="6"/>
    </row>
    <row r="16" spans="1:3" s="5" customFormat="1" x14ac:dyDescent="0.25">
      <c r="A16" s="3"/>
      <c r="B16" s="6"/>
    </row>
    <row r="17" spans="1:2" s="5" customFormat="1" x14ac:dyDescent="0.25">
      <c r="A17" s="3"/>
      <c r="B17" s="6"/>
    </row>
    <row r="18" spans="1:2" s="5" customFormat="1" x14ac:dyDescent="0.25">
      <c r="A18" s="3"/>
      <c r="B18" s="6"/>
    </row>
    <row r="19" spans="1:2" s="5" customFormat="1" x14ac:dyDescent="0.25">
      <c r="A19" s="3"/>
      <c r="B19" s="6"/>
    </row>
    <row r="20" spans="1:2" s="5" customFormat="1" x14ac:dyDescent="0.25">
      <c r="A20" s="3"/>
      <c r="B20" s="6"/>
    </row>
    <row r="21" spans="1:2" s="5" customFormat="1" x14ac:dyDescent="0.25">
      <c r="A21" s="3"/>
      <c r="B21" s="6"/>
    </row>
    <row r="22" spans="1:2" s="5" customFormat="1" x14ac:dyDescent="0.25">
      <c r="A22" s="3"/>
      <c r="B22" s="6"/>
    </row>
    <row r="23" spans="1:2" s="5" customFormat="1" x14ac:dyDescent="0.25">
      <c r="A23" s="3"/>
      <c r="B23" s="6"/>
    </row>
    <row r="24" spans="1:2" s="5" customFormat="1" x14ac:dyDescent="0.25">
      <c r="A24" s="3"/>
      <c r="B24" s="6"/>
    </row>
    <row r="25" spans="1:2" s="5" customFormat="1" x14ac:dyDescent="0.25">
      <c r="A25" s="3"/>
      <c r="B25" s="6"/>
    </row>
    <row r="26" spans="1:2" s="5" customFormat="1" x14ac:dyDescent="0.25">
      <c r="A26" s="3"/>
      <c r="B26" s="6"/>
    </row>
    <row r="27" spans="1:2" s="5" customFormat="1" x14ac:dyDescent="0.25">
      <c r="A27" s="3"/>
      <c r="B27" s="6"/>
    </row>
    <row r="28" spans="1:2" s="5" customFormat="1" x14ac:dyDescent="0.25">
      <c r="A28" s="3"/>
      <c r="B28" s="6"/>
    </row>
    <row r="29" spans="1:2" s="5" customFormat="1" x14ac:dyDescent="0.25">
      <c r="A29" s="3"/>
      <c r="B29" s="6"/>
    </row>
    <row r="30" spans="1:2" s="5" customFormat="1" x14ac:dyDescent="0.25">
      <c r="A30" s="3"/>
      <c r="B30" s="6"/>
    </row>
    <row r="31" spans="1:2" s="5" customFormat="1" x14ac:dyDescent="0.25">
      <c r="A31" s="3"/>
      <c r="B31" s="6"/>
    </row>
    <row r="32" spans="1:2" s="5" customFormat="1" x14ac:dyDescent="0.25">
      <c r="A32" s="3"/>
      <c r="B32" s="6"/>
    </row>
    <row r="33" spans="1:1" s="5" customFormat="1" x14ac:dyDescent="0.25">
      <c r="A33" s="3"/>
    </row>
    <row r="34" spans="1:1" s="5" customFormat="1" x14ac:dyDescent="0.25">
      <c r="A34" s="3"/>
    </row>
    <row r="35" spans="1:1" s="5" customFormat="1" x14ac:dyDescent="0.25">
      <c r="A35" s="3"/>
    </row>
    <row r="36" spans="1:1" s="5" customFormat="1" x14ac:dyDescent="0.25">
      <c r="A36" s="3"/>
    </row>
    <row r="37" spans="1:1" s="5" customFormat="1" x14ac:dyDescent="0.25">
      <c r="A37" s="3"/>
    </row>
    <row r="38" spans="1:1" s="5" customFormat="1" x14ac:dyDescent="0.25">
      <c r="A38" s="3"/>
    </row>
    <row r="39" spans="1:1" s="5" customFormat="1" x14ac:dyDescent="0.25">
      <c r="A39" s="3"/>
    </row>
    <row r="40" spans="1:1" s="5" customFormat="1" x14ac:dyDescent="0.25">
      <c r="A40" s="3"/>
    </row>
    <row r="41" spans="1:1" s="5" customFormat="1" x14ac:dyDescent="0.25">
      <c r="A41" s="3"/>
    </row>
  </sheetData>
  <phoneticPr fontId="40" type="noConversion"/>
  <pageMargins left="0.7" right="0.7" top="0.75" bottom="0.75" header="0.3" footer="0.3"/>
  <pageSetup paperSize="9" orientation="portrait" horizontalDpi="1200" verticalDpi="1200" r:id="rId1"/>
  <rowBreaks count="1" manualBreakCount="1">
    <brk id="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40"/>
  <sheetViews>
    <sheetView zoomScaleNormal="100" workbookViewId="0"/>
  </sheetViews>
  <sheetFormatPr defaultColWidth="9" defaultRowHeight="15.75" x14ac:dyDescent="0.25"/>
  <cols>
    <col min="1" max="1" width="2.5546875" style="17" customWidth="1"/>
    <col min="2" max="2" width="99" style="1" customWidth="1"/>
    <col min="3" max="3" width="2.44140625" style="1" customWidth="1"/>
    <col min="4" max="16384" width="9" style="1"/>
  </cols>
  <sheetData>
    <row r="1" spans="1:3" s="4" customFormat="1" ht="30" customHeight="1" x14ac:dyDescent="0.25">
      <c r="A1" s="21"/>
      <c r="B1" s="18" t="s">
        <v>6</v>
      </c>
      <c r="C1" s="3"/>
    </row>
    <row r="2" spans="1:3" s="5" customFormat="1" ht="57" customHeight="1" x14ac:dyDescent="0.25">
      <c r="A2" s="22"/>
      <c r="B2" s="19" t="s">
        <v>7</v>
      </c>
      <c r="C2" s="3"/>
    </row>
    <row r="3" spans="1:3" s="5" customFormat="1" ht="55.5" customHeight="1" x14ac:dyDescent="0.25">
      <c r="A3" s="21"/>
      <c r="B3" s="19" t="s">
        <v>53</v>
      </c>
      <c r="C3" s="3"/>
    </row>
    <row r="4" spans="1:3" s="5" customFormat="1" ht="57" customHeight="1" x14ac:dyDescent="0.25">
      <c r="A4" s="22"/>
      <c r="B4" s="19" t="s">
        <v>54</v>
      </c>
      <c r="C4" s="3"/>
    </row>
    <row r="5" spans="1:3" s="5" customFormat="1" ht="40.5" customHeight="1" x14ac:dyDescent="0.25">
      <c r="A5" s="21"/>
      <c r="B5" s="23" t="s">
        <v>8</v>
      </c>
      <c r="C5" s="3"/>
    </row>
    <row r="6" spans="1:3" s="5" customFormat="1" ht="53.25" customHeight="1" x14ac:dyDescent="0.25">
      <c r="A6" s="21"/>
      <c r="B6" s="19" t="s">
        <v>57</v>
      </c>
      <c r="C6" s="3"/>
    </row>
    <row r="7" spans="1:3" s="5" customFormat="1" ht="44.25" customHeight="1" x14ac:dyDescent="0.25">
      <c r="A7" s="21"/>
      <c r="B7" s="19" t="s">
        <v>9</v>
      </c>
      <c r="C7" s="3"/>
    </row>
    <row r="8" spans="1:3" s="5" customFormat="1" ht="15" x14ac:dyDescent="0.25">
      <c r="A8" s="21"/>
      <c r="B8" s="7"/>
      <c r="C8" s="3"/>
    </row>
    <row r="9" spans="1:3" s="5" customFormat="1" ht="15" x14ac:dyDescent="0.25">
      <c r="A9" s="21"/>
      <c r="B9" s="6"/>
    </row>
    <row r="10" spans="1:3" s="5" customFormat="1" ht="15" x14ac:dyDescent="0.25">
      <c r="A10" s="21"/>
      <c r="B10" s="6"/>
    </row>
    <row r="11" spans="1:3" s="5" customFormat="1" ht="15" x14ac:dyDescent="0.25">
      <c r="A11" s="21"/>
      <c r="B11" s="6"/>
    </row>
    <row r="12" spans="1:3" s="5" customFormat="1" ht="15" x14ac:dyDescent="0.25">
      <c r="A12" s="21"/>
      <c r="B12" s="6"/>
    </row>
    <row r="13" spans="1:3" s="5" customFormat="1" ht="15" x14ac:dyDescent="0.25">
      <c r="A13" s="21"/>
      <c r="B13" s="6"/>
    </row>
    <row r="14" spans="1:3" s="5" customFormat="1" ht="15" x14ac:dyDescent="0.25">
      <c r="A14" s="21"/>
      <c r="B14" s="6"/>
    </row>
    <row r="15" spans="1:3" s="5" customFormat="1" ht="15" x14ac:dyDescent="0.25">
      <c r="A15" s="21"/>
      <c r="B15" s="6"/>
    </row>
    <row r="16" spans="1:3" s="5" customFormat="1" ht="15" x14ac:dyDescent="0.25">
      <c r="A16" s="21"/>
      <c r="B16" s="6"/>
    </row>
    <row r="17" spans="1:2" s="5" customFormat="1" ht="15" x14ac:dyDescent="0.25">
      <c r="A17" s="21"/>
      <c r="B17" s="6"/>
    </row>
    <row r="18" spans="1:2" s="5" customFormat="1" ht="15" x14ac:dyDescent="0.25">
      <c r="A18" s="21"/>
      <c r="B18" s="6"/>
    </row>
    <row r="19" spans="1:2" s="5" customFormat="1" ht="15" x14ac:dyDescent="0.25">
      <c r="A19" s="21"/>
      <c r="B19" s="6"/>
    </row>
    <row r="20" spans="1:2" s="5" customFormat="1" ht="15" x14ac:dyDescent="0.25">
      <c r="A20" s="21"/>
      <c r="B20" s="6"/>
    </row>
    <row r="21" spans="1:2" s="5" customFormat="1" ht="15" x14ac:dyDescent="0.25">
      <c r="A21" s="21"/>
      <c r="B21" s="6"/>
    </row>
    <row r="22" spans="1:2" s="5" customFormat="1" ht="15" x14ac:dyDescent="0.25">
      <c r="A22" s="21"/>
      <c r="B22" s="6"/>
    </row>
    <row r="23" spans="1:2" s="5" customFormat="1" ht="15" x14ac:dyDescent="0.25">
      <c r="A23" s="21"/>
      <c r="B23" s="6"/>
    </row>
    <row r="24" spans="1:2" s="5" customFormat="1" ht="15" x14ac:dyDescent="0.25">
      <c r="A24" s="21"/>
      <c r="B24" s="6"/>
    </row>
    <row r="25" spans="1:2" s="5" customFormat="1" ht="15" x14ac:dyDescent="0.25">
      <c r="A25" s="21"/>
      <c r="B25" s="6"/>
    </row>
    <row r="26" spans="1:2" s="5" customFormat="1" ht="15" x14ac:dyDescent="0.25">
      <c r="A26" s="21"/>
      <c r="B26" s="6"/>
    </row>
    <row r="27" spans="1:2" s="5" customFormat="1" ht="15" x14ac:dyDescent="0.25">
      <c r="A27" s="21"/>
      <c r="B27" s="6"/>
    </row>
    <row r="28" spans="1:2" s="5" customFormat="1" ht="15" x14ac:dyDescent="0.25">
      <c r="A28" s="21"/>
      <c r="B28" s="6"/>
    </row>
    <row r="29" spans="1:2" s="5" customFormat="1" ht="15" x14ac:dyDescent="0.25">
      <c r="A29" s="21"/>
      <c r="B29" s="6"/>
    </row>
    <row r="30" spans="1:2" s="5" customFormat="1" ht="15" x14ac:dyDescent="0.25">
      <c r="A30" s="21"/>
      <c r="B30" s="6"/>
    </row>
    <row r="31" spans="1:2" s="5" customFormat="1" ht="15" x14ac:dyDescent="0.25">
      <c r="A31" s="21"/>
      <c r="B31" s="6"/>
    </row>
    <row r="32" spans="1:2" s="5" customFormat="1" ht="15" x14ac:dyDescent="0.25">
      <c r="A32" s="21"/>
    </row>
    <row r="33" spans="1:1" s="5" customFormat="1" ht="15" x14ac:dyDescent="0.25">
      <c r="A33" s="21"/>
    </row>
    <row r="34" spans="1:1" s="5" customFormat="1" ht="15" x14ac:dyDescent="0.25">
      <c r="A34" s="21"/>
    </row>
    <row r="35" spans="1:1" s="5" customFormat="1" ht="15" x14ac:dyDescent="0.25">
      <c r="A35" s="21"/>
    </row>
    <row r="36" spans="1:1" s="5" customFormat="1" ht="15" x14ac:dyDescent="0.25">
      <c r="A36" s="21"/>
    </row>
    <row r="37" spans="1:1" s="5" customFormat="1" ht="15" x14ac:dyDescent="0.25">
      <c r="A37" s="21"/>
    </row>
    <row r="38" spans="1:1" s="5" customFormat="1" ht="15" x14ac:dyDescent="0.25">
      <c r="A38" s="21"/>
    </row>
    <row r="39" spans="1:1" s="5" customFormat="1" ht="15" x14ac:dyDescent="0.25">
      <c r="A39" s="21"/>
    </row>
    <row r="40" spans="1:1" s="5" customFormat="1" ht="15" x14ac:dyDescent="0.25">
      <c r="A40" s="21"/>
    </row>
  </sheetData>
  <phoneticPr fontId="40" type="noConversion"/>
  <dataValidations count="7">
    <dataValidation allowBlank="1" showInputMessage="1" showErrorMessage="1" prompt="此工作表提供公司財務計劃概觀、預估指導方針，以及如何使用範本來計算新創公司成本及損益的指示。" sqref="A1" xr:uid="{4B1998CF-8317-4106-8880-CAC8F2A209AB}"/>
    <dataValidation allowBlank="1" showInputMessage="1" showErrorMessage="1" prompt="右側儲存格是商業計劃概觀。" sqref="A2" xr:uid="{7EE84830-8262-4614-84FB-A2D03F296867}"/>
    <dataValidation allowBlank="1" showInputMessage="1" showErrorMessage="1" prompt="右側儲存格是新創公司的預估成本概觀。" sqref="A3" xr:uid="{A2DBB060-C7C0-4CE6-A3E3-FBB2F9F362FD}"/>
    <dataValidation allowBlank="1" showInputMessage="1" showErrorMessage="1" prompt="右側儲存格是預估的損益模型概觀。" sqref="A4" xr:uid="{7CE102E1-B1A2-4A29-B749-E91BC9DD65B7}"/>
    <dataValidation allowBlank="1" showInputMessage="1" showErrorMessage="1" prompt="右側儲存格是一些指導方針。" sqref="A5" xr:uid="{D53C1DBA-BFD6-417B-9BD6-4BD6391C813C}"/>
    <dataValidation allowBlank="1" showInputMessage="1" showErrorMessage="1" prompt="右側儲存格是預估收入的指導方針。" sqref="A6" xr:uid="{8CE2CC5B-0BE2-47A5-85D2-A52FF2BD60CA}"/>
    <dataValidation allowBlank="1" showInputMessage="1" showErrorMessage="1" prompt="右側儲存格是預估已售出貨物成本的指導方針。" sqref="A7" xr:uid="{A8672E21-3882-4764-84C0-886EDBE15E55}"/>
  </dataValidations>
  <pageMargins left="0.7" right="0.7" top="0.75" bottom="0.75" header="0.3" footer="0.3"/>
  <pageSetup paperSize="9" orientation="portrait" horizontalDpi="1200" verticalDpi="1200" r:id="rId1"/>
  <rowBreaks count="1" manualBreakCount="1">
    <brk id="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38"/>
  <sheetViews>
    <sheetView zoomScaleNormal="100" workbookViewId="0"/>
  </sheetViews>
  <sheetFormatPr defaultColWidth="9" defaultRowHeight="30" customHeight="1" x14ac:dyDescent="0.25"/>
  <cols>
    <col min="1" max="1" width="2.5546875" style="17" customWidth="1"/>
    <col min="2" max="2" width="42.33203125" style="1" customWidth="1"/>
    <col min="3" max="6" width="19.5546875" style="1" customWidth="1"/>
    <col min="7" max="7" width="2" style="1" customWidth="1"/>
    <col min="8" max="16384" width="9" style="1"/>
  </cols>
  <sheetData>
    <row r="1" spans="1:7" s="9" customFormat="1" ht="19.899999999999999" customHeight="1" x14ac:dyDescent="0.25">
      <c r="A1" s="24"/>
      <c r="B1" s="25" t="s">
        <v>10</v>
      </c>
      <c r="C1" s="26"/>
      <c r="D1" s="26"/>
      <c r="E1" s="26"/>
      <c r="F1" s="27"/>
      <c r="G1" s="28"/>
    </row>
    <row r="2" spans="1:7" s="11" customFormat="1" ht="19.899999999999999" customHeight="1" x14ac:dyDescent="0.25">
      <c r="A2" s="29"/>
      <c r="B2" s="30" t="s">
        <v>11</v>
      </c>
      <c r="C2" s="87">
        <f ca="1">TODAY()</f>
        <v>44579</v>
      </c>
      <c r="D2" s="88"/>
      <c r="E2" s="88"/>
      <c r="F2" s="89"/>
      <c r="G2" s="31"/>
    </row>
    <row r="3" spans="1:7" s="5" customFormat="1" ht="9" customHeight="1" x14ac:dyDescent="0.25">
      <c r="A3" s="21"/>
      <c r="B3" s="90"/>
      <c r="C3" s="91"/>
      <c r="D3" s="91"/>
      <c r="E3" s="91"/>
      <c r="F3" s="92"/>
      <c r="G3" s="3"/>
    </row>
    <row r="4" spans="1:7" s="11" customFormat="1" ht="19.899999999999999" customHeight="1" thickBot="1" x14ac:dyDescent="0.3">
      <c r="A4" s="29"/>
      <c r="B4" s="32" t="s">
        <v>12</v>
      </c>
      <c r="C4" s="33" t="s">
        <v>19</v>
      </c>
      <c r="D4" s="34" t="s">
        <v>20</v>
      </c>
      <c r="E4" s="34" t="s">
        <v>21</v>
      </c>
      <c r="F4" s="35" t="s">
        <v>22</v>
      </c>
      <c r="G4" s="31"/>
    </row>
    <row r="5" spans="1:7" s="12" customFormat="1" ht="16.149999999999999" customHeight="1" thickTop="1" x14ac:dyDescent="0.25">
      <c r="A5" s="36"/>
      <c r="B5" s="93" t="s">
        <v>13</v>
      </c>
      <c r="C5" s="94"/>
      <c r="D5" s="95"/>
      <c r="E5" s="95"/>
      <c r="F5" s="96">
        <f>(C5*D5)+IF(E5&gt;0,E5,0)</f>
        <v>0</v>
      </c>
      <c r="G5" s="37"/>
    </row>
    <row r="6" spans="1:7" s="12" customFormat="1" ht="16.149999999999999" customHeight="1" x14ac:dyDescent="0.25">
      <c r="A6" s="36"/>
      <c r="B6" s="97" t="s">
        <v>14</v>
      </c>
      <c r="C6" s="98"/>
      <c r="D6" s="99"/>
      <c r="E6" s="99"/>
      <c r="F6" s="100">
        <f t="shared" ref="F6:F9" si="0">(C6*D6)+IF(E6&gt;0,E6,0)</f>
        <v>0</v>
      </c>
      <c r="G6" s="37"/>
    </row>
    <row r="7" spans="1:7" s="12" customFormat="1" ht="16.149999999999999" customHeight="1" x14ac:dyDescent="0.25">
      <c r="A7" s="36"/>
      <c r="B7" s="97" t="s">
        <v>15</v>
      </c>
      <c r="C7" s="98"/>
      <c r="D7" s="99"/>
      <c r="E7" s="99"/>
      <c r="F7" s="100">
        <f t="shared" si="0"/>
        <v>0</v>
      </c>
      <c r="G7" s="37"/>
    </row>
    <row r="8" spans="1:7" s="12" customFormat="1" ht="16.149999999999999" customHeight="1" x14ac:dyDescent="0.25">
      <c r="A8" s="36"/>
      <c r="B8" s="97" t="s">
        <v>16</v>
      </c>
      <c r="C8" s="98"/>
      <c r="D8" s="99"/>
      <c r="E8" s="99"/>
      <c r="F8" s="100">
        <f t="shared" si="0"/>
        <v>0</v>
      </c>
      <c r="G8" s="37"/>
    </row>
    <row r="9" spans="1:7" s="12" customFormat="1" ht="16.149999999999999" customHeight="1" x14ac:dyDescent="0.25">
      <c r="A9" s="36"/>
      <c r="B9" s="97" t="s">
        <v>17</v>
      </c>
      <c r="C9" s="98"/>
      <c r="D9" s="99"/>
      <c r="E9" s="99"/>
      <c r="F9" s="100">
        <f t="shared" si="0"/>
        <v>0</v>
      </c>
      <c r="G9" s="37"/>
    </row>
    <row r="10" spans="1:7" s="12" customFormat="1" ht="16.149999999999999" customHeight="1" x14ac:dyDescent="0.25">
      <c r="A10" s="36"/>
      <c r="B10" s="38" t="s">
        <v>18</v>
      </c>
      <c r="C10" s="39"/>
      <c r="D10" s="39"/>
      <c r="E10" s="39"/>
      <c r="F10" s="40">
        <f>SUBTOTAL(109,新創公司[總成本])</f>
        <v>0</v>
      </c>
      <c r="G10" s="37"/>
    </row>
    <row r="11" spans="1:7" s="12" customFormat="1" ht="9" customHeight="1" x14ac:dyDescent="0.25">
      <c r="A11" s="36"/>
      <c r="B11" s="41"/>
      <c r="C11" s="42"/>
      <c r="D11" s="42"/>
      <c r="E11" s="42"/>
      <c r="F11" s="42"/>
      <c r="G11" s="37"/>
    </row>
    <row r="12" spans="1:7" s="12" customFormat="1" ht="30" customHeight="1" x14ac:dyDescent="0.25">
      <c r="A12" s="36"/>
      <c r="B12" s="43"/>
      <c r="C12" s="44"/>
      <c r="D12" s="44"/>
      <c r="E12" s="44"/>
      <c r="F12" s="44"/>
      <c r="G12" s="45"/>
    </row>
    <row r="13" spans="1:7" s="12" customFormat="1" ht="30" customHeight="1" x14ac:dyDescent="0.25">
      <c r="A13" s="36"/>
      <c r="B13" s="44"/>
      <c r="C13" s="44"/>
      <c r="D13" s="44"/>
      <c r="E13" s="44"/>
      <c r="F13" s="44"/>
      <c r="G13" s="45"/>
    </row>
    <row r="14" spans="1:7" s="12" customFormat="1" ht="30" customHeight="1" x14ac:dyDescent="0.25">
      <c r="A14" s="36"/>
      <c r="B14" s="5"/>
      <c r="C14" s="5"/>
      <c r="D14" s="5"/>
      <c r="E14" s="5"/>
      <c r="F14" s="5"/>
      <c r="G14" s="45"/>
    </row>
    <row r="15" spans="1:7" s="12" customFormat="1" ht="30" customHeight="1" x14ac:dyDescent="0.25">
      <c r="A15" s="36"/>
      <c r="B15" s="5"/>
      <c r="C15" s="5"/>
      <c r="D15" s="5"/>
      <c r="E15" s="5"/>
      <c r="F15" s="5"/>
      <c r="G15" s="45"/>
    </row>
    <row r="16" spans="1:7" s="12" customFormat="1" ht="30" customHeight="1" x14ac:dyDescent="0.25">
      <c r="A16" s="36"/>
      <c r="B16" s="5"/>
      <c r="C16" s="5"/>
      <c r="D16" s="5"/>
      <c r="E16" s="5"/>
      <c r="F16" s="5"/>
      <c r="G16" s="45"/>
    </row>
    <row r="17" spans="1:7" s="12" customFormat="1" ht="30" customHeight="1" x14ac:dyDescent="0.25">
      <c r="A17" s="36"/>
      <c r="B17" s="5"/>
      <c r="C17" s="5"/>
      <c r="D17" s="5"/>
      <c r="E17" s="5"/>
      <c r="F17" s="5"/>
      <c r="G17" s="45"/>
    </row>
    <row r="18" spans="1:7" s="12" customFormat="1" ht="30" customHeight="1" x14ac:dyDescent="0.25">
      <c r="A18" s="36"/>
      <c r="B18" s="5"/>
      <c r="C18" s="5"/>
      <c r="D18" s="5"/>
      <c r="E18" s="5"/>
      <c r="F18" s="5"/>
      <c r="G18" s="45"/>
    </row>
    <row r="19" spans="1:7" s="12" customFormat="1" ht="30" customHeight="1" x14ac:dyDescent="0.25">
      <c r="A19" s="36"/>
      <c r="B19" s="5"/>
      <c r="C19" s="5"/>
      <c r="D19" s="5"/>
      <c r="E19" s="5"/>
      <c r="F19" s="5"/>
      <c r="G19" s="45"/>
    </row>
    <row r="20" spans="1:7" s="12" customFormat="1" ht="30" customHeight="1" x14ac:dyDescent="0.25">
      <c r="A20" s="36"/>
      <c r="B20" s="5"/>
      <c r="C20" s="5"/>
      <c r="D20" s="5"/>
      <c r="E20" s="5"/>
      <c r="F20" s="5"/>
      <c r="G20" s="45"/>
    </row>
    <row r="21" spans="1:7" s="12" customFormat="1" ht="30" customHeight="1" x14ac:dyDescent="0.25">
      <c r="A21" s="36"/>
      <c r="B21" s="5"/>
      <c r="C21" s="5"/>
      <c r="D21" s="5"/>
      <c r="E21" s="5"/>
      <c r="F21" s="5"/>
      <c r="G21" s="45"/>
    </row>
    <row r="22" spans="1:7" s="12" customFormat="1" ht="30" customHeight="1" x14ac:dyDescent="0.25">
      <c r="A22" s="36"/>
      <c r="B22" s="1"/>
      <c r="C22" s="1"/>
      <c r="D22" s="1"/>
      <c r="E22" s="1"/>
      <c r="F22" s="1"/>
      <c r="G22" s="45"/>
    </row>
    <row r="23" spans="1:7" s="12" customFormat="1" ht="30" customHeight="1" x14ac:dyDescent="0.25">
      <c r="A23" s="36"/>
      <c r="B23" s="1"/>
      <c r="C23" s="1"/>
      <c r="D23" s="1"/>
      <c r="E23" s="1"/>
      <c r="F23" s="1"/>
      <c r="G23" s="45"/>
    </row>
    <row r="24" spans="1:7" s="12" customFormat="1" ht="30" customHeight="1" x14ac:dyDescent="0.25">
      <c r="A24" s="36"/>
      <c r="B24" s="1"/>
      <c r="C24" s="1"/>
      <c r="D24" s="1"/>
      <c r="E24" s="1"/>
      <c r="F24" s="1"/>
      <c r="G24" s="45"/>
    </row>
    <row r="25" spans="1:7" s="12" customFormat="1" ht="30" customHeight="1" x14ac:dyDescent="0.25">
      <c r="A25" s="36"/>
      <c r="B25" s="1"/>
      <c r="C25" s="1"/>
      <c r="D25" s="1"/>
      <c r="E25" s="1"/>
      <c r="F25" s="1"/>
      <c r="G25" s="45"/>
    </row>
    <row r="26" spans="1:7" s="12" customFormat="1" ht="30" customHeight="1" x14ac:dyDescent="0.25">
      <c r="A26" s="36"/>
      <c r="B26" s="1"/>
      <c r="C26" s="1"/>
      <c r="D26" s="1"/>
      <c r="E26" s="1"/>
      <c r="F26" s="1"/>
      <c r="G26" s="45"/>
    </row>
    <row r="27" spans="1:7" s="12" customFormat="1" ht="30" customHeight="1" x14ac:dyDescent="0.25">
      <c r="A27" s="36"/>
      <c r="B27" s="1"/>
      <c r="C27" s="1"/>
      <c r="D27" s="1"/>
      <c r="E27" s="1"/>
      <c r="F27" s="1"/>
      <c r="G27" s="45"/>
    </row>
    <row r="28" spans="1:7" s="8" customFormat="1" ht="30" customHeight="1" x14ac:dyDescent="0.25">
      <c r="A28" s="46"/>
      <c r="B28" s="1"/>
      <c r="C28" s="1"/>
      <c r="D28" s="1"/>
      <c r="E28" s="1"/>
      <c r="F28" s="1"/>
      <c r="G28" s="44"/>
    </row>
    <row r="29" spans="1:7" s="8" customFormat="1" ht="30" customHeight="1" x14ac:dyDescent="0.25">
      <c r="A29" s="46"/>
      <c r="B29" s="1"/>
      <c r="C29" s="1"/>
      <c r="D29" s="1"/>
      <c r="E29" s="1"/>
      <c r="F29" s="1"/>
      <c r="G29" s="44"/>
    </row>
    <row r="30" spans="1:7" s="8" customFormat="1" ht="30" customHeight="1" x14ac:dyDescent="0.25">
      <c r="A30" s="46"/>
      <c r="B30" s="1"/>
      <c r="C30" s="1"/>
      <c r="D30" s="1"/>
      <c r="E30" s="1"/>
      <c r="F30" s="1"/>
      <c r="G30" s="44"/>
    </row>
    <row r="31" spans="1:7" s="5" customFormat="1" ht="30" customHeight="1" x14ac:dyDescent="0.25">
      <c r="A31" s="21"/>
      <c r="B31" s="1"/>
      <c r="C31" s="1"/>
      <c r="D31" s="1"/>
      <c r="E31" s="1"/>
      <c r="F31" s="1"/>
    </row>
    <row r="32" spans="1:7" s="5" customFormat="1" ht="30" customHeight="1" x14ac:dyDescent="0.25">
      <c r="A32" s="21"/>
      <c r="B32" s="1"/>
      <c r="C32" s="1"/>
      <c r="D32" s="1"/>
      <c r="E32" s="1"/>
      <c r="F32" s="1"/>
    </row>
    <row r="33" spans="1:6" s="5" customFormat="1" ht="30" customHeight="1" x14ac:dyDescent="0.25">
      <c r="A33" s="21"/>
      <c r="B33" s="1"/>
      <c r="C33" s="1"/>
      <c r="D33" s="1"/>
      <c r="E33" s="1"/>
      <c r="F33" s="1"/>
    </row>
    <row r="34" spans="1:6" s="5" customFormat="1" ht="30" customHeight="1" x14ac:dyDescent="0.25">
      <c r="A34" s="21"/>
      <c r="B34" s="1"/>
      <c r="C34" s="1"/>
      <c r="D34" s="1"/>
      <c r="E34" s="1"/>
      <c r="F34" s="1"/>
    </row>
    <row r="35" spans="1:6" s="5" customFormat="1" ht="30" customHeight="1" x14ac:dyDescent="0.25">
      <c r="A35" s="21"/>
      <c r="B35" s="1"/>
      <c r="C35" s="1"/>
      <c r="D35" s="1"/>
      <c r="E35" s="1"/>
      <c r="F35" s="1"/>
    </row>
    <row r="36" spans="1:6" s="5" customFormat="1" ht="30" customHeight="1" x14ac:dyDescent="0.25">
      <c r="A36" s="21"/>
      <c r="B36" s="1"/>
      <c r="C36" s="1"/>
      <c r="D36" s="1"/>
      <c r="E36" s="1"/>
      <c r="F36" s="1"/>
    </row>
    <row r="37" spans="1:6" s="5" customFormat="1" ht="30" customHeight="1" x14ac:dyDescent="0.25">
      <c r="A37" s="21"/>
      <c r="B37" s="1"/>
      <c r="C37" s="1"/>
      <c r="D37" s="1"/>
      <c r="E37" s="1"/>
      <c r="F37" s="1"/>
    </row>
    <row r="38" spans="1:6" s="5" customFormat="1" ht="30" customHeight="1" x14ac:dyDescent="0.25">
      <c r="A38" s="21"/>
      <c r="B38" s="1"/>
      <c r="C38" s="1"/>
      <c r="D38" s="1"/>
      <c r="E38" s="1"/>
      <c r="F38" s="1"/>
    </row>
  </sheetData>
  <mergeCells count="1">
    <mergeCell ref="C2:F2"/>
  </mergeCells>
  <phoneticPr fontId="40" type="noConversion"/>
  <dataValidations count="3">
    <dataValidation allowBlank="1" showInputMessage="1" showErrorMessage="1" prompt="儲存格右側是公司名稱，儲存格 C2 是日期。儲存格 A4 是下一個指示。" sqref="A2" xr:uid="{9FF63E8A-CE42-41E4-9744-6463A2F2DF08}"/>
    <dataValidation allowBlank="1" showInputMessage="1" showErrorMessage="1" prompt="在從右側儲存格開始的 [新創公司] 表格中輸入詳細資料，計算預估的新創公司預算。" sqref="A4" xr:uid="{68F862F5-6B95-4EB9-9EE1-652ECB095ED1}"/>
    <dataValidation allowBlank="1" showInputMessage="1" showErrorMessage="1" prompt="此工作表包含用於計算新創公司成本和預估新創公司預算的範本。工作表的標題位於右側儲存格中。此欄中的儲存格是有關如何使用此工作表的其他實用說明。按向下箭頭開始。" sqref="A1" xr:uid="{CC0AF84F-F311-45BE-BEFF-C17EAD744360}"/>
  </dataValidations>
  <pageMargins left="0.7" right="0.7" top="0.75" bottom="0.75" header="0.3" footer="0.3"/>
  <pageSetup paperSize="9" orientation="portrait" horizontalDpi="1200" verticalDpi="1200" r:id="rId1"/>
  <ignoredErrors>
    <ignoredError sqref="F5:F9" emptyCellReference="1"/>
  </ignoredErrors>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G38"/>
  <sheetViews>
    <sheetView zoomScaleNormal="100" workbookViewId="0"/>
  </sheetViews>
  <sheetFormatPr defaultColWidth="9" defaultRowHeight="30" customHeight="1" x14ac:dyDescent="0.25"/>
  <cols>
    <col min="1" max="1" width="2.5546875" style="17" customWidth="1"/>
    <col min="2" max="2" width="42.33203125" style="1" customWidth="1"/>
    <col min="3" max="6" width="19.5546875" style="1" customWidth="1"/>
    <col min="7" max="7" width="2" style="1" customWidth="1"/>
    <col min="8" max="190" width="8.77734375" style="1" customWidth="1"/>
    <col min="191" max="16384" width="9" style="1"/>
  </cols>
  <sheetData>
    <row r="1" spans="1:7" s="10" customFormat="1" ht="19.899999999999999" customHeight="1" x14ac:dyDescent="0.25">
      <c r="A1" s="29"/>
      <c r="B1" s="25" t="s">
        <v>10</v>
      </c>
      <c r="C1" s="26"/>
      <c r="D1" s="26"/>
      <c r="E1" s="26"/>
      <c r="F1" s="27"/>
      <c r="G1" s="47"/>
    </row>
    <row r="2" spans="1:7" s="11" customFormat="1" ht="19.899999999999999" customHeight="1" x14ac:dyDescent="0.25">
      <c r="A2" s="29"/>
      <c r="B2" s="30" t="str">
        <f>新創公司成本範本!B2</f>
        <v>您的咖啡店</v>
      </c>
      <c r="C2" s="87">
        <f ca="1">TODAY()</f>
        <v>44579</v>
      </c>
      <c r="D2" s="88"/>
      <c r="E2" s="88"/>
      <c r="F2" s="89"/>
      <c r="G2" s="31"/>
    </row>
    <row r="3" spans="1:7" s="5" customFormat="1" ht="9" customHeight="1" x14ac:dyDescent="0.25">
      <c r="A3" s="21"/>
      <c r="B3" s="101"/>
      <c r="C3" s="102"/>
      <c r="D3" s="102"/>
      <c r="E3" s="102"/>
      <c r="F3" s="103"/>
      <c r="G3" s="3"/>
    </row>
    <row r="4" spans="1:7" s="11" customFormat="1" ht="19.899999999999999" customHeight="1" thickBot="1" x14ac:dyDescent="0.3">
      <c r="A4" s="29"/>
      <c r="B4" s="48" t="s">
        <v>12</v>
      </c>
      <c r="C4" s="49" t="s">
        <v>19</v>
      </c>
      <c r="D4" s="49" t="s">
        <v>20</v>
      </c>
      <c r="E4" s="49" t="s">
        <v>21</v>
      </c>
      <c r="F4" s="50" t="s">
        <v>22</v>
      </c>
      <c r="G4" s="31"/>
    </row>
    <row r="5" spans="1:7" s="5" customFormat="1" ht="16.350000000000001" customHeight="1" thickTop="1" x14ac:dyDescent="0.25">
      <c r="A5" s="21"/>
      <c r="B5" s="93" t="s">
        <v>13</v>
      </c>
      <c r="C5" s="94">
        <v>3</v>
      </c>
      <c r="D5" s="95">
        <v>300</v>
      </c>
      <c r="E5" s="95">
        <v>2000</v>
      </c>
      <c r="F5" s="96">
        <f>(C5*D5)+IF(E5&gt;0,E5,0)</f>
        <v>2900</v>
      </c>
      <c r="G5" s="3"/>
    </row>
    <row r="6" spans="1:7" s="12" customFormat="1" ht="16.149999999999999" customHeight="1" x14ac:dyDescent="0.25">
      <c r="A6" s="36"/>
      <c r="B6" s="97" t="s">
        <v>14</v>
      </c>
      <c r="C6" s="98">
        <v>4</v>
      </c>
      <c r="D6" s="99">
        <v>3500</v>
      </c>
      <c r="E6" s="99">
        <v>2</v>
      </c>
      <c r="F6" s="100">
        <f t="shared" ref="F6:F9" si="0">(C6*D6)+IF(E6&gt;0,E6,0)</f>
        <v>14002</v>
      </c>
      <c r="G6" s="37"/>
    </row>
    <row r="7" spans="1:7" s="12" customFormat="1" ht="16.149999999999999" customHeight="1" x14ac:dyDescent="0.25">
      <c r="A7" s="36"/>
      <c r="B7" s="97" t="s">
        <v>15</v>
      </c>
      <c r="C7" s="98">
        <v>4</v>
      </c>
      <c r="D7" s="99">
        <v>500</v>
      </c>
      <c r="E7" s="99">
        <v>2000</v>
      </c>
      <c r="F7" s="100">
        <f t="shared" si="0"/>
        <v>4000</v>
      </c>
      <c r="G7" s="37"/>
    </row>
    <row r="8" spans="1:7" s="12" customFormat="1" ht="16.149999999999999" customHeight="1" x14ac:dyDescent="0.25">
      <c r="A8" s="36"/>
      <c r="B8" s="97" t="s">
        <v>16</v>
      </c>
      <c r="C8" s="98">
        <v>4</v>
      </c>
      <c r="D8" s="99">
        <v>750</v>
      </c>
      <c r="E8" s="99">
        <v>3000</v>
      </c>
      <c r="F8" s="100">
        <f t="shared" si="0"/>
        <v>6000</v>
      </c>
      <c r="G8" s="37"/>
    </row>
    <row r="9" spans="1:7" s="12" customFormat="1" ht="16.149999999999999" customHeight="1" x14ac:dyDescent="0.25">
      <c r="A9" s="36"/>
      <c r="B9" s="97" t="s">
        <v>17</v>
      </c>
      <c r="C9" s="98">
        <v>1</v>
      </c>
      <c r="D9" s="99">
        <v>25</v>
      </c>
      <c r="E9" s="99">
        <v>25</v>
      </c>
      <c r="F9" s="100">
        <f t="shared" si="0"/>
        <v>50</v>
      </c>
      <c r="G9" s="37"/>
    </row>
    <row r="10" spans="1:7" s="12" customFormat="1" ht="16.149999999999999" customHeight="1" x14ac:dyDescent="0.25">
      <c r="A10" s="36"/>
      <c r="B10" s="38" t="s">
        <v>18</v>
      </c>
      <c r="C10" s="39"/>
      <c r="D10" s="39"/>
      <c r="E10" s="39"/>
      <c r="F10" s="51">
        <f>SUM(F6:F9)</f>
        <v>24052</v>
      </c>
      <c r="G10" s="37"/>
    </row>
    <row r="11" spans="1:7" s="12" customFormat="1" ht="9" customHeight="1" x14ac:dyDescent="0.25">
      <c r="A11" s="36"/>
      <c r="B11" s="41"/>
      <c r="C11" s="42"/>
      <c r="D11" s="42"/>
      <c r="E11" s="42"/>
      <c r="F11" s="42"/>
      <c r="G11" s="37"/>
    </row>
    <row r="12" spans="1:7" s="12" customFormat="1" ht="30" customHeight="1" x14ac:dyDescent="0.25">
      <c r="A12" s="36"/>
      <c r="B12" s="44"/>
      <c r="C12" s="44"/>
      <c r="D12" s="44"/>
      <c r="E12" s="44"/>
      <c r="F12" s="44"/>
      <c r="G12" s="45"/>
    </row>
    <row r="13" spans="1:7" s="12" customFormat="1" ht="30" customHeight="1" x14ac:dyDescent="0.25">
      <c r="A13" s="36"/>
      <c r="B13" s="5"/>
      <c r="C13" s="5"/>
      <c r="D13" s="5"/>
      <c r="E13" s="5"/>
      <c r="F13" s="5"/>
      <c r="G13" s="45"/>
    </row>
    <row r="14" spans="1:7" s="12" customFormat="1" ht="30" customHeight="1" x14ac:dyDescent="0.25">
      <c r="A14" s="36"/>
      <c r="B14" s="5"/>
      <c r="C14" s="5"/>
      <c r="D14" s="5"/>
      <c r="E14" s="5"/>
      <c r="F14" s="5"/>
      <c r="G14" s="45"/>
    </row>
    <row r="15" spans="1:7" s="12" customFormat="1" ht="30" customHeight="1" x14ac:dyDescent="0.25">
      <c r="A15" s="36"/>
      <c r="B15" s="5"/>
      <c r="C15" s="5"/>
      <c r="D15" s="5"/>
      <c r="E15" s="5"/>
      <c r="F15" s="5"/>
      <c r="G15" s="45"/>
    </row>
    <row r="16" spans="1:7" s="12" customFormat="1" ht="30" customHeight="1" x14ac:dyDescent="0.25">
      <c r="A16" s="36"/>
      <c r="B16" s="5"/>
      <c r="C16" s="5"/>
      <c r="D16" s="5"/>
      <c r="E16" s="5"/>
      <c r="F16" s="5"/>
      <c r="G16" s="45"/>
    </row>
    <row r="17" spans="1:7" s="12" customFormat="1" ht="30" customHeight="1" x14ac:dyDescent="0.25">
      <c r="A17" s="36"/>
      <c r="B17" s="5"/>
      <c r="C17" s="5"/>
      <c r="D17" s="5"/>
      <c r="E17" s="5"/>
      <c r="F17" s="5"/>
      <c r="G17" s="45"/>
    </row>
    <row r="18" spans="1:7" s="12" customFormat="1" ht="30" customHeight="1" x14ac:dyDescent="0.25">
      <c r="A18" s="36"/>
      <c r="B18" s="5"/>
      <c r="C18" s="5"/>
      <c r="D18" s="5"/>
      <c r="E18" s="5"/>
      <c r="F18" s="5"/>
      <c r="G18" s="45"/>
    </row>
    <row r="19" spans="1:7" s="12" customFormat="1" ht="30" customHeight="1" x14ac:dyDescent="0.25">
      <c r="A19" s="36"/>
      <c r="B19" s="5"/>
      <c r="C19" s="5"/>
      <c r="D19" s="5"/>
      <c r="E19" s="5"/>
      <c r="F19" s="5"/>
      <c r="G19" s="45"/>
    </row>
    <row r="20" spans="1:7" s="12" customFormat="1" ht="30" customHeight="1" x14ac:dyDescent="0.25">
      <c r="A20" s="36"/>
      <c r="B20" s="5"/>
      <c r="C20" s="5"/>
      <c r="D20" s="5"/>
      <c r="E20" s="5"/>
      <c r="F20" s="5"/>
      <c r="G20" s="45"/>
    </row>
    <row r="21" spans="1:7" s="12" customFormat="1" ht="30" customHeight="1" x14ac:dyDescent="0.25">
      <c r="A21" s="36"/>
      <c r="B21" s="1"/>
      <c r="C21" s="1"/>
      <c r="D21" s="1"/>
      <c r="E21" s="1"/>
      <c r="F21" s="1"/>
      <c r="G21" s="45"/>
    </row>
    <row r="22" spans="1:7" s="12" customFormat="1" ht="30" customHeight="1" x14ac:dyDescent="0.25">
      <c r="A22" s="36"/>
      <c r="B22" s="1"/>
      <c r="C22" s="1"/>
      <c r="D22" s="1"/>
      <c r="E22" s="1"/>
      <c r="F22" s="1"/>
      <c r="G22" s="45"/>
    </row>
    <row r="23" spans="1:7" s="12" customFormat="1" ht="30" customHeight="1" x14ac:dyDescent="0.25">
      <c r="A23" s="36"/>
      <c r="B23" s="1"/>
      <c r="C23" s="1"/>
      <c r="D23" s="1"/>
      <c r="E23" s="1"/>
      <c r="F23" s="1"/>
      <c r="G23" s="45"/>
    </row>
    <row r="24" spans="1:7" s="12" customFormat="1" ht="30" customHeight="1" x14ac:dyDescent="0.25">
      <c r="A24" s="36"/>
      <c r="B24" s="1"/>
      <c r="C24" s="1"/>
      <c r="D24" s="1"/>
      <c r="E24" s="1"/>
      <c r="F24" s="1"/>
      <c r="G24" s="45"/>
    </row>
    <row r="25" spans="1:7" s="12" customFormat="1" ht="30" customHeight="1" x14ac:dyDescent="0.25">
      <c r="A25" s="36"/>
      <c r="B25" s="1"/>
      <c r="C25" s="1"/>
      <c r="D25" s="1"/>
      <c r="E25" s="1"/>
      <c r="F25" s="1"/>
      <c r="G25" s="45"/>
    </row>
    <row r="26" spans="1:7" s="12" customFormat="1" ht="30" customHeight="1" x14ac:dyDescent="0.25">
      <c r="A26" s="36"/>
      <c r="B26" s="1"/>
      <c r="C26" s="1"/>
      <c r="D26" s="1"/>
      <c r="E26" s="1"/>
      <c r="F26" s="1"/>
      <c r="G26" s="45"/>
    </row>
    <row r="27" spans="1:7" s="12" customFormat="1" ht="30" customHeight="1" x14ac:dyDescent="0.25">
      <c r="A27" s="36"/>
      <c r="B27" s="1"/>
      <c r="C27" s="1"/>
      <c r="D27" s="1"/>
      <c r="E27" s="1"/>
      <c r="F27" s="1"/>
      <c r="G27" s="45"/>
    </row>
    <row r="28" spans="1:7" s="8" customFormat="1" ht="30" customHeight="1" x14ac:dyDescent="0.25">
      <c r="A28" s="46"/>
      <c r="B28" s="1"/>
      <c r="C28" s="1"/>
      <c r="D28" s="1"/>
      <c r="E28" s="1"/>
      <c r="F28" s="1"/>
      <c r="G28" s="44"/>
    </row>
    <row r="29" spans="1:7" s="8" customFormat="1" ht="30" customHeight="1" x14ac:dyDescent="0.25">
      <c r="A29" s="46"/>
      <c r="B29" s="1"/>
      <c r="C29" s="1"/>
      <c r="D29" s="1"/>
      <c r="E29" s="1"/>
      <c r="F29" s="1"/>
      <c r="G29" s="44"/>
    </row>
    <row r="30" spans="1:7" s="8" customFormat="1" ht="30" customHeight="1" x14ac:dyDescent="0.25">
      <c r="A30" s="46"/>
      <c r="B30" s="1"/>
      <c r="C30" s="1"/>
      <c r="D30" s="1"/>
      <c r="E30" s="1"/>
      <c r="F30" s="1"/>
      <c r="G30" s="44"/>
    </row>
    <row r="31" spans="1:7" s="5" customFormat="1" ht="30" customHeight="1" x14ac:dyDescent="0.25">
      <c r="A31" s="21"/>
      <c r="B31" s="1"/>
      <c r="C31" s="1"/>
      <c r="D31" s="1"/>
      <c r="E31" s="1"/>
      <c r="F31" s="1"/>
    </row>
    <row r="32" spans="1:7" s="5" customFormat="1" ht="30" customHeight="1" x14ac:dyDescent="0.25">
      <c r="A32" s="21"/>
      <c r="B32" s="1"/>
      <c r="C32" s="1"/>
      <c r="D32" s="1"/>
      <c r="E32" s="1"/>
      <c r="F32" s="1"/>
    </row>
    <row r="33" spans="1:6" s="5" customFormat="1" ht="30" customHeight="1" x14ac:dyDescent="0.25">
      <c r="A33" s="21"/>
      <c r="B33" s="1"/>
      <c r="C33" s="1"/>
      <c r="D33" s="1"/>
      <c r="E33" s="1"/>
      <c r="F33" s="1"/>
    </row>
    <row r="34" spans="1:6" s="5" customFormat="1" ht="30" customHeight="1" x14ac:dyDescent="0.25">
      <c r="A34" s="21"/>
      <c r="B34" s="1"/>
      <c r="C34" s="1"/>
      <c r="D34" s="1"/>
      <c r="E34" s="1"/>
      <c r="F34" s="1"/>
    </row>
    <row r="35" spans="1:6" s="5" customFormat="1" ht="30" customHeight="1" x14ac:dyDescent="0.25">
      <c r="A35" s="21"/>
      <c r="B35" s="1"/>
      <c r="C35" s="1"/>
      <c r="D35" s="1"/>
      <c r="E35" s="1"/>
      <c r="F35" s="1"/>
    </row>
    <row r="36" spans="1:6" s="5" customFormat="1" ht="30" customHeight="1" x14ac:dyDescent="0.25">
      <c r="A36" s="21"/>
      <c r="B36" s="1"/>
      <c r="C36" s="1"/>
      <c r="D36" s="1"/>
      <c r="E36" s="1"/>
      <c r="F36" s="1"/>
    </row>
    <row r="37" spans="1:6" s="5" customFormat="1" ht="30" customHeight="1" x14ac:dyDescent="0.25">
      <c r="A37" s="21"/>
      <c r="B37" s="1"/>
      <c r="C37" s="1"/>
      <c r="D37" s="1"/>
      <c r="E37" s="1"/>
      <c r="F37" s="1"/>
    </row>
    <row r="38" spans="1:6" s="5" customFormat="1" ht="30" customHeight="1" x14ac:dyDescent="0.25">
      <c r="A38" s="21"/>
      <c r="B38" s="1"/>
      <c r="C38" s="1"/>
      <c r="D38" s="1"/>
      <c r="E38" s="1"/>
      <c r="F38" s="1"/>
    </row>
  </sheetData>
  <mergeCells count="1">
    <mergeCell ref="C2:F2"/>
  </mergeCells>
  <phoneticPr fontId="40" type="noConversion"/>
  <dataValidations count="3">
    <dataValidation allowBlank="1" showInputMessage="1" showErrorMessage="1" prompt="此工作表包含前一個工作表範本中的範例資料。工作表的標題位於右側儲存格中。此欄中的儲存格是有關如何使用此工作表的其他實用說明。按向下箭頭開始。" sqref="A1" xr:uid="{A8662416-2AD7-405B-B4DC-7056F418286F}"/>
    <dataValidation allowBlank="1" showInputMessage="1" showErrorMessage="1" prompt="儲存格右側是公司名稱，儲存格 C2 是日期。儲存格 A4 是下一個指示。" sqref="A2" xr:uid="{294F0A0B-E617-4AAE-BD26-E0829C5296D4}"/>
    <dataValidation allowBlank="1" showInputMessage="1" showErrorMessage="1" prompt="從右側儲存格開始的 [新創公司] 表格中是成本項目、月份、每月成本及一次性成本。會自動計算總成本和預估的新創公司預算。_x000a_" sqref="A4" xr:uid="{2D4EE825-FDDF-44ED-BA2E-FC8BD947D2AC}"/>
  </dataValidations>
  <pageMargins left="0.7" right="0.7" top="0.75" bottom="0.75" header="0.3" footer="0.3"/>
  <pageSetup paperSize="9" orientation="portrait" horizontalDpi="1200" verticalDpi="1200"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42"/>
  <sheetViews>
    <sheetView zoomScaleNormal="100" workbookViewId="0"/>
  </sheetViews>
  <sheetFormatPr defaultColWidth="9" defaultRowHeight="30" customHeight="1" x14ac:dyDescent="0.25"/>
  <cols>
    <col min="1" max="1" width="2.5546875" style="17" customWidth="1"/>
    <col min="2" max="2" width="42.33203125" style="1" customWidth="1"/>
    <col min="3" max="15" width="14.5546875" style="1" customWidth="1"/>
    <col min="16" max="16" width="2" style="1" customWidth="1"/>
    <col min="17" max="16384" width="9" style="1"/>
  </cols>
  <sheetData>
    <row r="1" spans="1:16" s="10" customFormat="1" ht="19.899999999999999" customHeight="1" x14ac:dyDescent="0.25">
      <c r="A1" s="29"/>
      <c r="B1" s="52" t="s">
        <v>10</v>
      </c>
      <c r="C1" s="53"/>
      <c r="D1" s="53"/>
      <c r="E1" s="53"/>
      <c r="F1" s="53"/>
      <c r="G1" s="53"/>
      <c r="H1" s="53"/>
      <c r="I1" s="53"/>
      <c r="J1" s="53"/>
      <c r="K1" s="53"/>
      <c r="L1" s="53"/>
      <c r="M1" s="53"/>
      <c r="N1" s="53"/>
      <c r="O1" s="54"/>
      <c r="P1" s="47"/>
    </row>
    <row r="2" spans="1:16" s="11" customFormat="1" ht="19.899999999999999" customHeight="1" x14ac:dyDescent="0.25">
      <c r="A2" s="29"/>
      <c r="B2" s="55" t="str">
        <f>新創公司成本範本!B2</f>
        <v>您的咖啡店</v>
      </c>
      <c r="C2" s="104">
        <f ca="1">TODAY()</f>
        <v>44579</v>
      </c>
      <c r="D2" s="105"/>
      <c r="E2" s="105"/>
      <c r="F2" s="105"/>
      <c r="G2" s="105"/>
      <c r="H2" s="105"/>
      <c r="I2" s="105"/>
      <c r="J2" s="105"/>
      <c r="K2" s="105"/>
      <c r="L2" s="105"/>
      <c r="M2" s="105"/>
      <c r="N2" s="105"/>
      <c r="O2" s="106"/>
      <c r="P2" s="31"/>
    </row>
    <row r="3" spans="1:16" s="5" customFormat="1" ht="9" customHeight="1" x14ac:dyDescent="0.25">
      <c r="A3" s="21"/>
      <c r="B3" s="107"/>
      <c r="C3" s="108"/>
      <c r="D3" s="108"/>
      <c r="E3" s="108"/>
      <c r="F3" s="108"/>
      <c r="G3" s="108"/>
      <c r="H3" s="108"/>
      <c r="I3" s="108"/>
      <c r="J3" s="108"/>
      <c r="K3" s="108"/>
      <c r="L3" s="108"/>
      <c r="M3" s="108"/>
      <c r="N3" s="108"/>
      <c r="O3" s="109"/>
      <c r="P3" s="3"/>
    </row>
    <row r="4" spans="1:16" s="11" customFormat="1" ht="19.899999999999999" customHeight="1" thickBot="1" x14ac:dyDescent="0.3">
      <c r="A4" s="29"/>
      <c r="B4" s="48" t="s">
        <v>23</v>
      </c>
      <c r="C4" s="56" t="s">
        <v>40</v>
      </c>
      <c r="D4" s="56" t="s">
        <v>41</v>
      </c>
      <c r="E4" s="56" t="s">
        <v>42</v>
      </c>
      <c r="F4" s="56" t="s">
        <v>43</v>
      </c>
      <c r="G4" s="56" t="s">
        <v>44</v>
      </c>
      <c r="H4" s="56" t="s">
        <v>45</v>
      </c>
      <c r="I4" s="56" t="s">
        <v>46</v>
      </c>
      <c r="J4" s="56" t="s">
        <v>47</v>
      </c>
      <c r="K4" s="56" t="s">
        <v>48</v>
      </c>
      <c r="L4" s="56" t="s">
        <v>49</v>
      </c>
      <c r="M4" s="56" t="s">
        <v>50</v>
      </c>
      <c r="N4" s="56" t="s">
        <v>51</v>
      </c>
      <c r="O4" s="57" t="s">
        <v>52</v>
      </c>
      <c r="P4" s="31"/>
    </row>
    <row r="5" spans="1:16" s="5" customFormat="1" ht="16.350000000000001" customHeight="1" thickTop="1" x14ac:dyDescent="0.25">
      <c r="A5" s="21"/>
      <c r="B5" s="58" t="s">
        <v>24</v>
      </c>
      <c r="C5" s="126">
        <v>0</v>
      </c>
      <c r="D5" s="126">
        <v>0</v>
      </c>
      <c r="E5" s="126">
        <v>0</v>
      </c>
      <c r="F5" s="126">
        <v>0</v>
      </c>
      <c r="G5" s="126">
        <v>0</v>
      </c>
      <c r="H5" s="126">
        <v>0</v>
      </c>
      <c r="I5" s="126">
        <v>0</v>
      </c>
      <c r="J5" s="126">
        <v>0</v>
      </c>
      <c r="K5" s="126">
        <v>0</v>
      </c>
      <c r="L5" s="126">
        <v>0</v>
      </c>
      <c r="M5" s="126">
        <v>0</v>
      </c>
      <c r="N5" s="126">
        <v>0</v>
      </c>
      <c r="O5" s="127">
        <f>SUM(C5:N5)</f>
        <v>0</v>
      </c>
      <c r="P5" s="3"/>
    </row>
    <row r="6" spans="1:16" s="12" customFormat="1" ht="16.149999999999999" customHeight="1" x14ac:dyDescent="0.25">
      <c r="A6" s="36"/>
      <c r="B6" s="59" t="s">
        <v>25</v>
      </c>
      <c r="C6" s="128">
        <v>0</v>
      </c>
      <c r="D6" s="128">
        <v>0</v>
      </c>
      <c r="E6" s="128">
        <v>0</v>
      </c>
      <c r="F6" s="128">
        <v>0</v>
      </c>
      <c r="G6" s="128">
        <v>0</v>
      </c>
      <c r="H6" s="128">
        <v>0</v>
      </c>
      <c r="I6" s="128">
        <v>0</v>
      </c>
      <c r="J6" s="128">
        <v>0</v>
      </c>
      <c r="K6" s="128">
        <v>0</v>
      </c>
      <c r="L6" s="128">
        <v>0</v>
      </c>
      <c r="M6" s="128">
        <v>0</v>
      </c>
      <c r="N6" s="128">
        <v>0</v>
      </c>
      <c r="O6" s="129">
        <f t="shared" ref="O6:O11" si="0">SUM(C6:N6)</f>
        <v>0</v>
      </c>
      <c r="P6" s="37"/>
    </row>
    <row r="7" spans="1:16" s="12" customFormat="1" ht="16.149999999999999" customHeight="1" x14ac:dyDescent="0.25">
      <c r="A7" s="36"/>
      <c r="B7" s="59" t="s">
        <v>26</v>
      </c>
      <c r="C7" s="128">
        <v>0</v>
      </c>
      <c r="D7" s="128">
        <v>0</v>
      </c>
      <c r="E7" s="128">
        <v>0</v>
      </c>
      <c r="F7" s="128">
        <v>0</v>
      </c>
      <c r="G7" s="128">
        <v>0</v>
      </c>
      <c r="H7" s="128">
        <v>0</v>
      </c>
      <c r="I7" s="128">
        <v>0</v>
      </c>
      <c r="J7" s="128">
        <v>0</v>
      </c>
      <c r="K7" s="128">
        <v>0</v>
      </c>
      <c r="L7" s="128">
        <v>0</v>
      </c>
      <c r="M7" s="128">
        <v>0</v>
      </c>
      <c r="N7" s="128">
        <v>0</v>
      </c>
      <c r="O7" s="129">
        <f t="shared" si="0"/>
        <v>0</v>
      </c>
      <c r="P7" s="37"/>
    </row>
    <row r="8" spans="1:16" s="12" customFormat="1" ht="16.149999999999999" customHeight="1" x14ac:dyDescent="0.25">
      <c r="A8" s="36"/>
      <c r="B8" s="59" t="s">
        <v>27</v>
      </c>
      <c r="C8" s="128">
        <v>0</v>
      </c>
      <c r="D8" s="128">
        <v>0</v>
      </c>
      <c r="E8" s="128">
        <v>0</v>
      </c>
      <c r="F8" s="128">
        <v>0</v>
      </c>
      <c r="G8" s="128">
        <v>0</v>
      </c>
      <c r="H8" s="128">
        <v>0</v>
      </c>
      <c r="I8" s="128">
        <v>0</v>
      </c>
      <c r="J8" s="128">
        <v>0</v>
      </c>
      <c r="K8" s="128">
        <v>0</v>
      </c>
      <c r="L8" s="128">
        <v>0</v>
      </c>
      <c r="M8" s="128">
        <v>0</v>
      </c>
      <c r="N8" s="128">
        <v>0</v>
      </c>
      <c r="O8" s="129">
        <f t="shared" si="0"/>
        <v>0</v>
      </c>
      <c r="P8" s="37"/>
    </row>
    <row r="9" spans="1:16" s="12" customFormat="1" ht="16.149999999999999" customHeight="1" x14ac:dyDescent="0.25">
      <c r="A9" s="36"/>
      <c r="B9" s="60" t="s">
        <v>28</v>
      </c>
      <c r="C9" s="61">
        <f>SUBTOTAL(109,範例收入[1 月])</f>
        <v>0</v>
      </c>
      <c r="D9" s="61">
        <f>SUBTOTAL(109,範例收入[2 月])</f>
        <v>0</v>
      </c>
      <c r="E9" s="61">
        <f>SUBTOTAL(109,範例收入[3 月])</f>
        <v>0</v>
      </c>
      <c r="F9" s="61">
        <f>SUBTOTAL(109,範例收入[4 月])</f>
        <v>0</v>
      </c>
      <c r="G9" s="61">
        <f>SUBTOTAL(109,範例收入[5 月])</f>
        <v>0</v>
      </c>
      <c r="H9" s="61">
        <f>SUBTOTAL(109,範例收入[6 月])</f>
        <v>0</v>
      </c>
      <c r="I9" s="61">
        <f>SUBTOTAL(109,範例收入[7 月])</f>
        <v>0</v>
      </c>
      <c r="J9" s="61">
        <f>SUBTOTAL(109,範例收入[8 月])</f>
        <v>0</v>
      </c>
      <c r="K9" s="61">
        <f>SUBTOTAL(109,範例收入[9 月])</f>
        <v>0</v>
      </c>
      <c r="L9" s="61">
        <f>SUBTOTAL(109,範例收入[10 月])</f>
        <v>0</v>
      </c>
      <c r="M9" s="61">
        <f>SUBTOTAL(109,範例收入[11 月])</f>
        <v>0</v>
      </c>
      <c r="N9" s="61">
        <f>SUBTOTAL(109,範例收入[12 月])</f>
        <v>0</v>
      </c>
      <c r="O9" s="62">
        <f>SUM(範例收入[[#Totals],[1 月]:[12 月]])</f>
        <v>0</v>
      </c>
      <c r="P9" s="37"/>
    </row>
    <row r="10" spans="1:16" s="14" customFormat="1" ht="16.149999999999999" customHeight="1" x14ac:dyDescent="0.25">
      <c r="A10" s="63"/>
      <c r="B10" s="64" t="s">
        <v>29</v>
      </c>
      <c r="C10" s="65">
        <f>C5*0.4</f>
        <v>0</v>
      </c>
      <c r="D10" s="65">
        <f>D5*0.4</f>
        <v>0</v>
      </c>
      <c r="E10" s="65">
        <f>E5*0.4</f>
        <v>0</v>
      </c>
      <c r="F10" s="65">
        <f>F5*0.4</f>
        <v>0</v>
      </c>
      <c r="G10" s="65">
        <f>G5*0.4</f>
        <v>0</v>
      </c>
      <c r="H10" s="65">
        <f>H5*0.4</f>
        <v>0</v>
      </c>
      <c r="I10" s="65">
        <f>I5*0.4</f>
        <v>0</v>
      </c>
      <c r="J10" s="65">
        <f>J5*0.4</f>
        <v>0</v>
      </c>
      <c r="K10" s="65">
        <f>K5*0.4</f>
        <v>0</v>
      </c>
      <c r="L10" s="65">
        <f>L5*0.4</f>
        <v>0</v>
      </c>
      <c r="M10" s="65">
        <f>M5*0.4</f>
        <v>0</v>
      </c>
      <c r="N10" s="65">
        <f>N5*0.4</f>
        <v>0</v>
      </c>
      <c r="O10" s="66">
        <f t="shared" si="0"/>
        <v>0</v>
      </c>
      <c r="P10" s="67"/>
    </row>
    <row r="11" spans="1:16" s="14" customFormat="1" ht="16.149999999999999" customHeight="1" x14ac:dyDescent="0.25">
      <c r="A11" s="63"/>
      <c r="B11" s="64" t="s">
        <v>30</v>
      </c>
      <c r="C11" s="65">
        <f>IFERROR(範例收入[[#Totals],[1 月]]-C10,"")</f>
        <v>0</v>
      </c>
      <c r="D11" s="65">
        <f>IFERROR(範例收入[[#Totals],[2 月]]-D10,"")</f>
        <v>0</v>
      </c>
      <c r="E11" s="65">
        <f>IFERROR(範例收入[[#Totals],[3 月]]-E10,"")</f>
        <v>0</v>
      </c>
      <c r="F11" s="65">
        <f>IFERROR(範例收入[[#Totals],[4 月]]-F10,"")</f>
        <v>0</v>
      </c>
      <c r="G11" s="65">
        <f>IFERROR(範例收入[[#Totals],[5 月]]-G10,"")</f>
        <v>0</v>
      </c>
      <c r="H11" s="65">
        <f>IFERROR(範例收入[[#Totals],[6 月]]-H10,"")</f>
        <v>0</v>
      </c>
      <c r="I11" s="65">
        <f>IFERROR(範例收入[[#Totals],[7 月]]-I10,"")</f>
        <v>0</v>
      </c>
      <c r="J11" s="65">
        <f>IFERROR(範例收入[[#Totals],[8 月]]-J10,"")</f>
        <v>0</v>
      </c>
      <c r="K11" s="65">
        <f>IFERROR(範例收入[[#Totals],[9 月]]-K10,"")</f>
        <v>0</v>
      </c>
      <c r="L11" s="65">
        <f>IFERROR(範例收入[[#Totals],[10 月]]-L10,"")</f>
        <v>0</v>
      </c>
      <c r="M11" s="65">
        <f>IFERROR(範例收入[[#Totals],[11 月]]-M10,"")</f>
        <v>0</v>
      </c>
      <c r="N11" s="65">
        <f>IFERROR(範例收入[[#Totals],[12 月]]-N10,"")</f>
        <v>0</v>
      </c>
      <c r="O11" s="66">
        <f t="shared" si="0"/>
        <v>0</v>
      </c>
      <c r="P11" s="67"/>
    </row>
    <row r="12" spans="1:16" s="14" customFormat="1" ht="9" customHeight="1" x14ac:dyDescent="0.25">
      <c r="A12" s="67"/>
      <c r="B12" s="110"/>
      <c r="C12" s="111"/>
      <c r="D12" s="111"/>
      <c r="E12" s="111"/>
      <c r="F12" s="111"/>
      <c r="G12" s="111"/>
      <c r="H12" s="111"/>
      <c r="I12" s="111"/>
      <c r="J12" s="111"/>
      <c r="K12" s="111"/>
      <c r="L12" s="111"/>
      <c r="M12" s="111"/>
      <c r="N12" s="111"/>
      <c r="O12" s="112"/>
      <c r="P12" s="67"/>
    </row>
    <row r="13" spans="1:16" s="5" customFormat="1" ht="20.100000000000001" customHeight="1" thickBot="1" x14ac:dyDescent="0.3">
      <c r="A13" s="21"/>
      <c r="B13" s="48" t="s">
        <v>31</v>
      </c>
      <c r="C13" s="56" t="s">
        <v>40</v>
      </c>
      <c r="D13" s="56" t="s">
        <v>41</v>
      </c>
      <c r="E13" s="56" t="s">
        <v>42</v>
      </c>
      <c r="F13" s="56" t="s">
        <v>43</v>
      </c>
      <c r="G13" s="56" t="s">
        <v>44</v>
      </c>
      <c r="H13" s="56" t="s">
        <v>45</v>
      </c>
      <c r="I13" s="56" t="s">
        <v>46</v>
      </c>
      <c r="J13" s="56" t="s">
        <v>47</v>
      </c>
      <c r="K13" s="56" t="s">
        <v>48</v>
      </c>
      <c r="L13" s="56" t="s">
        <v>49</v>
      </c>
      <c r="M13" s="56" t="s">
        <v>50</v>
      </c>
      <c r="N13" s="56" t="s">
        <v>51</v>
      </c>
      <c r="O13" s="57" t="s">
        <v>52</v>
      </c>
      <c r="P13" s="3"/>
    </row>
    <row r="14" spans="1:16" s="5" customFormat="1" ht="16.350000000000001" customHeight="1" thickTop="1" x14ac:dyDescent="0.25">
      <c r="A14" s="21"/>
      <c r="B14" s="58" t="s">
        <v>32</v>
      </c>
      <c r="C14" s="126">
        <v>0</v>
      </c>
      <c r="D14" s="126">
        <v>0</v>
      </c>
      <c r="E14" s="126">
        <v>0</v>
      </c>
      <c r="F14" s="126">
        <v>0</v>
      </c>
      <c r="G14" s="126">
        <v>0</v>
      </c>
      <c r="H14" s="126">
        <v>0</v>
      </c>
      <c r="I14" s="126">
        <v>0</v>
      </c>
      <c r="J14" s="126">
        <v>0</v>
      </c>
      <c r="K14" s="126">
        <v>0</v>
      </c>
      <c r="L14" s="126">
        <v>0</v>
      </c>
      <c r="M14" s="126">
        <v>0</v>
      </c>
      <c r="N14" s="126">
        <v>0</v>
      </c>
      <c r="O14" s="127">
        <f>SUM(C14:N14)</f>
        <v>0</v>
      </c>
      <c r="P14" s="3"/>
    </row>
    <row r="15" spans="1:16" s="12" customFormat="1" ht="16.350000000000001" customHeight="1" x14ac:dyDescent="0.25">
      <c r="A15" s="36"/>
      <c r="B15" s="59" t="s">
        <v>13</v>
      </c>
      <c r="C15" s="128">
        <v>0</v>
      </c>
      <c r="D15" s="128">
        <v>0</v>
      </c>
      <c r="E15" s="128">
        <v>0</v>
      </c>
      <c r="F15" s="128">
        <v>0</v>
      </c>
      <c r="G15" s="128">
        <v>0</v>
      </c>
      <c r="H15" s="128">
        <v>0</v>
      </c>
      <c r="I15" s="128">
        <v>0</v>
      </c>
      <c r="J15" s="128">
        <v>0</v>
      </c>
      <c r="K15" s="128">
        <v>0</v>
      </c>
      <c r="L15" s="128">
        <v>0</v>
      </c>
      <c r="M15" s="128">
        <v>0</v>
      </c>
      <c r="N15" s="128">
        <v>0</v>
      </c>
      <c r="O15" s="129">
        <f t="shared" ref="O15:O20" si="1">SUM(C15:N15)</f>
        <v>0</v>
      </c>
      <c r="P15" s="37"/>
    </row>
    <row r="16" spans="1:16" s="12" customFormat="1" ht="16.149999999999999" customHeight="1" x14ac:dyDescent="0.25">
      <c r="A16" s="36"/>
      <c r="B16" s="59" t="s">
        <v>33</v>
      </c>
      <c r="C16" s="128">
        <v>0</v>
      </c>
      <c r="D16" s="128">
        <v>0</v>
      </c>
      <c r="E16" s="128">
        <v>0</v>
      </c>
      <c r="F16" s="128">
        <v>0</v>
      </c>
      <c r="G16" s="128">
        <v>0</v>
      </c>
      <c r="H16" s="128">
        <v>0</v>
      </c>
      <c r="I16" s="128">
        <v>0</v>
      </c>
      <c r="J16" s="128">
        <v>0</v>
      </c>
      <c r="K16" s="128">
        <v>0</v>
      </c>
      <c r="L16" s="128">
        <v>0</v>
      </c>
      <c r="M16" s="128">
        <v>0</v>
      </c>
      <c r="N16" s="128">
        <v>0</v>
      </c>
      <c r="O16" s="129">
        <f t="shared" si="1"/>
        <v>0</v>
      </c>
      <c r="P16" s="37"/>
    </row>
    <row r="17" spans="1:16" s="12" customFormat="1" ht="16.149999999999999" customHeight="1" x14ac:dyDescent="0.25">
      <c r="A17" s="36"/>
      <c r="B17" s="59" t="s">
        <v>34</v>
      </c>
      <c r="C17" s="128">
        <v>0</v>
      </c>
      <c r="D17" s="128">
        <v>0</v>
      </c>
      <c r="E17" s="128">
        <v>0</v>
      </c>
      <c r="F17" s="128">
        <v>0</v>
      </c>
      <c r="G17" s="128">
        <v>0</v>
      </c>
      <c r="H17" s="128">
        <v>0</v>
      </c>
      <c r="I17" s="128">
        <v>0</v>
      </c>
      <c r="J17" s="128">
        <v>0</v>
      </c>
      <c r="K17" s="128">
        <v>0</v>
      </c>
      <c r="L17" s="128">
        <v>0</v>
      </c>
      <c r="M17" s="128">
        <v>0</v>
      </c>
      <c r="N17" s="128">
        <v>0</v>
      </c>
      <c r="O17" s="129">
        <f t="shared" si="1"/>
        <v>0</v>
      </c>
      <c r="P17" s="37"/>
    </row>
    <row r="18" spans="1:16" s="12" customFormat="1" ht="16.149999999999999" customHeight="1" x14ac:dyDescent="0.25">
      <c r="A18" s="36"/>
      <c r="B18" s="59" t="s">
        <v>35</v>
      </c>
      <c r="C18" s="128">
        <v>0</v>
      </c>
      <c r="D18" s="128">
        <v>0</v>
      </c>
      <c r="E18" s="128">
        <v>0</v>
      </c>
      <c r="F18" s="128">
        <v>0</v>
      </c>
      <c r="G18" s="128">
        <v>0</v>
      </c>
      <c r="H18" s="128">
        <v>0</v>
      </c>
      <c r="I18" s="128">
        <v>0</v>
      </c>
      <c r="J18" s="128">
        <v>0</v>
      </c>
      <c r="K18" s="128">
        <v>0</v>
      </c>
      <c r="L18" s="128">
        <v>0</v>
      </c>
      <c r="M18" s="128">
        <v>0</v>
      </c>
      <c r="N18" s="128">
        <v>0</v>
      </c>
      <c r="O18" s="129">
        <f t="shared" si="1"/>
        <v>0</v>
      </c>
      <c r="P18" s="37"/>
    </row>
    <row r="19" spans="1:16" s="12" customFormat="1" ht="16.149999999999999" customHeight="1" x14ac:dyDescent="0.25">
      <c r="A19" s="36"/>
      <c r="B19" s="60" t="s">
        <v>36</v>
      </c>
      <c r="C19" s="68" t="str">
        <f t="shared" ref="C19:N19" si="2">IF(SUM(C14:C18)=0,"",SUM(C14:C18))</f>
        <v/>
      </c>
      <c r="D19" s="68" t="str">
        <f t="shared" si="2"/>
        <v/>
      </c>
      <c r="E19" s="68" t="str">
        <f t="shared" si="2"/>
        <v/>
      </c>
      <c r="F19" s="68" t="str">
        <f t="shared" si="2"/>
        <v/>
      </c>
      <c r="G19" s="68" t="str">
        <f t="shared" si="2"/>
        <v/>
      </c>
      <c r="H19" s="68" t="str">
        <f t="shared" si="2"/>
        <v/>
      </c>
      <c r="I19" s="68" t="str">
        <f t="shared" si="2"/>
        <v/>
      </c>
      <c r="J19" s="68" t="str">
        <f t="shared" si="2"/>
        <v/>
      </c>
      <c r="K19" s="68" t="str">
        <f t="shared" si="2"/>
        <v/>
      </c>
      <c r="L19" s="68" t="str">
        <f t="shared" si="2"/>
        <v/>
      </c>
      <c r="M19" s="68" t="str">
        <f t="shared" si="2"/>
        <v/>
      </c>
      <c r="N19" s="68" t="str">
        <f t="shared" si="2"/>
        <v/>
      </c>
      <c r="O19" s="62">
        <f>SUM(範例支出[[#Totals],[1 月]:[12 月]])</f>
        <v>0</v>
      </c>
      <c r="P19" s="37"/>
    </row>
    <row r="20" spans="1:16" s="12" customFormat="1" ht="16.149999999999999" customHeight="1" x14ac:dyDescent="0.25">
      <c r="A20" s="36"/>
      <c r="B20" s="64" t="s">
        <v>37</v>
      </c>
      <c r="C20" s="65" t="str">
        <f>IFERROR(損益表範本!$C$11-範例支出[[#Totals],[1 月]],"")</f>
        <v/>
      </c>
      <c r="D20" s="65" t="str">
        <f>IFERROR(損益表範本!$C$11-範例支出[[#Totals],[2 月]],"")</f>
        <v/>
      </c>
      <c r="E20" s="65" t="str">
        <f>IFERROR(損益表範本!$C$11-範例支出[[#Totals],[3 月]],"")</f>
        <v/>
      </c>
      <c r="F20" s="65" t="str">
        <f>IFERROR(損益表範本!$C$11-範例支出[[#Totals],[4 月]],"")</f>
        <v/>
      </c>
      <c r="G20" s="65" t="str">
        <f>IFERROR(損益表範本!$C$11-範例支出[[#Totals],[5 月]],"")</f>
        <v/>
      </c>
      <c r="H20" s="65" t="str">
        <f>IFERROR(損益表範本!$C$11-範例支出[[#Totals],[6 月]],"")</f>
        <v/>
      </c>
      <c r="I20" s="65" t="str">
        <f>IFERROR(損益表範本!$C$11-範例支出[[#Totals],[7 月]],"")</f>
        <v/>
      </c>
      <c r="J20" s="65" t="str">
        <f>IFERROR(損益表範本!$C$11-範例支出[[#Totals],[8 月]],"")</f>
        <v/>
      </c>
      <c r="K20" s="65" t="str">
        <f>IFERROR(損益表範本!$C$11-範例支出[[#Totals],[9 月]],"")</f>
        <v/>
      </c>
      <c r="L20" s="65" t="str">
        <f>IFERROR(損益表範本!$C$11-範例支出[[#Totals],[10 月]],"")</f>
        <v/>
      </c>
      <c r="M20" s="65" t="str">
        <f>IFERROR(損益表範本!$C$11-範例支出[[#Totals],[11 月]],"")</f>
        <v/>
      </c>
      <c r="N20" s="65" t="str">
        <f>IFERROR(損益表範本!$C$11-範例支出[[#Totals],[12 月]],"")</f>
        <v/>
      </c>
      <c r="O20" s="66">
        <f t="shared" si="1"/>
        <v>0</v>
      </c>
      <c r="P20" s="37"/>
    </row>
    <row r="21" spans="1:16" s="12" customFormat="1" ht="16.149999999999999" customHeight="1" x14ac:dyDescent="0.25">
      <c r="A21" s="36"/>
      <c r="B21" s="64" t="s">
        <v>38</v>
      </c>
      <c r="C21" s="65" t="str">
        <f>IFERROR(C20*0.15," ")</f>
        <v xml:space="preserve"> </v>
      </c>
      <c r="D21" s="65" t="str">
        <f>IFERROR(D20*0.15," ")</f>
        <v xml:space="preserve"> </v>
      </c>
      <c r="E21" s="65" t="str">
        <f t="shared" ref="E21:N21" si="3">IFERROR(E20*0.15," ")</f>
        <v xml:space="preserve"> </v>
      </c>
      <c r="F21" s="65" t="str">
        <f t="shared" si="3"/>
        <v xml:space="preserve"> </v>
      </c>
      <c r="G21" s="65" t="str">
        <f t="shared" si="3"/>
        <v xml:space="preserve"> </v>
      </c>
      <c r="H21" s="65" t="str">
        <f t="shared" si="3"/>
        <v xml:space="preserve"> </v>
      </c>
      <c r="I21" s="65" t="str">
        <f t="shared" si="3"/>
        <v xml:space="preserve"> </v>
      </c>
      <c r="J21" s="65" t="str">
        <f t="shared" si="3"/>
        <v xml:space="preserve"> </v>
      </c>
      <c r="K21" s="65" t="str">
        <f t="shared" si="3"/>
        <v xml:space="preserve"> </v>
      </c>
      <c r="L21" s="65" t="str">
        <f t="shared" si="3"/>
        <v xml:space="preserve"> </v>
      </c>
      <c r="M21" s="65" t="str">
        <f t="shared" si="3"/>
        <v xml:space="preserve"> </v>
      </c>
      <c r="N21" s="65" t="str">
        <f t="shared" si="3"/>
        <v xml:space="preserve"> </v>
      </c>
      <c r="O21" s="66">
        <f>SUM(損益表範本!$C$21:$N$21)</f>
        <v>0</v>
      </c>
      <c r="P21" s="37"/>
    </row>
    <row r="22" spans="1:16" s="12" customFormat="1" ht="9" customHeight="1" x14ac:dyDescent="0.25">
      <c r="A22" s="37"/>
      <c r="B22" s="110"/>
      <c r="C22" s="111"/>
      <c r="D22" s="111"/>
      <c r="E22" s="111"/>
      <c r="F22" s="111"/>
      <c r="G22" s="111"/>
      <c r="H22" s="111"/>
      <c r="I22" s="111"/>
      <c r="J22" s="111"/>
      <c r="K22" s="111"/>
      <c r="L22" s="111"/>
      <c r="M22" s="111"/>
      <c r="N22" s="111"/>
      <c r="O22" s="112"/>
      <c r="P22" s="37"/>
    </row>
    <row r="23" spans="1:16" s="12" customFormat="1" ht="20.100000000000001" customHeight="1" x14ac:dyDescent="0.25">
      <c r="A23" s="36"/>
      <c r="B23" s="69" t="s">
        <v>39</v>
      </c>
      <c r="C23" s="70" t="str">
        <f>IFERROR(C20-損益表範本!$C$21,"")</f>
        <v/>
      </c>
      <c r="D23" s="70" t="str">
        <f>IFERROR(D20-損益表範本!$D$21,"")</f>
        <v/>
      </c>
      <c r="E23" s="70" t="str">
        <f>IFERROR(E20-損益表範本!$E$21,"")</f>
        <v/>
      </c>
      <c r="F23" s="70" t="str">
        <f>IFERROR(F20-損益表範本!$F$21,"")</f>
        <v/>
      </c>
      <c r="G23" s="70" t="str">
        <f>IFERROR(G20-損益表範本!$G$21,"")</f>
        <v/>
      </c>
      <c r="H23" s="70" t="str">
        <f>IFERROR(H20-損益表範本!$H$21,"")</f>
        <v/>
      </c>
      <c r="I23" s="70" t="str">
        <f>IFERROR(I20-損益表範本!$I$21,"")</f>
        <v/>
      </c>
      <c r="J23" s="70" t="str">
        <f>IFERROR(J20-損益表範本!$J$21,"")</f>
        <v/>
      </c>
      <c r="K23" s="70" t="str">
        <f>IFERROR(K20-損益表範本!$K$21,"")</f>
        <v/>
      </c>
      <c r="L23" s="70" t="str">
        <f>IFERROR(L20-損益表範本!$L$21,"")</f>
        <v/>
      </c>
      <c r="M23" s="70" t="str">
        <f>IFERROR(M20-損益表範本!$M$21,"")</f>
        <v/>
      </c>
      <c r="N23" s="70" t="str">
        <f>IFERROR(N20-損益表範本!$N$21,"")</f>
        <v/>
      </c>
      <c r="O23" s="71">
        <f>IFERROR(O20-損益表範本!$O$21,"")</f>
        <v>0</v>
      </c>
      <c r="P23" s="37"/>
    </row>
    <row r="24" spans="1:16" s="12" customFormat="1" ht="9" customHeight="1" x14ac:dyDescent="0.25">
      <c r="A24" s="22"/>
      <c r="B24" s="113"/>
      <c r="C24" s="114"/>
      <c r="D24" s="114"/>
      <c r="E24" s="114"/>
      <c r="F24" s="114"/>
      <c r="G24" s="114"/>
      <c r="H24" s="114"/>
      <c r="I24" s="114"/>
      <c r="J24" s="114"/>
      <c r="K24" s="114"/>
      <c r="L24" s="114"/>
      <c r="M24" s="114"/>
      <c r="N24" s="114"/>
      <c r="O24" s="115"/>
      <c r="P24" s="37"/>
    </row>
    <row r="25" spans="1:16" s="12" customFormat="1" ht="9" customHeight="1" x14ac:dyDescent="0.25">
      <c r="A25" s="36"/>
      <c r="B25" s="41"/>
      <c r="C25" s="42"/>
      <c r="D25" s="42"/>
      <c r="E25" s="42"/>
      <c r="F25" s="42"/>
      <c r="G25" s="42"/>
      <c r="H25" s="42"/>
      <c r="I25" s="42"/>
      <c r="J25" s="42"/>
      <c r="K25" s="42"/>
      <c r="L25" s="42"/>
      <c r="M25" s="42"/>
      <c r="N25" s="42"/>
      <c r="O25" s="42"/>
      <c r="P25" s="37"/>
    </row>
    <row r="26" spans="1:16" s="12" customFormat="1" ht="30" customHeight="1" x14ac:dyDescent="0.25">
      <c r="A26" s="36"/>
      <c r="B26" s="43"/>
      <c r="C26" s="44"/>
      <c r="D26" s="44"/>
      <c r="E26" s="44"/>
      <c r="F26" s="44"/>
      <c r="G26" s="44"/>
      <c r="H26" s="44"/>
      <c r="I26" s="44"/>
      <c r="J26" s="44"/>
      <c r="K26" s="44"/>
      <c r="L26" s="44"/>
      <c r="M26" s="44"/>
      <c r="N26" s="44"/>
      <c r="O26" s="44"/>
      <c r="P26" s="45"/>
    </row>
    <row r="27" spans="1:16" s="12" customFormat="1" ht="30" customHeight="1" x14ac:dyDescent="0.25">
      <c r="A27" s="36"/>
      <c r="B27" s="44"/>
      <c r="C27" s="44"/>
      <c r="D27" s="44"/>
      <c r="E27" s="44"/>
      <c r="F27" s="44"/>
      <c r="G27" s="44"/>
      <c r="H27" s="44"/>
      <c r="I27" s="44"/>
      <c r="J27" s="44"/>
      <c r="K27" s="44"/>
      <c r="L27" s="44"/>
      <c r="M27" s="44"/>
      <c r="N27" s="44"/>
      <c r="O27" s="44"/>
      <c r="P27" s="45"/>
    </row>
    <row r="28" spans="1:16" s="14" customFormat="1" ht="30" customHeight="1" x14ac:dyDescent="0.25">
      <c r="A28" s="63"/>
      <c r="B28" s="5"/>
      <c r="C28" s="5"/>
      <c r="D28" s="5"/>
      <c r="E28" s="5"/>
      <c r="F28" s="5"/>
      <c r="G28" s="5"/>
      <c r="H28" s="5"/>
      <c r="I28" s="5"/>
      <c r="J28" s="5"/>
      <c r="K28" s="5"/>
      <c r="L28" s="5"/>
      <c r="M28" s="5"/>
      <c r="N28" s="5"/>
      <c r="O28" s="5"/>
      <c r="P28" s="72"/>
    </row>
    <row r="29" spans="1:16" s="14" customFormat="1" ht="30" customHeight="1" x14ac:dyDescent="0.25">
      <c r="A29" s="63"/>
      <c r="B29" s="5"/>
      <c r="C29" s="5"/>
      <c r="D29" s="5"/>
      <c r="E29" s="5"/>
      <c r="F29" s="5"/>
      <c r="G29" s="5"/>
      <c r="H29" s="5"/>
      <c r="I29" s="5"/>
      <c r="J29" s="5"/>
      <c r="K29" s="5"/>
      <c r="L29" s="5"/>
      <c r="M29" s="5"/>
      <c r="N29" s="5"/>
      <c r="O29" s="5"/>
      <c r="P29" s="72"/>
    </row>
    <row r="30" spans="1:16" s="14" customFormat="1" ht="30" customHeight="1" x14ac:dyDescent="0.25">
      <c r="A30" s="63"/>
      <c r="B30" s="5"/>
      <c r="C30" s="5"/>
      <c r="D30" s="5"/>
      <c r="E30" s="5"/>
      <c r="F30" s="5"/>
      <c r="G30" s="5"/>
      <c r="H30" s="5"/>
      <c r="I30" s="5"/>
      <c r="J30" s="5"/>
      <c r="K30" s="5"/>
      <c r="L30" s="5"/>
      <c r="M30" s="5"/>
      <c r="N30" s="5"/>
      <c r="O30" s="5"/>
      <c r="P30" s="72"/>
    </row>
    <row r="31" spans="1:16" s="11" customFormat="1" ht="30" customHeight="1" x14ac:dyDescent="0.25">
      <c r="A31" s="29"/>
      <c r="B31" s="5"/>
      <c r="C31" s="5"/>
      <c r="D31" s="5"/>
      <c r="E31" s="5"/>
      <c r="F31" s="5"/>
      <c r="G31" s="5"/>
      <c r="H31" s="5"/>
      <c r="I31" s="5"/>
      <c r="J31" s="5"/>
      <c r="K31" s="5"/>
      <c r="L31" s="5"/>
      <c r="M31" s="5"/>
      <c r="N31" s="5"/>
      <c r="O31" s="5"/>
      <c r="P31" s="73"/>
    </row>
    <row r="32" spans="1:16" s="8" customFormat="1" ht="30" customHeight="1" x14ac:dyDescent="0.25">
      <c r="A32" s="46"/>
      <c r="B32" s="5"/>
      <c r="C32" s="5"/>
      <c r="D32" s="5"/>
      <c r="E32" s="5"/>
      <c r="F32" s="5"/>
      <c r="G32" s="5"/>
      <c r="H32" s="5"/>
      <c r="I32" s="5"/>
      <c r="J32" s="5"/>
      <c r="K32" s="5"/>
      <c r="L32" s="5"/>
      <c r="M32" s="5"/>
      <c r="N32" s="5"/>
      <c r="O32" s="5"/>
      <c r="P32" s="44"/>
    </row>
    <row r="33" spans="1:16" s="8" customFormat="1" ht="30" customHeight="1" x14ac:dyDescent="0.25">
      <c r="A33" s="46"/>
      <c r="B33" s="5"/>
      <c r="C33" s="5"/>
      <c r="D33" s="5"/>
      <c r="E33" s="5"/>
      <c r="F33" s="5"/>
      <c r="G33" s="5"/>
      <c r="H33" s="5"/>
      <c r="I33" s="5"/>
      <c r="J33" s="5"/>
      <c r="K33" s="5"/>
      <c r="L33" s="5"/>
      <c r="M33" s="5"/>
      <c r="N33" s="5"/>
      <c r="O33" s="5"/>
      <c r="P33" s="44"/>
    </row>
    <row r="34" spans="1:16" s="8" customFormat="1" ht="30" customHeight="1" x14ac:dyDescent="0.25">
      <c r="A34" s="46"/>
      <c r="B34" s="5"/>
      <c r="C34" s="5"/>
      <c r="D34" s="5"/>
      <c r="E34" s="5"/>
      <c r="F34" s="5"/>
      <c r="G34" s="5"/>
      <c r="H34" s="5"/>
      <c r="I34" s="5"/>
      <c r="J34" s="5"/>
      <c r="K34" s="5"/>
      <c r="L34" s="5"/>
      <c r="M34" s="5"/>
      <c r="N34" s="5"/>
      <c r="O34" s="5"/>
      <c r="P34" s="44"/>
    </row>
    <row r="35" spans="1:16" s="5" customFormat="1" ht="30" customHeight="1" x14ac:dyDescent="0.25">
      <c r="A35" s="21"/>
      <c r="B35" s="1"/>
      <c r="C35" s="1"/>
      <c r="D35" s="1"/>
      <c r="E35" s="1"/>
      <c r="F35" s="1"/>
      <c r="G35" s="1"/>
      <c r="H35" s="1"/>
      <c r="I35" s="1"/>
      <c r="J35" s="1"/>
      <c r="K35" s="1"/>
      <c r="L35" s="1"/>
      <c r="M35" s="1"/>
      <c r="N35" s="1"/>
      <c r="O35" s="1"/>
    </row>
    <row r="36" spans="1:16" s="5" customFormat="1" ht="30" customHeight="1" x14ac:dyDescent="0.25">
      <c r="A36" s="21"/>
      <c r="B36" s="1"/>
      <c r="C36" s="1"/>
      <c r="D36" s="1"/>
      <c r="E36" s="1"/>
      <c r="F36" s="1"/>
      <c r="G36" s="1"/>
      <c r="H36" s="1"/>
      <c r="I36" s="1"/>
      <c r="J36" s="1"/>
      <c r="K36" s="1"/>
      <c r="L36" s="1"/>
      <c r="M36" s="1"/>
      <c r="N36" s="1"/>
      <c r="O36" s="1"/>
    </row>
    <row r="37" spans="1:16" s="5" customFormat="1" ht="30" customHeight="1" x14ac:dyDescent="0.25">
      <c r="A37" s="21"/>
      <c r="B37" s="1"/>
      <c r="C37" s="1"/>
      <c r="D37" s="1"/>
      <c r="E37" s="1"/>
      <c r="F37" s="1"/>
      <c r="G37" s="1"/>
      <c r="H37" s="1"/>
      <c r="I37" s="1"/>
      <c r="J37" s="1"/>
      <c r="K37" s="1"/>
      <c r="L37" s="1"/>
      <c r="M37" s="1"/>
      <c r="N37" s="1"/>
      <c r="O37" s="1"/>
    </row>
    <row r="38" spans="1:16" s="5" customFormat="1" ht="30" customHeight="1" x14ac:dyDescent="0.25">
      <c r="A38" s="21"/>
      <c r="B38" s="1"/>
      <c r="C38" s="1"/>
      <c r="D38" s="1"/>
      <c r="E38" s="1"/>
      <c r="F38" s="1"/>
      <c r="G38" s="1"/>
      <c r="H38" s="1"/>
      <c r="I38" s="1"/>
      <c r="J38" s="1"/>
      <c r="K38" s="1"/>
      <c r="L38" s="1"/>
      <c r="M38" s="1"/>
      <c r="N38" s="1"/>
      <c r="O38" s="1"/>
    </row>
    <row r="39" spans="1:16" s="5" customFormat="1" ht="30" customHeight="1" x14ac:dyDescent="0.25">
      <c r="A39" s="21"/>
      <c r="B39" s="1"/>
      <c r="C39" s="1"/>
      <c r="D39" s="1"/>
      <c r="E39" s="1"/>
      <c r="F39" s="1"/>
      <c r="G39" s="1"/>
      <c r="H39" s="1"/>
      <c r="I39" s="1"/>
      <c r="J39" s="1"/>
      <c r="K39" s="1"/>
      <c r="L39" s="1"/>
      <c r="M39" s="1"/>
      <c r="N39" s="1"/>
      <c r="O39" s="1"/>
    </row>
    <row r="40" spans="1:16" s="5" customFormat="1" ht="30" customHeight="1" x14ac:dyDescent="0.25">
      <c r="A40" s="21"/>
      <c r="B40" s="1"/>
      <c r="C40" s="1"/>
      <c r="D40" s="1"/>
      <c r="E40" s="1"/>
      <c r="F40" s="1"/>
      <c r="G40" s="1"/>
      <c r="H40" s="1"/>
      <c r="I40" s="1"/>
      <c r="J40" s="1"/>
      <c r="K40" s="1"/>
      <c r="L40" s="1"/>
      <c r="M40" s="1"/>
      <c r="N40" s="1"/>
      <c r="O40" s="1"/>
    </row>
    <row r="41" spans="1:16" s="5" customFormat="1" ht="30" customHeight="1" x14ac:dyDescent="0.25">
      <c r="A41" s="21"/>
      <c r="B41" s="1"/>
      <c r="C41" s="1"/>
      <c r="D41" s="1"/>
      <c r="E41" s="1"/>
      <c r="F41" s="1"/>
      <c r="G41" s="1"/>
      <c r="H41" s="1"/>
      <c r="I41" s="1"/>
      <c r="J41" s="1"/>
      <c r="K41" s="1"/>
      <c r="L41" s="1"/>
      <c r="M41" s="1"/>
      <c r="N41" s="1"/>
      <c r="O41" s="1"/>
    </row>
    <row r="42" spans="1:16" s="5" customFormat="1" ht="30" customHeight="1" x14ac:dyDescent="0.25">
      <c r="A42" s="21"/>
      <c r="B42" s="1"/>
      <c r="C42" s="1"/>
      <c r="D42" s="1"/>
      <c r="E42" s="1"/>
      <c r="F42" s="1"/>
      <c r="G42" s="1"/>
      <c r="H42" s="1"/>
      <c r="I42" s="1"/>
      <c r="J42" s="1"/>
      <c r="K42" s="1"/>
      <c r="L42" s="1"/>
      <c r="M42" s="1"/>
      <c r="N42" s="1"/>
      <c r="O42" s="1"/>
    </row>
  </sheetData>
  <mergeCells count="1">
    <mergeCell ref="C2:O2"/>
  </mergeCells>
  <phoneticPr fontId="40" type="noConversion"/>
  <dataValidations count="10">
    <dataValidation allowBlank="1" showInputMessage="1" showErrorMessage="1" prompt="此工作表包含用於計算總支出和淨利的範本。工作表的標題位於右側儲存格中。此欄中的儲存格是有關如何使用此工作表的其他實用說明。按向下箭頭開始。" sqref="A1" xr:uid="{AFDA39E9-E354-4951-9D54-6E147D6E6ABA}"/>
    <dataValidation allowBlank="1" showInputMessage="1" showErrorMessage="1" prompt="儲存格右側是公司名稱，儲存格 C2 是日期。儲存格 A4 是下一個指示。_x000a_" sqref="A2" xr:uid="{30F3524C-8C8F-4A04-956C-ABEE96C0F09C}"/>
    <dataValidation allowBlank="1" showInputMessage="1" showErrorMessage="1" prompt="在從右側儲存格開始的 [範例收入] 表格中輸入詳細資料，以計算淨銷售額、已售出貨物成本及毛利。儲存格 A10 是下一個指示。" sqref="A4" xr:uid="{9CEF18A6-A50C-47F8-BB89-B4230498CFA0}"/>
    <dataValidation allowBlank="1" showInputMessage="1" showErrorMessage="1" prompt="右側儲存格是已售出貨物成本標籤。儲存格 C10 到 O10 會自動計算每月和今年迄今為止的已售出貨物成本。" sqref="A10" xr:uid="{AC61DC88-DA9E-49DA-ABB4-14E2B2BA9467}"/>
    <dataValidation allowBlank="1" showInputMessage="1" showErrorMessage="1" prompt="右側儲存格是毛利標籤。儲存格 C11 到 O11 會自動計算每月和今年迄今為止的毛利。儲存格 A13 是下一個指示。" sqref="A11" xr:uid="{658B3E67-9E36-4CC0-9B24-2324DFA2386A}"/>
    <dataValidation allowBlank="1" showInputMessage="1" showErrorMessage="1" prompt="在從右側儲存格開始的 [範例支出] 表格中輸入詳細資料，以計算總支出、稅前收入及所得稅支出。儲存格 A20 是下一個指示。" sqref="A13" xr:uid="{7269D659-6E31-4B16-804F-6FEEA79E677A}"/>
    <dataValidation allowBlank="1" showInputMessage="1" showErrorMessage="1" prompt="右側儲存格是稅前收入標籤。儲存格 C20 到 O20 會自動計算每月和今年迄今為止的稅前收入。" sqref="A20" xr:uid="{C592E5A1-9AEF-4FDE-B4FB-EFE86460BB2E}"/>
    <dataValidation allowBlank="1" showInputMessage="1" showErrorMessage="1" prompt="右側儲存格是所得稅支出。儲存格 C21 到 O21 會自動計算每月和今年迄今為止的所得稅支出。儲存格 A23 是下一個指示。" sqref="A21" xr:uid="{A4B0449C-BF41-4E2B-9C72-DD41D89F6F55}"/>
    <dataValidation allowBlank="1" showInputMessage="1" showErrorMessage="1" prompt="右側儲存格是淨利標籤。儲存格 C23 到 O23 會自動計算每月和今年迄今為止的淨利。" sqref="A23" xr:uid="{347B1107-ACF9-4994-AACE-F4D3C11F4916}"/>
    <dataValidation allowBlank="1" showInputMessage="1" showErrorMessage="1" prompt="右側儲存格是淨利標籤。儲存格 C25 到 O25 會自動計算每月和今年迄今為止的淨利。_x000a_" sqref="A24" xr:uid="{280BDB46-1A88-4680-B591-21263FE950DD}"/>
  </dataValidations>
  <pageMargins left="0.7" right="0.7" top="0.75" bottom="0.75" header="0.3" footer="0.3"/>
  <pageSetup paperSize="9" orientation="portrait" horizontalDpi="1200" verticalDpi="1200" r:id="rId1"/>
  <tableParts count="2">
    <tablePart r:id="rId2"/>
    <tablePart r:id="rId3"/>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J41"/>
  <sheetViews>
    <sheetView zoomScaleNormal="100" workbookViewId="0"/>
  </sheetViews>
  <sheetFormatPr defaultColWidth="9" defaultRowHeight="30" customHeight="1" x14ac:dyDescent="0.25"/>
  <cols>
    <col min="1" max="1" width="2.5546875" style="17" customWidth="1"/>
    <col min="2" max="2" width="42.33203125" style="1" customWidth="1"/>
    <col min="3" max="14" width="14.5546875" style="1" customWidth="1"/>
    <col min="15" max="15" width="14.5546875" style="16" customWidth="1"/>
    <col min="16" max="16" width="2" style="1" customWidth="1"/>
    <col min="17" max="62" width="8.77734375" style="13" customWidth="1"/>
    <col min="63" max="80" width="8.77734375" style="1" customWidth="1"/>
    <col min="81" max="16384" width="9" style="1"/>
  </cols>
  <sheetData>
    <row r="1" spans="1:62" s="10" customFormat="1" ht="20.100000000000001" customHeight="1" x14ac:dyDescent="0.25">
      <c r="A1" s="29"/>
      <c r="B1" s="74" t="s">
        <v>10</v>
      </c>
      <c r="C1" s="75"/>
      <c r="D1" s="75"/>
      <c r="E1" s="75"/>
      <c r="F1" s="75"/>
      <c r="G1" s="75"/>
      <c r="H1" s="75"/>
      <c r="I1" s="75"/>
      <c r="J1" s="75"/>
      <c r="K1" s="75"/>
      <c r="L1" s="75"/>
      <c r="M1" s="75"/>
      <c r="N1" s="75"/>
      <c r="O1" s="76"/>
      <c r="P1" s="4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row>
    <row r="2" spans="1:62" s="11" customFormat="1" ht="19.899999999999999" customHeight="1" x14ac:dyDescent="0.25">
      <c r="A2" s="29"/>
      <c r="B2" s="30" t="str">
        <f>新創公司成本範本!B2</f>
        <v>您的咖啡店</v>
      </c>
      <c r="C2" s="104">
        <f ca="1">TODAY()</f>
        <v>44579</v>
      </c>
      <c r="D2" s="105"/>
      <c r="E2" s="105"/>
      <c r="F2" s="105"/>
      <c r="G2" s="105"/>
      <c r="H2" s="105"/>
      <c r="I2" s="105"/>
      <c r="J2" s="105"/>
      <c r="K2" s="105"/>
      <c r="L2" s="105"/>
      <c r="M2" s="105"/>
      <c r="N2" s="105"/>
      <c r="O2" s="106"/>
      <c r="P2" s="31"/>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row>
    <row r="3" spans="1:62" s="5" customFormat="1" ht="9" customHeight="1" x14ac:dyDescent="0.25">
      <c r="A3" s="21"/>
      <c r="B3" s="116"/>
      <c r="C3" s="117"/>
      <c r="D3" s="117"/>
      <c r="E3" s="117"/>
      <c r="F3" s="117"/>
      <c r="G3" s="117"/>
      <c r="H3" s="117"/>
      <c r="I3" s="117"/>
      <c r="J3" s="117"/>
      <c r="K3" s="117"/>
      <c r="L3" s="117"/>
      <c r="M3" s="117"/>
      <c r="N3" s="117"/>
      <c r="O3" s="118"/>
      <c r="P3" s="3"/>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row>
    <row r="4" spans="1:62" s="11" customFormat="1" ht="19.899999999999999" customHeight="1" thickBot="1" x14ac:dyDescent="0.3">
      <c r="A4" s="29"/>
      <c r="B4" s="48" t="s">
        <v>23</v>
      </c>
      <c r="C4" s="56" t="s">
        <v>40</v>
      </c>
      <c r="D4" s="56" t="s">
        <v>41</v>
      </c>
      <c r="E4" s="56" t="s">
        <v>42</v>
      </c>
      <c r="F4" s="56" t="s">
        <v>43</v>
      </c>
      <c r="G4" s="56" t="s">
        <v>44</v>
      </c>
      <c r="H4" s="56" t="s">
        <v>45</v>
      </c>
      <c r="I4" s="56" t="s">
        <v>46</v>
      </c>
      <c r="J4" s="56" t="s">
        <v>47</v>
      </c>
      <c r="K4" s="56" t="s">
        <v>48</v>
      </c>
      <c r="L4" s="56" t="s">
        <v>49</v>
      </c>
      <c r="M4" s="56" t="s">
        <v>50</v>
      </c>
      <c r="N4" s="56" t="s">
        <v>51</v>
      </c>
      <c r="O4" s="57" t="s">
        <v>52</v>
      </c>
      <c r="P4" s="31"/>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row>
    <row r="5" spans="1:62" s="12" customFormat="1" ht="16.149999999999999" customHeight="1" thickTop="1" x14ac:dyDescent="0.25">
      <c r="A5" s="36"/>
      <c r="B5" s="58" t="s">
        <v>24</v>
      </c>
      <c r="C5" s="126">
        <v>5000</v>
      </c>
      <c r="D5" s="126">
        <v>13000</v>
      </c>
      <c r="E5" s="126">
        <v>16000</v>
      </c>
      <c r="F5" s="126">
        <v>7000</v>
      </c>
      <c r="G5" s="126">
        <v>14500</v>
      </c>
      <c r="H5" s="126">
        <v>16400</v>
      </c>
      <c r="I5" s="126">
        <v>22500</v>
      </c>
      <c r="J5" s="126">
        <v>23125</v>
      </c>
      <c r="K5" s="126">
        <v>24549</v>
      </c>
      <c r="L5" s="126">
        <v>22000</v>
      </c>
      <c r="M5" s="126">
        <v>25000</v>
      </c>
      <c r="N5" s="126">
        <v>27349</v>
      </c>
      <c r="O5" s="127">
        <f>SUM(C5:N5)</f>
        <v>216423</v>
      </c>
      <c r="P5" s="37"/>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row>
    <row r="6" spans="1:62" s="12" customFormat="1" ht="16.149999999999999" customHeight="1" x14ac:dyDescent="0.25">
      <c r="A6" s="36"/>
      <c r="B6" s="59" t="s">
        <v>25</v>
      </c>
      <c r="C6" s="128">
        <v>0</v>
      </c>
      <c r="D6" s="128">
        <v>-350</v>
      </c>
      <c r="E6" s="128">
        <v>0</v>
      </c>
      <c r="F6" s="128">
        <v>-206</v>
      </c>
      <c r="G6" s="128">
        <v>-234</v>
      </c>
      <c r="H6" s="128">
        <v>0</v>
      </c>
      <c r="I6" s="128">
        <v>0</v>
      </c>
      <c r="J6" s="128">
        <v>-280</v>
      </c>
      <c r="K6" s="128">
        <v>-1200</v>
      </c>
      <c r="L6" s="128">
        <v>-1600</v>
      </c>
      <c r="M6" s="128">
        <v>0</v>
      </c>
      <c r="N6" s="128">
        <v>-2400</v>
      </c>
      <c r="O6" s="129">
        <f t="shared" ref="O6:O11" si="0">SUM(C6:N6)</f>
        <v>-6270</v>
      </c>
      <c r="P6" s="37"/>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row>
    <row r="7" spans="1:62" s="12" customFormat="1" ht="16.149999999999999" customHeight="1" x14ac:dyDescent="0.25">
      <c r="A7" s="36"/>
      <c r="B7" s="59" t="s">
        <v>26</v>
      </c>
      <c r="C7" s="128">
        <v>0</v>
      </c>
      <c r="D7" s="128">
        <v>0</v>
      </c>
      <c r="E7" s="128">
        <v>0</v>
      </c>
      <c r="F7" s="128">
        <v>0</v>
      </c>
      <c r="G7" s="128">
        <v>0</v>
      </c>
      <c r="H7" s="128">
        <v>250</v>
      </c>
      <c r="I7" s="128">
        <v>350</v>
      </c>
      <c r="J7" s="128">
        <v>100</v>
      </c>
      <c r="K7" s="128">
        <v>0</v>
      </c>
      <c r="L7" s="128">
        <v>0</v>
      </c>
      <c r="M7" s="128">
        <v>1245</v>
      </c>
      <c r="N7" s="128">
        <v>1360</v>
      </c>
      <c r="O7" s="129">
        <f t="shared" si="0"/>
        <v>3305</v>
      </c>
      <c r="P7" s="37"/>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row>
    <row r="8" spans="1:62" s="12" customFormat="1" ht="16.149999999999999" customHeight="1" x14ac:dyDescent="0.25">
      <c r="A8" s="36"/>
      <c r="B8" s="59" t="s">
        <v>27</v>
      </c>
      <c r="C8" s="128">
        <v>0</v>
      </c>
      <c r="D8" s="128">
        <v>0</v>
      </c>
      <c r="E8" s="128">
        <v>0</v>
      </c>
      <c r="F8" s="128">
        <v>0</v>
      </c>
      <c r="G8" s="128">
        <v>0</v>
      </c>
      <c r="H8" s="128">
        <v>0</v>
      </c>
      <c r="I8" s="128">
        <v>0</v>
      </c>
      <c r="J8" s="128">
        <v>1500</v>
      </c>
      <c r="K8" s="128">
        <v>0</v>
      </c>
      <c r="L8" s="128">
        <v>0</v>
      </c>
      <c r="M8" s="128">
        <v>0</v>
      </c>
      <c r="N8" s="128">
        <v>0</v>
      </c>
      <c r="O8" s="129">
        <f t="shared" si="0"/>
        <v>1500</v>
      </c>
      <c r="P8" s="37"/>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row>
    <row r="9" spans="1:62" s="14" customFormat="1" ht="16.149999999999999" customHeight="1" x14ac:dyDescent="0.25">
      <c r="A9" s="63"/>
      <c r="B9" s="60" t="s">
        <v>28</v>
      </c>
      <c r="C9" s="61">
        <f>SUBTOTAL(109,實際收入[1 月])</f>
        <v>5000</v>
      </c>
      <c r="D9" s="61">
        <f>SUBTOTAL(109,實際收入[2 月])</f>
        <v>12650</v>
      </c>
      <c r="E9" s="61">
        <f>SUBTOTAL(109,實際收入[3 月])</f>
        <v>16000</v>
      </c>
      <c r="F9" s="61">
        <f>SUBTOTAL(109,實際收入[4 月])</f>
        <v>6794</v>
      </c>
      <c r="G9" s="61">
        <f>SUBTOTAL(109,實際收入[5 月])</f>
        <v>14266</v>
      </c>
      <c r="H9" s="61">
        <f>SUBTOTAL(109,實際收入[6 月])</f>
        <v>16650</v>
      </c>
      <c r="I9" s="61">
        <f>SUBTOTAL(109,實際收入[7 月])</f>
        <v>22850</v>
      </c>
      <c r="J9" s="61">
        <f>SUBTOTAL(109,實際收入[8 月])</f>
        <v>24445</v>
      </c>
      <c r="K9" s="61">
        <f>SUBTOTAL(109,實際收入[9 月])</f>
        <v>23349</v>
      </c>
      <c r="L9" s="61">
        <f>SUBTOTAL(109,實際收入[10 月])</f>
        <v>20400</v>
      </c>
      <c r="M9" s="61">
        <f>SUBTOTAL(109,實際收入[11 月])</f>
        <v>26245</v>
      </c>
      <c r="N9" s="61">
        <f>SUBTOTAL(109,實際收入[12 月])</f>
        <v>26309</v>
      </c>
      <c r="O9" s="80">
        <f>SUM(實際收入[[#Totals],[1 月]:[12 月]])</f>
        <v>214958</v>
      </c>
      <c r="P9" s="67"/>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row>
    <row r="10" spans="1:62" s="14" customFormat="1" ht="16.149999999999999" customHeight="1" x14ac:dyDescent="0.25">
      <c r="A10" s="63"/>
      <c r="B10" s="82" t="s">
        <v>29</v>
      </c>
      <c r="C10" s="65">
        <f>C5*0.4</f>
        <v>2000</v>
      </c>
      <c r="D10" s="65">
        <f>D5*0.4</f>
        <v>5200</v>
      </c>
      <c r="E10" s="65">
        <f>E5*0.4</f>
        <v>6400</v>
      </c>
      <c r="F10" s="65">
        <f>F5*0.4</f>
        <v>2800</v>
      </c>
      <c r="G10" s="65">
        <f>G5*0.4</f>
        <v>5800</v>
      </c>
      <c r="H10" s="65">
        <f>H5*0.4</f>
        <v>6560</v>
      </c>
      <c r="I10" s="65">
        <f>I5*0.4</f>
        <v>9000</v>
      </c>
      <c r="J10" s="65">
        <f>J5*0.4</f>
        <v>9250</v>
      </c>
      <c r="K10" s="65">
        <f>K5*0.4</f>
        <v>9819.6</v>
      </c>
      <c r="L10" s="65">
        <f>L5*0.4</f>
        <v>8800</v>
      </c>
      <c r="M10" s="65">
        <f>M5*0.4</f>
        <v>10000</v>
      </c>
      <c r="N10" s="65">
        <f>N5*0.4</f>
        <v>10939.6</v>
      </c>
      <c r="O10" s="66">
        <f t="shared" si="0"/>
        <v>86569.200000000012</v>
      </c>
      <c r="P10" s="67"/>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row>
    <row r="11" spans="1:62" s="5" customFormat="1" ht="16.350000000000001" customHeight="1" x14ac:dyDescent="0.25">
      <c r="A11" s="21"/>
      <c r="B11" s="82" t="s">
        <v>30</v>
      </c>
      <c r="C11" s="65">
        <f>IFERROR(實際收入[[#Totals],[1 月]]-C10,"")</f>
        <v>3000</v>
      </c>
      <c r="D11" s="65">
        <f>IFERROR(實際收入[[#Totals],[2 月]]-D10,"")</f>
        <v>7450</v>
      </c>
      <c r="E11" s="65">
        <f>IFERROR(實際收入[[#Totals],[3 月]]-E10,"")</f>
        <v>9600</v>
      </c>
      <c r="F11" s="65">
        <f>IFERROR(實際收入[[#Totals],[4 月]]-F10,"")</f>
        <v>3994</v>
      </c>
      <c r="G11" s="65">
        <f>IFERROR(實際收入[[#Totals],[5 月]]-G10,"")</f>
        <v>8466</v>
      </c>
      <c r="H11" s="65">
        <f>IFERROR(實際收入[[#Totals],[6 月]]-H10,"")</f>
        <v>10090</v>
      </c>
      <c r="I11" s="65">
        <f>IFERROR(實際收入[[#Totals],[7 月]]-I10,"")</f>
        <v>13850</v>
      </c>
      <c r="J11" s="65">
        <f>IFERROR(實際收入[[#Totals],[8 月]]-J10,"")</f>
        <v>15195</v>
      </c>
      <c r="K11" s="65">
        <f>IFERROR(實際收入[[#Totals],[9 月]]-K10,"")</f>
        <v>13529.4</v>
      </c>
      <c r="L11" s="65">
        <f>IFERROR(實際收入[[#Totals],[10 月]]-L10,"")</f>
        <v>11600</v>
      </c>
      <c r="M11" s="65">
        <f>IFERROR(實際收入[[#Totals],[11 月]]-M10,"")</f>
        <v>16245</v>
      </c>
      <c r="N11" s="65">
        <f>IFERROR(實際收入[[#Totals],[12 月]]-N10,"")</f>
        <v>15369.4</v>
      </c>
      <c r="O11" s="66">
        <f t="shared" si="0"/>
        <v>128388.79999999999</v>
      </c>
      <c r="P11" s="3"/>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row>
    <row r="12" spans="1:62" s="11" customFormat="1" ht="9" customHeight="1" x14ac:dyDescent="0.25">
      <c r="A12" s="29"/>
      <c r="B12" s="119"/>
      <c r="C12" s="111"/>
      <c r="D12" s="111"/>
      <c r="E12" s="111"/>
      <c r="F12" s="111"/>
      <c r="G12" s="111"/>
      <c r="H12" s="111"/>
      <c r="I12" s="111"/>
      <c r="J12" s="111"/>
      <c r="K12" s="111"/>
      <c r="L12" s="111"/>
      <c r="M12" s="111"/>
      <c r="N12" s="111"/>
      <c r="O12" s="112"/>
      <c r="P12" s="31"/>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row>
    <row r="13" spans="1:62" s="5" customFormat="1" ht="20.100000000000001" customHeight="1" thickBot="1" x14ac:dyDescent="0.3">
      <c r="A13" s="21"/>
      <c r="B13" s="48" t="s">
        <v>31</v>
      </c>
      <c r="C13" s="56" t="s">
        <v>40</v>
      </c>
      <c r="D13" s="56" t="s">
        <v>41</v>
      </c>
      <c r="E13" s="56" t="s">
        <v>42</v>
      </c>
      <c r="F13" s="56" t="s">
        <v>43</v>
      </c>
      <c r="G13" s="56" t="s">
        <v>44</v>
      </c>
      <c r="H13" s="56" t="s">
        <v>45</v>
      </c>
      <c r="I13" s="56" t="s">
        <v>46</v>
      </c>
      <c r="J13" s="56" t="s">
        <v>47</v>
      </c>
      <c r="K13" s="56" t="s">
        <v>48</v>
      </c>
      <c r="L13" s="56" t="s">
        <v>49</v>
      </c>
      <c r="M13" s="56" t="s">
        <v>50</v>
      </c>
      <c r="N13" s="56" t="s">
        <v>51</v>
      </c>
      <c r="O13" s="57" t="s">
        <v>52</v>
      </c>
      <c r="P13" s="3"/>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row>
    <row r="14" spans="1:62" s="12" customFormat="1" ht="16.149999999999999" customHeight="1" thickTop="1" x14ac:dyDescent="0.25">
      <c r="A14" s="36"/>
      <c r="B14" s="58" t="s">
        <v>32</v>
      </c>
      <c r="C14" s="126">
        <v>2500</v>
      </c>
      <c r="D14" s="126">
        <v>2500</v>
      </c>
      <c r="E14" s="126">
        <v>3500</v>
      </c>
      <c r="F14" s="126">
        <v>5000</v>
      </c>
      <c r="G14" s="126">
        <v>5000</v>
      </c>
      <c r="H14" s="126">
        <v>5000</v>
      </c>
      <c r="I14" s="126">
        <v>8000</v>
      </c>
      <c r="J14" s="126">
        <v>9000</v>
      </c>
      <c r="K14" s="126">
        <v>9000</v>
      </c>
      <c r="L14" s="126">
        <v>9000</v>
      </c>
      <c r="M14" s="126">
        <v>9000</v>
      </c>
      <c r="N14" s="126">
        <v>9000</v>
      </c>
      <c r="O14" s="127">
        <f>SUM(C14:N14)</f>
        <v>76500</v>
      </c>
      <c r="P14" s="37"/>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row>
    <row r="15" spans="1:62" s="12" customFormat="1" ht="16.149999999999999" customHeight="1" x14ac:dyDescent="0.25">
      <c r="A15" s="36"/>
      <c r="B15" s="59" t="s">
        <v>13</v>
      </c>
      <c r="C15" s="128">
        <v>400</v>
      </c>
      <c r="D15" s="128">
        <v>450</v>
      </c>
      <c r="E15" s="128">
        <v>450</v>
      </c>
      <c r="F15" s="128">
        <v>450</v>
      </c>
      <c r="G15" s="128">
        <v>900</v>
      </c>
      <c r="H15" s="128">
        <v>900</v>
      </c>
      <c r="I15" s="128">
        <v>900</v>
      </c>
      <c r="J15" s="128">
        <v>900</v>
      </c>
      <c r="K15" s="128">
        <v>900</v>
      </c>
      <c r="L15" s="128">
        <v>900</v>
      </c>
      <c r="M15" s="128">
        <v>1200</v>
      </c>
      <c r="N15" s="128">
        <v>1200</v>
      </c>
      <c r="O15" s="129">
        <f t="shared" ref="O15:O17" si="1">SUM(C15:N15)</f>
        <v>9550</v>
      </c>
      <c r="P15" s="37"/>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row>
    <row r="16" spans="1:62" s="12" customFormat="1" ht="16.149999999999999" customHeight="1" x14ac:dyDescent="0.25">
      <c r="A16" s="36"/>
      <c r="B16" s="59" t="s">
        <v>33</v>
      </c>
      <c r="C16" s="128">
        <v>250</v>
      </c>
      <c r="D16" s="128">
        <v>650</v>
      </c>
      <c r="E16" s="128">
        <v>800</v>
      </c>
      <c r="F16" s="128">
        <v>350</v>
      </c>
      <c r="G16" s="128">
        <v>725</v>
      </c>
      <c r="H16" s="128">
        <v>820</v>
      </c>
      <c r="I16" s="128">
        <v>1125</v>
      </c>
      <c r="J16" s="128">
        <v>1156.25</v>
      </c>
      <c r="K16" s="128">
        <v>1227.45</v>
      </c>
      <c r="L16" s="128">
        <v>1100</v>
      </c>
      <c r="M16" s="128">
        <v>1250</v>
      </c>
      <c r="N16" s="128">
        <v>1367.45</v>
      </c>
      <c r="O16" s="129">
        <f t="shared" si="1"/>
        <v>10821.150000000001</v>
      </c>
      <c r="P16" s="37"/>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row>
    <row r="17" spans="1:62" s="12" customFormat="1" ht="16.149999999999999" customHeight="1" x14ac:dyDescent="0.25">
      <c r="A17" s="36"/>
      <c r="B17" s="59" t="s">
        <v>34</v>
      </c>
      <c r="C17" s="128">
        <v>1250</v>
      </c>
      <c r="D17" s="128">
        <v>1250</v>
      </c>
      <c r="E17" s="128">
        <v>1250</v>
      </c>
      <c r="F17" s="128">
        <v>1250</v>
      </c>
      <c r="G17" s="128">
        <v>1250</v>
      </c>
      <c r="H17" s="128">
        <v>1250</v>
      </c>
      <c r="I17" s="128">
        <v>1250</v>
      </c>
      <c r="J17" s="128">
        <v>1250</v>
      </c>
      <c r="K17" s="128">
        <v>1250</v>
      </c>
      <c r="L17" s="128">
        <v>1250</v>
      </c>
      <c r="M17" s="128">
        <v>1250</v>
      </c>
      <c r="N17" s="128">
        <v>1250</v>
      </c>
      <c r="O17" s="129">
        <f t="shared" si="1"/>
        <v>15000</v>
      </c>
      <c r="P17" s="37"/>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row>
    <row r="18" spans="1:62" s="12" customFormat="1" ht="16.149999999999999" customHeight="1" x14ac:dyDescent="0.25">
      <c r="A18" s="36"/>
      <c r="B18" s="60" t="s">
        <v>36</v>
      </c>
      <c r="C18" s="68">
        <f>IF(SUM(C14:C17)=0,"",SUM(C14:C17))</f>
        <v>4400</v>
      </c>
      <c r="D18" s="68">
        <f>IF(SUM(D14:D17)=0,"",SUM(D14:D17))</f>
        <v>4850</v>
      </c>
      <c r="E18" s="68">
        <f>IF(SUM(E14:E17)=0,"",SUM(E14:E17))</f>
        <v>6000</v>
      </c>
      <c r="F18" s="68">
        <f>IF(SUM(F14:F17)=0,"",SUM(F14:F17))</f>
        <v>7050</v>
      </c>
      <c r="G18" s="68">
        <f>IF(SUM(G14:G17)=0,"",SUM(G14:G17))</f>
        <v>7875</v>
      </c>
      <c r="H18" s="68">
        <f>IF(SUM(H14:H17)=0,"",SUM(H14:H17))</f>
        <v>7970</v>
      </c>
      <c r="I18" s="68">
        <f>IF(SUM(I14:I17)=0,"",SUM(I14:I17))</f>
        <v>11275</v>
      </c>
      <c r="J18" s="68">
        <f>IF(SUM(J14:J17)=0,"",SUM(J14:J17))</f>
        <v>12306.25</v>
      </c>
      <c r="K18" s="68">
        <f>IF(SUM(K14:K17)=0,"",SUM(K14:K17))</f>
        <v>12377.45</v>
      </c>
      <c r="L18" s="68">
        <f>IF(SUM(L14:L17)=0,"",SUM(L14:L17))</f>
        <v>12250</v>
      </c>
      <c r="M18" s="68">
        <f>IF(SUM(M14:M17)=0,"",SUM(M14:M17))</f>
        <v>12700</v>
      </c>
      <c r="N18" s="68">
        <f>IF(SUM(N14:N17)=0,"",SUM(N14:N17))</f>
        <v>12817.45</v>
      </c>
      <c r="O18" s="62">
        <f>SUM(實際支出[[#Totals],[1 月]:[12 月]])</f>
        <v>111871.15</v>
      </c>
      <c r="P18" s="37"/>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row>
    <row r="19" spans="1:62" s="12" customFormat="1" ht="16.149999999999999" customHeight="1" x14ac:dyDescent="0.25">
      <c r="A19" s="36"/>
      <c r="B19" s="82" t="s">
        <v>37</v>
      </c>
      <c r="C19" s="65">
        <f>IFERROR(損益表範例!$C$11-實際支出[[#Totals],[1 月]],"")</f>
        <v>-1400</v>
      </c>
      <c r="D19" s="65">
        <f>IFERROR(損益表範例!$D$11-實際支出[[#Totals],[2 月]],"")</f>
        <v>2600</v>
      </c>
      <c r="E19" s="65">
        <f>IFERROR(損益表範例!$E$11-實際支出[[#Totals],[3 月]],"")</f>
        <v>3600</v>
      </c>
      <c r="F19" s="65">
        <f>IFERROR(損益表範例!$F$11-實際支出[[#Totals],[4 月]],"")</f>
        <v>-3056</v>
      </c>
      <c r="G19" s="65">
        <f>IFERROR(損益表範例!$G$11-實際支出[[#Totals],[5 月]],"")</f>
        <v>591</v>
      </c>
      <c r="H19" s="65">
        <f>IFERROR(損益表範例!$H$11-實際支出[[#Totals],[6 月]],"")</f>
        <v>2120</v>
      </c>
      <c r="I19" s="65">
        <f>IFERROR(損益表範例!$I$11-實際支出[[#Totals],[7 月]],"")</f>
        <v>2575</v>
      </c>
      <c r="J19" s="65">
        <f>IFERROR(損益表範例!$J$11-實際支出[[#Totals],[8 月]],"")</f>
        <v>2888.75</v>
      </c>
      <c r="K19" s="65">
        <f>IFERROR(損益表範例!$K$11-實際支出[[#Totals],[9 月]],"")</f>
        <v>1151.9499999999989</v>
      </c>
      <c r="L19" s="65">
        <f>IFERROR(損益表範例!$L$11-實際支出[[#Totals],[10 月]],"")</f>
        <v>-650</v>
      </c>
      <c r="M19" s="65">
        <f>IFERROR(損益表範例!$M$11-實際支出[[#Totals],[11 月]],"")</f>
        <v>3545</v>
      </c>
      <c r="N19" s="65">
        <f>IFERROR(損益表範例!$N$11-實際支出[[#Totals],[12 月]],"")</f>
        <v>2551.9499999999989</v>
      </c>
      <c r="O19" s="66">
        <f>SUM(C19:N19)</f>
        <v>16517.649999999998</v>
      </c>
      <c r="P19" s="37"/>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row>
    <row r="20" spans="1:62" s="12" customFormat="1" ht="16.149999999999999" customHeight="1" x14ac:dyDescent="0.25">
      <c r="A20" s="36"/>
      <c r="B20" s="82" t="s">
        <v>38</v>
      </c>
      <c r="C20" s="65">
        <f t="shared" ref="C20:D20" si="2">C19*0.15</f>
        <v>-210</v>
      </c>
      <c r="D20" s="65">
        <f t="shared" si="2"/>
        <v>390</v>
      </c>
      <c r="E20" s="65">
        <f t="shared" ref="E20" si="3">E19*0.15</f>
        <v>540</v>
      </c>
      <c r="F20" s="65">
        <f t="shared" ref="F20" si="4">F19*0.15</f>
        <v>-458.4</v>
      </c>
      <c r="G20" s="65">
        <f t="shared" ref="G20" si="5">G19*0.15</f>
        <v>88.649999999999991</v>
      </c>
      <c r="H20" s="65">
        <f t="shared" ref="H20" si="6">H19*0.15</f>
        <v>318</v>
      </c>
      <c r="I20" s="65">
        <f t="shared" ref="I20" si="7">I19*0.15</f>
        <v>386.25</v>
      </c>
      <c r="J20" s="65">
        <f t="shared" ref="J20" si="8">J19*0.15</f>
        <v>433.3125</v>
      </c>
      <c r="K20" s="65">
        <f t="shared" ref="K20" si="9">K19*0.15</f>
        <v>172.79249999999982</v>
      </c>
      <c r="L20" s="65">
        <f t="shared" ref="L20" si="10">L19*0.15</f>
        <v>-97.5</v>
      </c>
      <c r="M20" s="65">
        <f t="shared" ref="M20" si="11">M19*0.15</f>
        <v>531.75</v>
      </c>
      <c r="N20" s="65">
        <f t="shared" ref="N20" si="12">N19*0.15</f>
        <v>382.79249999999985</v>
      </c>
      <c r="O20" s="66">
        <f>SUM(損益表範例!$C$20:$N$20)</f>
        <v>2477.6474999999996</v>
      </c>
      <c r="P20" s="37"/>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row>
    <row r="21" spans="1:62" s="12" customFormat="1" ht="9" customHeight="1" x14ac:dyDescent="0.25">
      <c r="A21" s="36"/>
      <c r="B21" s="120"/>
      <c r="C21" s="121"/>
      <c r="D21" s="121"/>
      <c r="E21" s="121"/>
      <c r="F21" s="121"/>
      <c r="G21" s="121"/>
      <c r="H21" s="121"/>
      <c r="I21" s="121"/>
      <c r="J21" s="121"/>
      <c r="K21" s="121"/>
      <c r="L21" s="121"/>
      <c r="M21" s="121"/>
      <c r="N21" s="121"/>
      <c r="O21" s="122"/>
      <c r="P21" s="37"/>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row>
    <row r="22" spans="1:62" s="12" customFormat="1" ht="16.149999999999999" customHeight="1" x14ac:dyDescent="0.25">
      <c r="A22" s="36"/>
      <c r="B22" s="83" t="s">
        <v>39</v>
      </c>
      <c r="C22" s="70">
        <f>IFERROR(C19-損益表範例!$C$20," ")</f>
        <v>-1190</v>
      </c>
      <c r="D22" s="70">
        <f>IFERROR(D19-損益表範例!$D$20," ")</f>
        <v>2210</v>
      </c>
      <c r="E22" s="70">
        <f>IFERROR(E19-損益表範例!$E$20,"")</f>
        <v>3060</v>
      </c>
      <c r="F22" s="70">
        <f>IFERROR(F19-損益表範例!$F$20,"")</f>
        <v>-2597.6</v>
      </c>
      <c r="G22" s="70">
        <f>IFERROR(G19-損益表範例!$G$20,"")</f>
        <v>502.35</v>
      </c>
      <c r="H22" s="70">
        <f>IFERROR(H19-損益表範例!$H$20,"")</f>
        <v>1802</v>
      </c>
      <c r="I22" s="70">
        <f>IFERROR(I19-損益表範例!$I$20,"")</f>
        <v>2188.75</v>
      </c>
      <c r="J22" s="70">
        <f>IFERROR(J19-損益表範例!$J$20,"")</f>
        <v>2455.4375</v>
      </c>
      <c r="K22" s="70">
        <f>IFERROR(K19-損益表範例!$K$20,"")</f>
        <v>979.15749999999912</v>
      </c>
      <c r="L22" s="70">
        <f>IFERROR(L19-損益表範例!$L$20,"")</f>
        <v>-552.5</v>
      </c>
      <c r="M22" s="70">
        <f>IFERROR(M19-損益表範例!$M$20,"")</f>
        <v>3013.25</v>
      </c>
      <c r="N22" s="70">
        <f>IFERROR(N19-損益表範例!$N$20,"")</f>
        <v>2169.1574999999989</v>
      </c>
      <c r="O22" s="71">
        <f>IFERROR(O19-損益表範例!$O$20,"")</f>
        <v>14040.002499999999</v>
      </c>
      <c r="P22" s="37"/>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row>
    <row r="23" spans="1:62" s="12" customFormat="1" ht="9" customHeight="1" x14ac:dyDescent="0.25">
      <c r="A23" s="36"/>
      <c r="B23" s="123"/>
      <c r="C23" s="124"/>
      <c r="D23" s="124"/>
      <c r="E23" s="124"/>
      <c r="F23" s="124"/>
      <c r="G23" s="124"/>
      <c r="H23" s="124"/>
      <c r="I23" s="124"/>
      <c r="J23" s="124"/>
      <c r="K23" s="124"/>
      <c r="L23" s="124"/>
      <c r="M23" s="124"/>
      <c r="N23" s="124"/>
      <c r="O23" s="125"/>
      <c r="P23" s="37"/>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row>
    <row r="24" spans="1:62" s="12" customFormat="1" ht="9" customHeight="1" x14ac:dyDescent="0.25">
      <c r="A24" s="36"/>
      <c r="B24" s="41"/>
      <c r="C24" s="42"/>
      <c r="D24" s="42"/>
      <c r="E24" s="42"/>
      <c r="F24" s="42"/>
      <c r="G24" s="42"/>
      <c r="H24" s="42"/>
      <c r="I24" s="42"/>
      <c r="J24" s="42"/>
      <c r="K24" s="42"/>
      <c r="L24" s="42"/>
      <c r="M24" s="42"/>
      <c r="N24" s="42"/>
      <c r="O24" s="84"/>
      <c r="P24" s="37"/>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row>
    <row r="25" spans="1:62" s="12" customFormat="1" ht="30" customHeight="1" x14ac:dyDescent="0.25">
      <c r="A25" s="36"/>
      <c r="B25" s="43"/>
      <c r="C25" s="44"/>
      <c r="D25" s="44"/>
      <c r="E25" s="44"/>
      <c r="F25" s="44"/>
      <c r="G25" s="44"/>
      <c r="H25" s="44"/>
      <c r="I25" s="44"/>
      <c r="J25" s="44"/>
      <c r="K25" s="44"/>
      <c r="L25" s="44"/>
      <c r="M25" s="44"/>
      <c r="N25" s="44"/>
      <c r="O25" s="85"/>
      <c r="P25" s="45"/>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row>
    <row r="26" spans="1:62" s="14" customFormat="1" ht="30" customHeight="1" x14ac:dyDescent="0.25">
      <c r="A26" s="63"/>
      <c r="B26" s="44"/>
      <c r="C26" s="44"/>
      <c r="D26" s="44"/>
      <c r="E26" s="44"/>
      <c r="F26" s="44"/>
      <c r="G26" s="44"/>
      <c r="H26" s="44"/>
      <c r="I26" s="44"/>
      <c r="J26" s="44"/>
      <c r="K26" s="44"/>
      <c r="L26" s="44"/>
      <c r="M26" s="44"/>
      <c r="N26" s="44"/>
      <c r="O26" s="85"/>
      <c r="P26" s="72"/>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row>
    <row r="27" spans="1:62" s="14" customFormat="1" ht="30" customHeight="1" x14ac:dyDescent="0.25">
      <c r="A27" s="63"/>
      <c r="B27" s="5"/>
      <c r="C27" s="5"/>
      <c r="D27" s="5"/>
      <c r="E27" s="5"/>
      <c r="F27" s="5"/>
      <c r="G27" s="5"/>
      <c r="H27" s="5"/>
      <c r="I27" s="5"/>
      <c r="J27" s="5"/>
      <c r="K27" s="5"/>
      <c r="L27" s="5"/>
      <c r="M27" s="5"/>
      <c r="N27" s="5"/>
      <c r="O27" s="15"/>
      <c r="P27" s="72"/>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row>
    <row r="28" spans="1:62" s="14" customFormat="1" ht="30" customHeight="1" x14ac:dyDescent="0.25">
      <c r="A28" s="63"/>
      <c r="B28" s="5"/>
      <c r="C28" s="5"/>
      <c r="D28" s="5"/>
      <c r="E28" s="5"/>
      <c r="F28" s="5"/>
      <c r="G28" s="5"/>
      <c r="H28" s="5"/>
      <c r="I28" s="5"/>
      <c r="J28" s="5"/>
      <c r="K28" s="5"/>
      <c r="L28" s="5"/>
      <c r="M28" s="5"/>
      <c r="N28" s="5"/>
      <c r="O28" s="15"/>
      <c r="P28" s="72"/>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row>
    <row r="29" spans="1:62" s="11" customFormat="1" ht="30" customHeight="1" x14ac:dyDescent="0.25">
      <c r="A29" s="29"/>
      <c r="B29" s="5"/>
      <c r="C29" s="5"/>
      <c r="D29" s="5"/>
      <c r="E29" s="5"/>
      <c r="F29" s="5"/>
      <c r="G29" s="5"/>
      <c r="H29" s="5"/>
      <c r="I29" s="5"/>
      <c r="J29" s="5"/>
      <c r="K29" s="5"/>
      <c r="L29" s="5"/>
      <c r="M29" s="5"/>
      <c r="N29" s="5"/>
      <c r="O29" s="15"/>
      <c r="P29" s="73"/>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row>
    <row r="30" spans="1:62" s="5" customFormat="1" ht="30" customHeight="1" x14ac:dyDescent="0.25">
      <c r="A30" s="21"/>
      <c r="O30" s="15"/>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row>
    <row r="31" spans="1:62" s="8" customFormat="1" ht="30" customHeight="1" x14ac:dyDescent="0.25">
      <c r="A31" s="42"/>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row>
    <row r="32" spans="1:62" s="8" customFormat="1" ht="30" customHeight="1" x14ac:dyDescent="0.25">
      <c r="A32" s="46"/>
      <c r="B32" s="5"/>
      <c r="C32" s="5"/>
      <c r="D32" s="5"/>
      <c r="E32" s="5"/>
      <c r="F32" s="5"/>
      <c r="G32" s="5"/>
      <c r="H32" s="5"/>
      <c r="I32" s="5"/>
      <c r="J32" s="5"/>
      <c r="K32" s="5"/>
      <c r="L32" s="5"/>
      <c r="M32" s="5"/>
      <c r="N32" s="5"/>
      <c r="O32" s="15"/>
      <c r="P32" s="44"/>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row>
    <row r="33" spans="1:62" s="8" customFormat="1" ht="30" customHeight="1" x14ac:dyDescent="0.25">
      <c r="A33" s="46"/>
      <c r="B33" s="5"/>
      <c r="C33" s="5"/>
      <c r="D33" s="5"/>
      <c r="E33" s="5"/>
      <c r="F33" s="5"/>
      <c r="G33" s="5"/>
      <c r="H33" s="5"/>
      <c r="I33" s="5"/>
      <c r="J33" s="5"/>
      <c r="K33" s="5"/>
      <c r="L33" s="5"/>
      <c r="M33" s="5"/>
      <c r="N33" s="5"/>
      <c r="O33" s="15"/>
      <c r="P33" s="44"/>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row>
    <row r="34" spans="1:62" s="5" customFormat="1" ht="30" customHeight="1" x14ac:dyDescent="0.25">
      <c r="A34" s="21"/>
      <c r="O34" s="15"/>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row>
    <row r="35" spans="1:62" s="5" customFormat="1" ht="30" customHeight="1" x14ac:dyDescent="0.25">
      <c r="A35" s="21"/>
      <c r="B35" s="1"/>
      <c r="C35" s="1"/>
      <c r="D35" s="1"/>
      <c r="E35" s="1"/>
      <c r="F35" s="1"/>
      <c r="G35" s="1"/>
      <c r="H35" s="1"/>
      <c r="I35" s="1"/>
      <c r="J35" s="1"/>
      <c r="K35" s="1"/>
      <c r="L35" s="1"/>
      <c r="M35" s="1"/>
      <c r="N35" s="1"/>
      <c r="O35" s="16"/>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row>
    <row r="36" spans="1:62" s="5" customFormat="1" ht="30" customHeight="1" x14ac:dyDescent="0.25">
      <c r="A36" s="21"/>
      <c r="B36" s="1"/>
      <c r="C36" s="1"/>
      <c r="D36" s="1"/>
      <c r="E36" s="1"/>
      <c r="F36" s="1"/>
      <c r="G36" s="1"/>
      <c r="H36" s="1"/>
      <c r="I36" s="1"/>
      <c r="J36" s="1"/>
      <c r="K36" s="1"/>
      <c r="L36" s="1"/>
      <c r="M36" s="1"/>
      <c r="N36" s="1"/>
      <c r="O36" s="16"/>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row>
    <row r="37" spans="1:62" s="5" customFormat="1" ht="30" customHeight="1" x14ac:dyDescent="0.25">
      <c r="A37" s="21"/>
      <c r="B37" s="1"/>
      <c r="C37" s="1"/>
      <c r="D37" s="1"/>
      <c r="E37" s="1"/>
      <c r="F37" s="1"/>
      <c r="G37" s="1"/>
      <c r="H37" s="1"/>
      <c r="I37" s="1"/>
      <c r="J37" s="1"/>
      <c r="K37" s="1"/>
      <c r="L37" s="1"/>
      <c r="M37" s="1"/>
      <c r="N37" s="1"/>
      <c r="O37" s="16"/>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row>
    <row r="38" spans="1:62" s="5" customFormat="1" ht="30" customHeight="1" x14ac:dyDescent="0.25">
      <c r="A38" s="21"/>
      <c r="B38" s="1"/>
      <c r="C38" s="1"/>
      <c r="D38" s="1"/>
      <c r="E38" s="1"/>
      <c r="F38" s="1"/>
      <c r="G38" s="1"/>
      <c r="H38" s="1"/>
      <c r="I38" s="1"/>
      <c r="J38" s="1"/>
      <c r="K38" s="1"/>
      <c r="L38" s="1"/>
      <c r="M38" s="1"/>
      <c r="N38" s="1"/>
      <c r="O38" s="16"/>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row>
    <row r="39" spans="1:62" s="5" customFormat="1" ht="30" customHeight="1" x14ac:dyDescent="0.25">
      <c r="A39" s="21"/>
      <c r="B39" s="1"/>
      <c r="C39" s="1"/>
      <c r="D39" s="1"/>
      <c r="E39" s="1"/>
      <c r="F39" s="1"/>
      <c r="G39" s="1"/>
      <c r="H39" s="1"/>
      <c r="I39" s="1"/>
      <c r="J39" s="1"/>
      <c r="K39" s="1"/>
      <c r="L39" s="1"/>
      <c r="M39" s="1"/>
      <c r="N39" s="1"/>
      <c r="O39" s="16"/>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row>
    <row r="40" spans="1:62" s="5" customFormat="1" ht="30" customHeight="1" x14ac:dyDescent="0.25">
      <c r="A40" s="21"/>
      <c r="B40" s="1"/>
      <c r="C40" s="1"/>
      <c r="D40" s="1"/>
      <c r="E40" s="1"/>
      <c r="F40" s="1"/>
      <c r="G40" s="1"/>
      <c r="H40" s="1"/>
      <c r="I40" s="1"/>
      <c r="J40" s="1"/>
      <c r="K40" s="1"/>
      <c r="L40" s="1"/>
      <c r="M40" s="1"/>
      <c r="N40" s="1"/>
      <c r="O40" s="16"/>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row>
    <row r="41" spans="1:62" s="5" customFormat="1" ht="30" customHeight="1" x14ac:dyDescent="0.25">
      <c r="A41" s="21"/>
      <c r="B41" s="1"/>
      <c r="C41" s="1"/>
      <c r="D41" s="1"/>
      <c r="E41" s="1"/>
      <c r="F41" s="1"/>
      <c r="G41" s="1"/>
      <c r="H41" s="1"/>
      <c r="I41" s="1"/>
      <c r="J41" s="1"/>
      <c r="K41" s="1"/>
      <c r="L41" s="1"/>
      <c r="M41" s="1"/>
      <c r="N41" s="1"/>
      <c r="O41" s="16"/>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row>
  </sheetData>
  <mergeCells count="1">
    <mergeCell ref="C2:O2"/>
  </mergeCells>
  <phoneticPr fontId="40" type="noConversion"/>
  <dataValidations count="9">
    <dataValidation allowBlank="1" showInputMessage="1" showErrorMessage="1" prompt="此工作表包含前一個工作表範本中的範例資料。工作表的標題位於右側儲存格中。此欄中的儲存格是有關如何使用此工作表的其他實用說明。按向下箭頭開始。" sqref="A1" xr:uid="{162A05B4-D434-4523-A32E-89142E0E48E0}"/>
    <dataValidation allowBlank="1" showInputMessage="1" showErrorMessage="1" prompt="儲存格右側是公司名稱，儲存格 C2 是日期。儲存格 A4 是下一個指示。" sqref="A2" xr:uid="{94167547-5DB7-4F4D-B841-A9F8E3F2BD61}"/>
    <dataValidation allowBlank="1" showInputMessage="1" showErrorMessage="1" prompt="從右側儲存格開始的 [實際收入] 表格是具有每個月值的收入項目。會自動計算每月和今年迄今為止的淨銷售額。儲存格 A10 是下一個指示。" sqref="A4" xr:uid="{94614BC0-8381-4A10-B867-6F616CA97517}"/>
    <dataValidation allowBlank="1" showInputMessage="1" showErrorMessage="1" prompt="右側儲存格是已售出貨物成本標籤。儲存格 C10 到 O10 會自動計算每月和今年迄今為止的已售出貨物成本。_x000a_" sqref="A10" xr:uid="{70AF2478-4722-4796-9A04-1D1F1C3BF255}"/>
    <dataValidation allowBlank="1" showInputMessage="1" showErrorMessage="1" prompt="右側儲存格是毛利標籤。儲存格 C11 到 O11 會自動計算每月和今年迄今為止的毛利。儲存格 A13 是下一個指示。" sqref="A11" xr:uid="{3CAED503-E580-4DF6-9921-BE731AF508B9}"/>
    <dataValidation allowBlank="1" showInputMessage="1" showErrorMessage="1" prompt="從右側儲存格開始的 [實際支出] 表格是具有每個月值的支出項目。會自動計算今年迄今為止的支出和總支出。儲存格 A19 是下一個指示。" sqref="A13" xr:uid="{DDC18B32-629A-483D-945A-47EB7284A100}"/>
    <dataValidation allowBlank="1" showInputMessage="1" showErrorMessage="1" prompt="右側儲存格是稅前收入標籤。儲存格 C19 到 O19 會自動計算每月和今年迄今為止的稅前收入。" sqref="A19" xr:uid="{1A776958-CAAF-48A9-973D-3194E8AC25DA}"/>
    <dataValidation allowBlank="1" showInputMessage="1" showErrorMessage="1" prompt="右側儲存格是所得稅支出。儲存格 C20 到 O20 會自動計算每月和今年迄今為止的所得稅支出。儲存格 A22 是下一個指示。" sqref="A20" xr:uid="{20EF5B10-B70E-4292-B95C-D12B0C753CCD}"/>
    <dataValidation allowBlank="1" showInputMessage="1" showErrorMessage="1" prompt="右側儲存格是淨利標籤。儲存格 C22 到 O22 會自動計算每月和今年迄今為止的淨利。" sqref="A22" xr:uid="{F2A182E9-2625-46D5-9172-7D82AFF3E6B6}"/>
  </dataValidations>
  <pageMargins left="0.7" right="0.7" top="0.75" bottom="0.75" header="0.3" footer="0.3"/>
  <pageSetup paperSize="9" orientation="portrait" horizontalDpi="1200" verticalDpi="1200" r:id="rId1"/>
  <tableParts count="2">
    <tablePart r:id="rId2"/>
    <tablePart r:id="rId3"/>
  </tableParts>
</worksheet>
</file>

<file path=docProps/app.xml><?xml version="1.0" encoding="utf-8"?>
<ap:Properties xmlns:vt="http://schemas.openxmlformats.org/officeDocument/2006/docPropsVTypes" xmlns:ap="http://schemas.openxmlformats.org/officeDocument/2006/extended-properties">
  <ap:Template>TM16400880</ap:Template>
  <ap:DocSecurity>0</ap:DocSecurity>
  <ap:ScaleCrop>false</ap:ScaleCrop>
  <ap:HeadingPairs>
    <vt:vector baseType="variant" size="4">
      <vt:variant>
        <vt:lpstr>工作表</vt:lpstr>
      </vt:variant>
      <vt:variant>
        <vt:i4>6</vt:i4>
      </vt:variant>
      <vt:variant>
        <vt:lpstr>具名範圍</vt:lpstr>
      </vt:variant>
      <vt:variant>
        <vt:i4>6</vt:i4>
      </vt:variant>
    </vt:vector>
  </ap:HeadingPairs>
  <ap:TitlesOfParts>
    <vt:vector baseType="lpstr" size="12">
      <vt:lpstr>開始</vt:lpstr>
      <vt:lpstr>概觀</vt:lpstr>
      <vt:lpstr>新創公司成本範本</vt:lpstr>
      <vt:lpstr>新創公司成本範例</vt:lpstr>
      <vt:lpstr>損益表範本</vt:lpstr>
      <vt:lpstr>損益表範例</vt:lpstr>
      <vt:lpstr>開始!Print_Area</vt:lpstr>
      <vt:lpstr>損益表範本!Print_Area</vt:lpstr>
      <vt:lpstr>損益表範例!Print_Area</vt:lpstr>
      <vt:lpstr>新創公司成本範本!Print_Area</vt:lpstr>
      <vt:lpstr>新創公司成本範例!Print_Area</vt:lpstr>
      <vt:lpstr>概觀!Print_Area</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2021-12-29T23:15:02Z</dcterms:created>
  <dcterms:modified xsi:type="dcterms:W3CDTF">2022-01-18T07:37:46Z</dcterms:modified>
  <cp:category/>
  <cp:contentStatus/>
</cp:coreProperties>
</file>