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/>
  <xr:revisionPtr revIDLastSave="0" documentId="13_ncr:1_{23471A1B-DFED-48CC-8C53-9D5601777D50}" xr6:coauthVersionLast="47" xr6:coauthVersionMax="47" xr10:uidLastSave="{00000000-0000-0000-0000-000000000000}"/>
  <bookViews>
    <workbookView xWindow="-120" yWindow="-120" windowWidth="29040" windowHeight="17640" tabRatio="478" xr2:uid="{00000000-000D-0000-FFFF-FFFF00000000}"/>
  </bookViews>
  <sheets>
    <sheet name="雙週工時表" sheetId="1" r:id="rId1"/>
  </sheets>
  <definedNames>
    <definedName name="_xlnm.Print_Titles" localSheetId="0">雙週工時表!$9:$9</definedName>
    <definedName name="列標題區域1..C5">雙週工時表!$B$3</definedName>
    <definedName name="列標題區域2..G4">雙週工時表!$F$3</definedName>
    <definedName name="列標題區域3..C7">雙週工時表!$B$6</definedName>
    <definedName name="列標題區域4..G7">雙週工時表!$F$6</definedName>
    <definedName name="列標題區域5..H24">雙週工時表!$C$24</definedName>
    <definedName name="列標題區域6..G25">雙週工時表!$C$25</definedName>
    <definedName name="列標題區域7..H26">雙週工時表!$C$26</definedName>
    <definedName name="標題​​1">工時表[[#Headers],[星期]]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<sst xmlns="http://schemas.openxmlformats.org/spreadsheetml/2006/main" count="25" uniqueCount="23">
  <si>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雙週時數表</t>
  </si>
  <si>
    <t>公司名稱</t>
  </si>
  <si>
    <t>街道地址</t>
  </si>
  <si>
    <t>地址 2</t>
  </si>
  <si>
    <t>郵遞區號，縣/市</t>
  </si>
  <si>
    <t>員工：</t>
  </si>
  <si>
    <t>經理：</t>
  </si>
  <si>
    <t>星期</t>
  </si>
  <si>
    <t>日期</t>
  </si>
  <si>
    <t>總工時</t>
  </si>
  <si>
    <t>時薪</t>
  </si>
  <si>
    <t>總薪資</t>
  </si>
  <si>
    <t>正常工作時數</t>
  </si>
  <si>
    <t>員工簽名</t>
  </si>
  <si>
    <t>經理簽名</t>
  </si>
  <si>
    <t>加班時數</t>
  </si>
  <si>
    <t>薪資週期開始日期：</t>
  </si>
  <si>
    <t>薪資週期結束日期：</t>
  </si>
  <si>
    <t>員工電話：</t>
  </si>
  <si>
    <t>員工電子郵件：</t>
  </si>
  <si>
    <t>病假</t>
  </si>
  <si>
    <t>休假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</si>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</sst>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NT$&quot;#,##0.00"/>
    <numFmt numFmtId="165" formatCode="&quot;NT$&quot;#,##0"/>
    <numFmt numFmtId="166" formatCode="[&lt;=9999999]###\-####;\(0#\)\ ###\-####"/>
    <numFmt numFmtId="167" formatCode="0.00_ "/>
  </numFmts>
  <fonts count="18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22"/>
      <color theme="1" tint="0.24994659260841701"/>
      <name val="Microsoft JhengHei UI"/>
      <family val="2"/>
    </font>
    <font>
      <b/>
      <sz val="1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2"/>
      <color theme="1" tint="0.499984740745262"/>
      <name val="Microsoft JhengHei UI"/>
      <family val="2"/>
    </font>
    <font>
      <b/>
      <sz val="11"/>
      <name val="Microsoft JhengHei UI"/>
      <family val="2"/>
    </font>
    <font>
      <sz val="11"/>
      <color rgb="FFFF0000"/>
      <name val="Microsoft JhengHei UI"/>
      <family val="2"/>
    </font>
    <font>
      <sz val="1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horizontal="left" vertical="center" indent="1"/>
    </xf>
    <xf numFmtId="164" fontId="6" fillId="0" borderId="0" applyFill="0" applyBorder="0" applyProtection="0">
      <alignment horizontal="right" vertical="center" indent="1"/>
    </xf>
    <xf numFmtId="167" fontId="6" fillId="0" borderId="0" applyFont="0" applyFill="0" applyBorder="0" applyProtection="0">
      <alignment horizontal="right" vertical="center" indent="1"/>
    </xf>
    <xf numFmtId="41" fontId="6" fillId="0" borderId="0" applyFont="0" applyFill="0" applyBorder="0" applyAlignment="0" applyProtection="0"/>
    <xf numFmtId="165" fontId="6" fillId="2" borderId="1" applyProtection="0">
      <alignment horizontal="right" vertical="center" indent="1"/>
    </xf>
    <xf numFmtId="9" fontId="6" fillId="0" borderId="0" applyFont="0" applyFill="0" applyBorder="0" applyAlignment="0" applyProtection="0"/>
    <xf numFmtId="0" fontId="14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 vertical="center"/>
    </xf>
    <xf numFmtId="0" fontId="10" fillId="0" borderId="0" applyNumberFormat="0" applyFill="0" applyAlignment="0" applyProtection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right" indent="1"/>
    </xf>
    <xf numFmtId="167" fontId="15" fillId="2" borderId="1" applyProtection="0">
      <alignment horizontal="right" vertical="center" indent="1"/>
    </xf>
    <xf numFmtId="0" fontId="1" fillId="3" borderId="1" applyNumberFormat="0" applyAlignment="0" applyProtection="0"/>
    <xf numFmtId="14" fontId="6" fillId="2" borderId="0" applyFont="0" applyFill="0" applyBorder="0" applyAlignment="0">
      <alignment horizontal="left" vertical="center" indent="1"/>
    </xf>
    <xf numFmtId="166" fontId="6" fillId="0" borderId="0" applyFont="0" applyFill="0" applyBorder="0" applyAlignment="0"/>
    <xf numFmtId="2" fontId="6" fillId="0" borderId="0" applyFont="0" applyFill="0" applyBorder="0">
      <alignment horizontal="right" vertical="center" indent="1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0" fontId="6" fillId="0" borderId="2" applyNumberFormat="0" applyFont="0" applyFill="0" applyProtection="0">
      <alignment horizontal="left" wrapText="1"/>
    </xf>
    <xf numFmtId="14" fontId="6" fillId="2" borderId="0" applyFont="0" applyBorder="0" applyAlignment="0">
      <alignment horizontal="left" wrapText="1"/>
    </xf>
    <xf numFmtId="0" fontId="6" fillId="0" borderId="0" applyNumberFormat="0" applyFont="0" applyFill="0" applyBorder="0">
      <alignment horizontal="center" vertical="center"/>
    </xf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4" fillId="8" borderId="4" applyNumberFormat="0" applyAlignment="0" applyProtection="0"/>
    <xf numFmtId="0" fontId="11" fillId="0" borderId="5" applyNumberFormat="0" applyFill="0" applyAlignment="0" applyProtection="0"/>
    <xf numFmtId="0" fontId="5" fillId="9" borderId="6" applyNumberFormat="0" applyAlignment="0" applyProtection="0"/>
    <xf numFmtId="0" fontId="16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7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>
      <alignment horizontal="left" vertical="center" indent="1"/>
    </xf>
    <xf numFmtId="0" fontId="9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15" fillId="2" borderId="1" xfId="11">
      <alignment horizontal="right" vertical="center" indent="1"/>
    </xf>
    <xf numFmtId="0" fontId="6" fillId="0" borderId="0" xfId="9">
      <alignment horizontal="left"/>
    </xf>
    <xf numFmtId="0" fontId="6" fillId="0" borderId="0" xfId="10">
      <alignment horizontal="right" indent="1"/>
    </xf>
    <xf numFmtId="0" fontId="0" fillId="0" borderId="0" xfId="20" applyFont="1" applyFill="1" applyBorder="1">
      <alignment horizontal="center" vertical="center"/>
    </xf>
    <xf numFmtId="0" fontId="15" fillId="4" borderId="1" xfId="0" applyFont="1" applyFill="1" applyBorder="1">
      <alignment horizontal="left" vertical="center" indent="1"/>
    </xf>
    <xf numFmtId="164" fontId="6" fillId="0" borderId="0" xfId="1" applyNumberFormat="1">
      <alignment horizontal="right" vertical="center" indent="1"/>
    </xf>
    <xf numFmtId="164" fontId="6" fillId="3" borderId="1" xfId="1" applyNumberFormat="1" applyFill="1" applyBorder="1">
      <alignment horizontal="right" vertical="center" indent="1"/>
    </xf>
    <xf numFmtId="164" fontId="6" fillId="4" borderId="1" xfId="1" applyNumberFormat="1" applyFill="1" applyBorder="1">
      <alignment horizontal="right" vertical="center" indent="1"/>
    </xf>
    <xf numFmtId="165" fontId="6" fillId="2" borderId="1" xfId="4" applyNumberFormat="1">
      <alignment horizontal="right" vertical="center" indent="1"/>
    </xf>
    <xf numFmtId="14" fontId="6" fillId="0" borderId="2" xfId="13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indent="1"/>
    </xf>
    <xf numFmtId="14" fontId="17" fillId="2" borderId="0" xfId="19" applyNumberFormat="1" applyFont="1" applyBorder="1" applyAlignment="1">
      <alignment horizontal="left" vertical="center" indent="1"/>
    </xf>
    <xf numFmtId="167" fontId="17" fillId="0" borderId="0" xfId="2" applyFont="1" applyFill="1" applyBorder="1">
      <alignment horizontal="right" vertical="center" indent="1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14" fillId="0" borderId="0" xfId="6">
      <alignment horizontal="right"/>
    </xf>
    <xf numFmtId="0" fontId="6" fillId="0" borderId="2" xfId="18" applyFont="1" applyBorder="1" applyAlignment="1">
      <alignment horizontal="left"/>
    </xf>
    <xf numFmtId="0" fontId="6" fillId="0" borderId="2" xfId="18" applyFont="1" applyAlignment="1">
      <alignment horizontal="left"/>
    </xf>
    <xf numFmtId="166" fontId="0" fillId="0" borderId="2" xfId="14" applyFont="1" applyBorder="1" applyAlignment="1">
      <alignment horizontal="left" wrapText="1"/>
    </xf>
    <xf numFmtId="14" fontId="0" fillId="0" borderId="2" xfId="13" applyNumberFormat="1" applyFont="1" applyFill="1" applyBorder="1" applyAlignment="1">
      <alignment horizontal="left" wrapText="1"/>
    </xf>
    <xf numFmtId="14" fontId="0" fillId="2" borderId="2" xfId="19" applyNumberFormat="1" applyFont="1" applyBorder="1">
      <alignment horizontal="left" wrapText="1"/>
    </xf>
  </cellXfs>
  <cellStyles count="54">
    <cellStyle name="20% - Accent1" xfId="12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30" builtinId="53" customBuiltin="1"/>
    <cellStyle name="Followed Hyperlink" xfId="17" builtinId="9" customBuiltin="1"/>
    <cellStyle name="Good" xfId="2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 customBuiltin="1"/>
    <cellStyle name="Input" xfId="18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5" builtinId="5" customBuiltin="1"/>
    <cellStyle name="Title" xfId="6" builtinId="15" customBuiltin="1"/>
    <cellStyle name="Total" xfId="11" builtinId="25" customBuiltin="1"/>
    <cellStyle name="Warning Text" xfId="28" builtinId="11" customBuiltin="1"/>
    <cellStyle name="日期" xfId="13" xr:uid="{00000000-0005-0000-0000-000005000000}"/>
    <cellStyle name="日期填滿" xfId="19" xr:uid="{00000000-0005-0000-0000-000006000000}"/>
    <cellStyle name="時數" xfId="15" xr:uid="{00000000-0005-0000-0000-00000C000000}"/>
    <cellStyle name="表格標題置中對齊" xfId="20" xr:uid="{00000000-0005-0000-0000-000012000000}"/>
    <cellStyle name="電話" xfId="14" xr:uid="{00000000-0005-0000-0000-00001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67" formatCode="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含病假與休假的雙週工時表" pivot="0" count="4" xr9:uid="{00000000-0011-0000-FFFF-FFFF00000000}">
      <tableStyleElement type="wholeTable" dxfId="18"/>
      <tableStyleElement type="headerRow" dxfId="17"/>
      <tableStyleElement type="firstColumn" dxfId="16"/>
      <tableStyleElement type="second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工時表" displayName="工時表" ref="B9:H23" dataDxfId="14">
  <autoFilter ref="B9:H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星期" totalsRowLabel="合計" dataDxfId="13" totalsRowDxfId="0">
      <calculatedColumnFormula>IFERROR(TEXT(工時表[[#This Row],[日期]],"aaaa"), "")</calculatedColumnFormula>
    </tableColumn>
    <tableColumn id="2" xr3:uid="{00000000-0010-0000-0000-000002000000}" name="日期" dataDxfId="12" totalsRowDxfId="1" dataCellStyle="日期填滿"/>
    <tableColumn id="3" xr3:uid="{00000000-0010-0000-0000-000003000000}" name="正常工作時數" dataDxfId="11" totalsRowDxfId="2"/>
    <tableColumn id="4" xr3:uid="{00000000-0010-0000-0000-000004000000}" name="加班時數" dataDxfId="10" totalsRowDxfId="3"/>
    <tableColumn id="5" xr3:uid="{00000000-0010-0000-0000-000005000000}" name="病假" dataDxfId="9" totalsRowDxfId="4"/>
    <tableColumn id="6" xr3:uid="{00000000-0010-0000-0000-000006000000}" name="休假" dataDxfId="8" totalsRowDxfId="5"/>
    <tableColumn id="7" xr3:uid="{00000000-0010-0000-0000-000007000000}" name="合計" totalsRowFunction="sum" dataDxfId="7" totalsRowDxfId="6">
      <calculatedColumnFormula>IFERROR(SUM(D10:G10), "")</calculatedColumnFormula>
    </tableColumn>
  </tableColumns>
  <tableStyleInfo name="含病假與休假的雙週工時表" showFirstColumn="1" showLastColumn="0" showRowStripes="0" showColumnStripes="1"/>
  <extLst>
    <ext xmlns:x14="http://schemas.microsoft.com/office/spreadsheetml/2009/9/main" uri="{504A1905-F514-4f6f-8877-14C23A59335A}">
      <x14:table altTextSummary="在此表格的欄 B 與 C 中，輸入星期與日期的正常工作、加班、病假與休假時數。總工時與總薪資會自動計算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31"/>
  <sheetViews>
    <sheetView showGridLines="0" showZeros="0" tabSelected="1" zoomScaleNormal="100" workbookViewId="0"/>
  </sheetViews>
  <sheetFormatPr defaultRowHeight="30" customHeight="1" x14ac:dyDescent="0.25"/>
  <cols>
    <col min="1" max="1" width="2.5546875" customWidth="1"/>
    <col min="2" max="4" width="16.5546875" customWidth="1"/>
    <col min="5" max="5" width="16.6640625" customWidth="1"/>
    <col min="6" max="7" width="16.5546875" customWidth="1"/>
    <col min="8" max="8" width="18.5546875" customWidth="1"/>
    <col min="9" max="9" width="2.5546875" customWidth="1"/>
  </cols>
  <sheetData>
    <row r="1" spans="2:8" ht="55.5" customHeight="1" x14ac:dyDescent="0.45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25">
      <c r="B2" s="1" t="s">
        <v>1</v>
      </c>
      <c r="C2" s="1"/>
      <c r="D2" s="1"/>
    </row>
    <row r="3" spans="2:8" ht="30" customHeight="1" x14ac:dyDescent="0.25">
      <c r="B3" s="4" t="s">
        <v>2</v>
      </c>
      <c r="C3" s="17"/>
      <c r="D3" s="17"/>
      <c r="F3" s="5" t="s">
        <v>16</v>
      </c>
      <c r="G3" s="22">
        <f ca="1">TODAY()</f>
        <v>44581</v>
      </c>
      <c r="H3" s="22"/>
    </row>
    <row r="4" spans="2:8" ht="30" customHeight="1" x14ac:dyDescent="0.25">
      <c r="B4" s="4" t="s">
        <v>3</v>
      </c>
      <c r="C4" s="17"/>
      <c r="D4" s="17"/>
      <c r="F4" s="5" t="s">
        <v>17</v>
      </c>
      <c r="G4" s="23">
        <f ca="1">IFERROR(IF($G$3="","",$G$3+13), "")</f>
        <v>44594</v>
      </c>
      <c r="H4" s="23"/>
    </row>
    <row r="5" spans="2:8" ht="30" customHeight="1" x14ac:dyDescent="0.25">
      <c r="B5" s="4" t="s">
        <v>4</v>
      </c>
      <c r="C5" s="17"/>
      <c r="D5" s="17"/>
    </row>
    <row r="6" spans="2:8" ht="45" customHeight="1" x14ac:dyDescent="0.25">
      <c r="B6" s="4" t="s">
        <v>5</v>
      </c>
      <c r="C6" s="17"/>
      <c r="D6" s="17"/>
      <c r="F6" s="5" t="s">
        <v>18</v>
      </c>
      <c r="G6" s="21"/>
      <c r="H6" s="21"/>
    </row>
    <row r="7" spans="2:8" ht="30" customHeight="1" x14ac:dyDescent="0.25">
      <c r="B7" s="4" t="s">
        <v>6</v>
      </c>
      <c r="C7" s="17"/>
      <c r="D7" s="17"/>
      <c r="F7" s="5" t="s">
        <v>19</v>
      </c>
      <c r="G7" s="17"/>
      <c r="H7" s="17"/>
    </row>
    <row r="8" spans="2:8" ht="15" customHeight="1" x14ac:dyDescent="0.25"/>
    <row r="9" spans="2:8" ht="30" customHeight="1" x14ac:dyDescent="0.25">
      <c r="B9" s="2" t="s">
        <v>7</v>
      </c>
      <c r="C9" s="2" t="s">
        <v>8</v>
      </c>
      <c r="D9" s="6" t="s">
        <v>12</v>
      </c>
      <c r="E9" s="6" t="s">
        <v>15</v>
      </c>
      <c r="F9" s="6" t="s">
        <v>20</v>
      </c>
      <c r="G9" s="6" t="s">
        <v>21</v>
      </c>
      <c r="H9" s="6" t="s">
        <v>22</v>
      </c>
    </row>
    <row r="10" spans="2:8" ht="30" customHeight="1" x14ac:dyDescent="0.25">
      <c r="B10" s="13" t="str">
        <f ca="1">IFERROR(TEXT(工時表[[#This Row],[日期]],"aaaa"), "")</f>
        <v>Thursday</v>
      </c>
      <c r="C10" s="14">
        <f ca="1">G3</f>
        <v>44581</v>
      </c>
      <c r="D10" s="15"/>
      <c r="E10" s="15"/>
      <c r="F10" s="15"/>
      <c r="G10" s="15"/>
      <c r="H10" s="15">
        <f>IFERROR(SUM(D10:G10), "")</f>
        <v>0</v>
      </c>
    </row>
    <row r="11" spans="2:8" ht="30" customHeight="1" x14ac:dyDescent="0.25">
      <c r="B11" s="13" t="str">
        <f ca="1">IFERROR(TEXT(工時表[[#This Row],[日期]],"aaaa"), "")</f>
        <v>Friday</v>
      </c>
      <c r="C11" s="14">
        <f ca="1">IF($G$3="","",$G$3+1)</f>
        <v>44582</v>
      </c>
      <c r="D11" s="15"/>
      <c r="E11" s="15"/>
      <c r="F11" s="15"/>
      <c r="G11" s="15"/>
      <c r="H11" s="15">
        <f>IFERROR(SUM(D11:G11), "")</f>
        <v>0</v>
      </c>
    </row>
    <row r="12" spans="2:8" ht="30" customHeight="1" x14ac:dyDescent="0.25">
      <c r="B12" s="13" t="str">
        <f ca="1">IFERROR(TEXT(工時表[[#This Row],[日期]],"aaaa"), "")</f>
        <v>Saturday</v>
      </c>
      <c r="C12" s="14">
        <f ca="1">IF($G$3="","",$G$3+2)</f>
        <v>44583</v>
      </c>
      <c r="D12" s="15"/>
      <c r="E12" s="15"/>
      <c r="F12" s="15"/>
      <c r="G12" s="15"/>
      <c r="H12" s="15">
        <f>IFERROR(SUM(D12:G12), "")</f>
        <v>0</v>
      </c>
    </row>
    <row r="13" spans="2:8" ht="30" customHeight="1" x14ac:dyDescent="0.25">
      <c r="B13" s="13" t="str">
        <f ca="1">IFERROR(TEXT(工時表[[#This Row],[日期]],"aaaa"), "")</f>
        <v>Sunday</v>
      </c>
      <c r="C13" s="14">
        <f ca="1">IF($G$3="","",$G$3+3)</f>
        <v>44584</v>
      </c>
      <c r="D13" s="15"/>
      <c r="E13" s="15"/>
      <c r="F13" s="15"/>
      <c r="G13" s="15"/>
      <c r="H13" s="15">
        <f>IFERROR(SUM(D13:G13), "")</f>
        <v>0</v>
      </c>
    </row>
    <row r="14" spans="2:8" ht="30" customHeight="1" x14ac:dyDescent="0.25">
      <c r="B14" s="13" t="str">
        <f ca="1">IFERROR(TEXT(工時表[[#This Row],[日期]],"aaaa"), "")</f>
        <v>Monday</v>
      </c>
      <c r="C14" s="14">
        <f ca="1">IF($G$3="","",$G$3+4)</f>
        <v>44585</v>
      </c>
      <c r="D14" s="15"/>
      <c r="E14" s="15"/>
      <c r="F14" s="15"/>
      <c r="G14" s="15"/>
      <c r="H14" s="15">
        <f>IFERROR(SUM(D14:G14), "")</f>
        <v>0</v>
      </c>
    </row>
    <row r="15" spans="2:8" ht="30" customHeight="1" x14ac:dyDescent="0.25">
      <c r="B15" s="13" t="str">
        <f ca="1">IFERROR(TEXT(工時表[[#This Row],[日期]],"aaaa"), "")</f>
        <v>Tuesday</v>
      </c>
      <c r="C15" s="14">
        <f ca="1">IF($G$3="","",$G$3+5)</f>
        <v>44586</v>
      </c>
      <c r="D15" s="15"/>
      <c r="E15" s="15"/>
      <c r="F15" s="15"/>
      <c r="G15" s="15"/>
      <c r="H15" s="15">
        <f t="shared" ref="H15:H23" si="0">IFERROR(SUM(D15:G15), "")</f>
        <v>0</v>
      </c>
    </row>
    <row r="16" spans="2:8" ht="30" customHeight="1" x14ac:dyDescent="0.25">
      <c r="B16" s="13" t="str">
        <f ca="1">IFERROR(TEXT(工時表[[#This Row],[日期]],"aaaa"), "")</f>
        <v>Wednesday</v>
      </c>
      <c r="C16" s="14">
        <f ca="1">IF($G$3="","",$G$3+6)</f>
        <v>44587</v>
      </c>
      <c r="D16" s="15"/>
      <c r="E16" s="15"/>
      <c r="F16" s="15"/>
      <c r="G16" s="15"/>
      <c r="H16" s="15">
        <f t="shared" si="0"/>
        <v>0</v>
      </c>
    </row>
    <row r="17" spans="2:8" ht="30" customHeight="1" x14ac:dyDescent="0.25">
      <c r="B17" s="13" t="str">
        <f ca="1">IFERROR(TEXT(工時表[[#This Row],[日期]],"aaaa"), "")</f>
        <v>Thursday</v>
      </c>
      <c r="C17" s="14">
        <f ca="1">IF($G$3="","",$G$3+7)</f>
        <v>44588</v>
      </c>
      <c r="D17" s="15"/>
      <c r="E17" s="15"/>
      <c r="F17" s="15"/>
      <c r="G17" s="15"/>
      <c r="H17" s="15">
        <f t="shared" si="0"/>
        <v>0</v>
      </c>
    </row>
    <row r="18" spans="2:8" ht="30" customHeight="1" x14ac:dyDescent="0.25">
      <c r="B18" s="13" t="str">
        <f ca="1">IFERROR(TEXT(工時表[[#This Row],[日期]],"aaaa"), "")</f>
        <v>Friday</v>
      </c>
      <c r="C18" s="14">
        <f ca="1">IF($G$3="","",$G$3+8)</f>
        <v>44589</v>
      </c>
      <c r="D18" s="15"/>
      <c r="E18" s="15"/>
      <c r="F18" s="15"/>
      <c r="G18" s="15"/>
      <c r="H18" s="15">
        <f t="shared" si="0"/>
        <v>0</v>
      </c>
    </row>
    <row r="19" spans="2:8" ht="30" customHeight="1" x14ac:dyDescent="0.25">
      <c r="B19" s="13" t="str">
        <f ca="1">IFERROR(TEXT(工時表[[#This Row],[日期]],"aaaa"), "")</f>
        <v>Saturday</v>
      </c>
      <c r="C19" s="14">
        <f ca="1">IF($G$3="","",$G$3+9)</f>
        <v>44590</v>
      </c>
      <c r="D19" s="15"/>
      <c r="E19" s="15"/>
      <c r="F19" s="15"/>
      <c r="G19" s="15"/>
      <c r="H19" s="15">
        <f t="shared" si="0"/>
        <v>0</v>
      </c>
    </row>
    <row r="20" spans="2:8" ht="30" customHeight="1" x14ac:dyDescent="0.25">
      <c r="B20" s="13" t="str">
        <f ca="1">IFERROR(TEXT(工時表[[#This Row],[日期]],"aaaa"), "")</f>
        <v>Sunday</v>
      </c>
      <c r="C20" s="14">
        <f ca="1">IF($G$3="","",$G$3+10)</f>
        <v>44591</v>
      </c>
      <c r="D20" s="15"/>
      <c r="E20" s="15"/>
      <c r="F20" s="15"/>
      <c r="G20" s="15"/>
      <c r="H20" s="15">
        <f t="shared" si="0"/>
        <v>0</v>
      </c>
    </row>
    <row r="21" spans="2:8" ht="30" customHeight="1" x14ac:dyDescent="0.25">
      <c r="B21" s="13" t="str">
        <f ca="1">IFERROR(TEXT(工時表[[#This Row],[日期]],"aaaa"), "")</f>
        <v>Monday</v>
      </c>
      <c r="C21" s="14">
        <f ca="1">IF($G$3="","",$G$3+11)</f>
        <v>44592</v>
      </c>
      <c r="D21" s="15"/>
      <c r="E21" s="15"/>
      <c r="F21" s="15"/>
      <c r="G21" s="15"/>
      <c r="H21" s="15">
        <f t="shared" si="0"/>
        <v>0</v>
      </c>
    </row>
    <row r="22" spans="2:8" ht="30" customHeight="1" x14ac:dyDescent="0.25">
      <c r="B22" s="13" t="str">
        <f ca="1">IFERROR(TEXT(工時表[[#This Row],[日期]],"aaaa"), "")</f>
        <v>Tuesday</v>
      </c>
      <c r="C22" s="14">
        <f ca="1">IF($G$3="","",$G$3+12)</f>
        <v>44593</v>
      </c>
      <c r="D22" s="15"/>
      <c r="E22" s="15"/>
      <c r="F22" s="15"/>
      <c r="G22" s="15"/>
      <c r="H22" s="15">
        <f t="shared" si="0"/>
        <v>0</v>
      </c>
    </row>
    <row r="23" spans="2:8" ht="30" customHeight="1" x14ac:dyDescent="0.25">
      <c r="B23" s="13" t="str">
        <f ca="1">IFERROR(TEXT(工時表[[#This Row],[日期]],"aaaa"), "")</f>
        <v>Wednesday</v>
      </c>
      <c r="C23" s="14">
        <f ca="1">IF($G$3="","",$G$3+13)</f>
        <v>44594</v>
      </c>
      <c r="D23" s="15"/>
      <c r="E23" s="15"/>
      <c r="F23" s="15"/>
      <c r="G23" s="15"/>
      <c r="H23" s="15">
        <f t="shared" si="0"/>
        <v>0</v>
      </c>
    </row>
    <row r="24" spans="2:8" ht="30" customHeight="1" x14ac:dyDescent="0.25">
      <c r="C24" s="7" t="s">
        <v>9</v>
      </c>
      <c r="D24" s="3">
        <f>IFERROR(SUM(D10:D23), "")</f>
        <v>0</v>
      </c>
      <c r="E24" s="3">
        <f>IFERROR(SUM(E10:E23), "")</f>
        <v>0</v>
      </c>
      <c r="F24" s="3">
        <f>IFERROR(SUM(F10:F23), "")</f>
        <v>0</v>
      </c>
      <c r="G24" s="3">
        <f>IFERROR(SUM(G10:G23), "")</f>
        <v>0</v>
      </c>
      <c r="H24" s="3">
        <f>IFERROR(SUM(H10:H23), "")</f>
        <v>0</v>
      </c>
    </row>
    <row r="25" spans="2:8" ht="30" customHeight="1" x14ac:dyDescent="0.25">
      <c r="C25" s="7" t="s">
        <v>10</v>
      </c>
      <c r="D25" s="8"/>
      <c r="E25" s="9"/>
      <c r="F25" s="8"/>
      <c r="G25" s="9"/>
      <c r="H25" s="10"/>
    </row>
    <row r="26" spans="2:8" ht="30" customHeight="1" x14ac:dyDescent="0.25">
      <c r="C26" s="7" t="s">
        <v>11</v>
      </c>
      <c r="D26" s="11">
        <f>IFERROR(D24*D25, "")</f>
        <v>0</v>
      </c>
      <c r="E26" s="11">
        <f>IFERROR(E24*E25, "")</f>
        <v>0</v>
      </c>
      <c r="F26" s="11">
        <f>IFERROR(F24*F25, "")</f>
        <v>0</v>
      </c>
      <c r="G26" s="11">
        <f>IFERROR(G24*G25, "")</f>
        <v>0</v>
      </c>
      <c r="H26" s="11">
        <f>IFERROR(SUM(D26:G26), "")</f>
        <v>0</v>
      </c>
    </row>
    <row r="27" spans="2:8" ht="7.15" customHeight="1" x14ac:dyDescent="0.25"/>
    <row r="28" spans="2:8" ht="30" customHeight="1" x14ac:dyDescent="0.25">
      <c r="D28" s="19"/>
      <c r="E28" s="19"/>
      <c r="F28" s="19"/>
      <c r="G28" s="19"/>
      <c r="H28" s="12"/>
    </row>
    <row r="29" spans="2:8" ht="30" customHeight="1" x14ac:dyDescent="0.25">
      <c r="D29" s="16" t="s">
        <v>13</v>
      </c>
      <c r="E29" s="16"/>
      <c r="F29" s="16"/>
      <c r="G29" s="16"/>
      <c r="H29" t="s">
        <v>8</v>
      </c>
    </row>
    <row r="30" spans="2:8" ht="30" customHeight="1" x14ac:dyDescent="0.25">
      <c r="D30" s="20"/>
      <c r="E30" s="20"/>
      <c r="F30" s="20"/>
      <c r="G30" s="20"/>
      <c r="H30" s="12"/>
    </row>
    <row r="31" spans="2:8" ht="30" customHeight="1" x14ac:dyDescent="0.25">
      <c r="D31" s="16" t="s">
        <v>14</v>
      </c>
      <c r="E31" s="16"/>
      <c r="F31" s="16"/>
      <c r="G31" s="16"/>
      <c r="H31" t="s">
        <v>8</v>
      </c>
    </row>
  </sheetData>
  <mergeCells count="14">
    <mergeCell ref="D31:G31"/>
    <mergeCell ref="C5:D5"/>
    <mergeCell ref="B1:H1"/>
    <mergeCell ref="D28:G28"/>
    <mergeCell ref="D30:G30"/>
    <mergeCell ref="G6:H6"/>
    <mergeCell ref="G7:H7"/>
    <mergeCell ref="G3:H3"/>
    <mergeCell ref="G4:H4"/>
    <mergeCell ref="C6:D6"/>
    <mergeCell ref="C7:D7"/>
    <mergeCell ref="C3:D3"/>
    <mergeCell ref="C4:D4"/>
    <mergeCell ref="D29:G29"/>
  </mergeCells>
  <phoneticPr fontId="0" type="noConversion"/>
  <dataValidations count="33">
    <dataValidation allowBlank="1" showInputMessage="1" showErrorMessage="1" prompt="在此工作表中建立雙週工時表。總時數與總薪資會自動計算" sqref="A1" xr:uid="{00000000-0002-0000-0000-000000000000}"/>
    <dataValidation allowBlank="1" showInputMessage="1" showErrorMessage="1" prompt="此儲存格為本工作表的標題" sqref="B1:H1" xr:uid="{00000000-0002-0000-0000-000001000000}"/>
    <dataValidation allowBlank="1" showInputMessage="1" showErrorMessage="1" prompt="在此儲存格中輸入公司名稱。在儲存格 B3 至 C5 中輸入公司地址、在儲存格 G3 與 G4 中輸入薪資週期開始日期和結束日期，以及在儲存格 B6 至 G7 中輸入員工詳細資料" sqref="B2" xr:uid="{00000000-0002-0000-0000-000002000000}"/>
    <dataValidation allowBlank="1" showInputMessage="1" showErrorMessage="1" prompt="在此儲存格中輸入街道地址" sqref="C3:D3" xr:uid="{00000000-0002-0000-0000-000003000000}"/>
    <dataValidation allowBlank="1" showInputMessage="1" showErrorMessage="1" prompt="在此儲存格中輸入地址 2" sqref="C4:D4" xr:uid="{00000000-0002-0000-0000-000004000000}"/>
    <dataValidation allowBlank="1" showInputMessage="1" showErrorMessage="1" prompt="在此儲存格中輸入郵遞區號和縣/市" sqref="C5:D5" xr:uid="{00000000-0002-0000-0000-000005000000}"/>
    <dataValidation allowBlank="1" showInputMessage="1" showErrorMessage="1" prompt="在右側儲存格中輸入員工姓名" sqref="B6" xr:uid="{00000000-0002-0000-0000-000006000000}"/>
    <dataValidation allowBlank="1" showInputMessage="1" showErrorMessage="1" prompt="在右側儲存格中輸入經理姓名" sqref="B7" xr:uid="{00000000-0002-0000-0000-000007000000}"/>
    <dataValidation allowBlank="1" showInputMessage="1" showErrorMessage="1" prompt="在此儲存格中輸入經理姓名" sqref="C7:D7" xr:uid="{00000000-0002-0000-0000-000008000000}"/>
    <dataValidation allowBlank="1" showInputMessage="1" showErrorMessage="1" prompt="在此儲存格中輸入員工姓名" sqref="C6:D6" xr:uid="{00000000-0002-0000-0000-000009000000}"/>
    <dataValidation allowBlank="1" showInputMessage="1" showErrorMessage="1" prompt="在此儲存格中輸入薪資週期開始日期" sqref="G3" xr:uid="{00000000-0002-0000-0000-00000A000000}"/>
    <dataValidation allowBlank="1" showInputMessage="1" showErrorMessage="1" prompt="在右側儲存格中輸入薪資週期結束日期" sqref="F4" xr:uid="{00000000-0002-0000-0000-00000B000000}"/>
    <dataValidation allowBlank="1" showInputMessage="1" showErrorMessage="1" prompt="在右側儲存格中輸入薪資週期開始日期" sqref="F3" xr:uid="{00000000-0002-0000-0000-00000C000000}"/>
    <dataValidation allowBlank="1" showInputMessage="1" showErrorMessage="1" prompt="在此儲存格中輸入薪資週期結束日期" sqref="G4" xr:uid="{00000000-0002-0000-0000-00000D000000}"/>
    <dataValidation allowBlank="1" showInputMessage="1" showErrorMessage="1" prompt="在此儲存格中輸入員工電子郵件地址" sqref="G7:H7" xr:uid="{00000000-0002-0000-0000-00000E000000}"/>
    <dataValidation allowBlank="1" showInputMessage="1" showErrorMessage="1" prompt="在右側儲存格中輸入員工電話號碼" sqref="F6" xr:uid="{00000000-0002-0000-0000-00000F000000}"/>
    <dataValidation allowBlank="1" showInputMessage="1" showErrorMessage="1" prompt="在此儲存格中輸入員工電話號碼" sqref="G6:H6" xr:uid="{00000000-0002-0000-0000-000010000000}"/>
    <dataValidation allowBlank="1" showInputMessage="1" showErrorMessage="1" prompt="在右側儲存格中輸入員工電子郵件地址" sqref="F7" xr:uid="{00000000-0002-0000-0000-000011000000}"/>
    <dataValidation allowBlank="1" showInputMessage="1" showErrorMessage="1" prompt="在此標題下方的欄中輸入正常工作時數" sqref="D9" xr:uid="{00000000-0002-0000-0000-000012000000}"/>
    <dataValidation allowBlank="1" showInputMessage="1" showErrorMessage="1" prompt="日期位於此標題下方的欄中，會根據儲存格 G3 與 G4 中薪資週期開始日期和結束日期自動更新" sqref="C9" xr:uid="{00000000-0002-0000-0000-000013000000}"/>
    <dataValidation allowBlank="1" showInputMessage="1" showErrorMessage="1" prompt="在此標題下方的欄中輸入加班時數" sqref="E9" xr:uid="{00000000-0002-0000-0000-000014000000}"/>
    <dataValidation allowBlank="1" showInputMessage="1" showErrorMessage="1" prompt="在此標題下方的欄中輸入病假時數" sqref="F9" xr:uid="{00000000-0002-0000-0000-000015000000}"/>
    <dataValidation allowBlank="1" showInputMessage="1" showErrorMessage="1" prompt="在此標題下方的欄中輸入休假時數" sqref="G9" xr:uid="{00000000-0002-0000-0000-000016000000}"/>
    <dataValidation allowBlank="1" showInputMessage="1" showErrorMessage="1" prompt="每個工作日的總工時會在此標題下方的欄中自動計算" sqref="H9" xr:uid="{00000000-0002-0000-0000-000017000000}"/>
    <dataValidation allowBlank="1" showInputMessage="1" showErrorMessage="1" prompt="整個週期的總工時會在右側儲存格中自動計算" sqref="C24" xr:uid="{00000000-0002-0000-0000-000018000000}"/>
    <dataValidation allowBlank="1" showInputMessage="1" showErrorMessage="1" prompt="在右側儲存格中輸入時薪" sqref="C25" xr:uid="{00000000-0002-0000-0000-000019000000}"/>
    <dataValidation allowBlank="1" showInputMessage="1" showErrorMessage="1" prompt="總薪資會在右側儲存格中自動計算" sqref="C26" xr:uid="{00000000-0002-0000-0000-00001A000000}"/>
    <dataValidation allowBlank="1" showInputMessage="1" showErrorMessage="1" prompt="在此儲存格中輸入員工簽名" sqref="D28:G28" xr:uid="{00000000-0002-0000-0000-00001B000000}"/>
    <dataValidation allowBlank="1" showInputMessage="1" showErrorMessage="1" prompt="在此儲存格中輸入經理簽名" sqref="D30:G30" xr:uid="{00000000-0002-0000-0000-00001C000000}"/>
    <dataValidation allowBlank="1" showInputMessage="1" showErrorMessage="1" prompt="在此儲存格中輸入日期" sqref="H28 H30" xr:uid="{00000000-0002-0000-0000-00001D000000}"/>
    <dataValidation allowBlank="1" showInputMessage="1" showErrorMessage="1" prompt="在右側儲存格中輸入街道地址" sqref="B3" xr:uid="{00000000-0002-0000-0000-00001E000000}"/>
    <dataValidation allowBlank="1" showInputMessage="1" showErrorMessage="1" prompt="在右側儲存格中輸入地址 2" sqref="B4" xr:uid="{00000000-0002-0000-0000-00001F000000}"/>
    <dataValidation allowBlank="1" showInputMessage="1" showErrorMessage="1" prompt="在右側儲存格中輸入郵遞區號和縣/市" sqref="B5" xr:uid="{00000000-0002-0000-0000-000020000000}"/>
  </dataValidations>
  <printOptions horizontalCentered="1"/>
  <pageMargins left="0.75" right="0.75" top="0.5" bottom="0.5" header="0.5" footer="0.5"/>
  <pageSetup paperSize="9" scale="63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ap:HeadingPairs>
  <ap:TitlesOfParts>
    <vt:vector baseType="lpstr" size="10">
      <vt:lpstr>雙週工時表</vt:lpstr>
      <vt:lpstr>雙週工時表!Print_Titles</vt:lpstr>
      <vt:lpstr>列標題區域1..C5</vt:lpstr>
      <vt:lpstr>列標題區域2..G4</vt:lpstr>
      <vt:lpstr>列標題區域3..C7</vt:lpstr>
      <vt:lpstr>列標題區域4..G7</vt:lpstr>
      <vt:lpstr>列標題區域5..H24</vt:lpstr>
      <vt:lpstr>列標題區域6..G25</vt:lpstr>
      <vt:lpstr>列標題區域7..H26</vt:lpstr>
      <vt:lpstr>標題​​1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2021-12-28T20:56:21Z</dcterms:created>
  <dcterms:modified xsi:type="dcterms:W3CDTF">2022-01-20T03:12:32Z</dcterms:modified>
</cp:coreProperties>
</file>