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122.xml" ContentType="application/vnd.openxmlformats-officedocument.spreadsheetml.table+xml"/>
  <Override PartName="/xl/tables/table23.xml" ContentType="application/vnd.openxmlformats-officedocument.spreadsheetml.table+xml"/>
  <Override PartName="/xl/tables/table64.xml" ContentType="application/vnd.openxmlformats-officedocument.spreadsheetml.table+xml"/>
  <Override PartName="/xl/tables/table115.xml" ContentType="application/vnd.openxmlformats-officedocument.spreadsheetml.table+xml"/>
  <Override PartName="/xl/tables/table16.xml" ContentType="application/vnd.openxmlformats-officedocument.spreadsheetml.table+xml"/>
  <Override PartName="/xl/tables/table57.xml" ContentType="application/vnd.openxmlformats-officedocument.spreadsheetml.table+xml"/>
  <Override PartName="/xl/tables/table108.xml" ContentType="application/vnd.openxmlformats-officedocument.spreadsheetml.table+xml"/>
  <Override PartName="/xl/tables/table49.xml" ContentType="application/vnd.openxmlformats-officedocument.spreadsheetml.table+xml"/>
  <Override PartName="/xl/tables/table910.xml" ContentType="application/vnd.openxmlformats-officedocument.spreadsheetml.table+xml"/>
  <Override PartName="/xl/tables/table311.xml" ContentType="application/vnd.openxmlformats-officedocument.spreadsheetml.table+xml"/>
  <Override PartName="/xl/tables/table8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A5A34118-5FF3-4EB6-AC48-A9169241C6A4}" xr6:coauthVersionLast="45" xr6:coauthVersionMax="47" xr10:uidLastSave="{00000000-0000-0000-0000-000000000000}"/>
  <bookViews>
    <workbookView xWindow="-120" yWindow="-120" windowWidth="28980" windowHeight="15345" activeTab="1" xr2:uid="{00000000-000D-0000-FFFF-FFFF00000000}"/>
  </bookViews>
  <sheets>
    <sheet name="開始" sheetId="2" r:id="rId1"/>
    <sheet name="個人每月預算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<sst xmlns="http://schemas.openxmlformats.org/spreadsheetml/2006/main" count="159" uniqueCount="95">
  <si>
    <t>關於此範本</t>
  </si>
  <si>
    <t>使用此「個人每月預算」工作表來追蹤您的預計與實際每月收入，以及預計與實際支出。</t>
  </si>
  <si>
    <t>在表格中的各種類別上各自輸入所產生的支出。</t>
  </si>
  <si>
    <t>會自動計算預計餘額、實際餘額和差異。</t>
  </si>
  <si>
    <t>記事： </t>
  </si>
  <si>
    <t>我們已在「個人˙每月預算」工作表的 A 欄提供額外指示。此文字已刻意隱藏。若要移除文字，請選取欄 A，然後選取 [刪除]。若要取消隱藏文字，請選取 A 欄，然後變更字型色彩。</t>
  </si>
  <si>
    <t>若要深入了解此工作表中的表格，請在表格內按 SHIFT 並按 F10，選取 [表格] 選項，然後選取 [替代文字]。</t>
  </si>
  <si>
    <t>在此工作表中建立個人每月預算。您可以在此欄的儲存格中找到有關如何使用此工作表的實用指示。按向下箭號以開始。</t>
  </si>
  <si>
    <t>右側儲存格為此工作表的標題。下一個指示位於儲存格 A4。</t>
  </si>
  <si>
    <t>右側儲存格為預計每月收入標籤。在儲存格 E4 中輸入收入 1 並在 E5 中輸入額外收入，以在 E6 中計算每月總收入。下一個指示位於儲存格 A6。</t>
  </si>
  <si>
    <t>會在儲存格 J4 中自動計算預計餘額、在 J6 中自動計算實際餘額，並在 J8 中自動計算差額。下一個指示位於儲存格 A8。</t>
  </si>
  <si>
    <t>右側儲存格為實際每月收入標籤。在儲存格 E8 中輸入收入 1 並在 E9 中輸入額外收入，以在 E10 中計算每月總收入。下一個指示位於儲存格 A12。</t>
  </si>
  <si>
    <t>在「住宅」表格中從右邊的儲存格開始輸入詳細資料，並在「娛樂活動」表格中從儲存格 G12 開始輸入詳細資料。下一個指示位於儲存格 A25。</t>
  </si>
  <si>
    <t>在「交通」表格中從右邊的儲存格開始輸入詳細資料，並在「貸款」表格中從儲存格 G24 開始輸入詳細資料。下一個指示位於儲存格 A35。</t>
  </si>
  <si>
    <t>在「保險」表格中從右邊的儲存格開始輸入詳細資料，並在「稅金」表格中從儲存格 G33 開始輸入詳細資料。下一個指示位於儲存格 A42。</t>
  </si>
  <si>
    <t>在「伙食」表格中從右邊的儲存格開始輸入詳細資料，並在「儲蓄」表格中從儲存格 G40 開始輸入詳細資料。下一個指示位於儲存格 A48。</t>
  </si>
  <si>
    <t>在「寵物」表格中從右邊的儲存格開始輸入詳細資料，並在「禮物」表格中從儲存格 G46 開始輸入詳細資料。下一個指示位於儲存格 A56。</t>
  </si>
  <si>
    <t>在「個人保健」表格中從右邊的儲存格開始輸入詳細資料，並在「法律」表格中從儲存格 G52 開始輸入詳細資料。下一個指示位於儲存格 A59。</t>
  </si>
  <si>
    <t>會在儲存格 J59 中自動計算總預計支出，在儲存格 J61 中自動計算實際支出，並在儲存格 J63 中自動計算總差額。</t>
  </si>
  <si>
    <t>個人每月預算</t>
  </si>
  <si>
    <t>預計每月收入</t>
  </si>
  <si>
    <t>實際每月收入</t>
  </si>
  <si>
    <t>住宅</t>
  </si>
  <si>
    <t>貸款或房租</t>
  </si>
  <si>
    <t>電話</t>
  </si>
  <si>
    <t>電費</t>
  </si>
  <si>
    <t>瓦斯費</t>
  </si>
  <si>
    <t>水費和汙水處理費</t>
  </si>
  <si>
    <t>有線電視</t>
  </si>
  <si>
    <t>垃圾處理</t>
  </si>
  <si>
    <t>保養或維修</t>
  </si>
  <si>
    <t>日用品</t>
  </si>
  <si>
    <t>其他</t>
  </si>
  <si>
    <t>小計</t>
  </si>
  <si>
    <t>交通</t>
  </si>
  <si>
    <t>汽車還款</t>
  </si>
  <si>
    <t>公車/計程車費</t>
  </si>
  <si>
    <t>保險</t>
  </si>
  <si>
    <t>牌照</t>
  </si>
  <si>
    <t>燃料</t>
  </si>
  <si>
    <t>保養</t>
  </si>
  <si>
    <t>住宅險</t>
  </si>
  <si>
    <t>醫療險</t>
  </si>
  <si>
    <t>壽險</t>
  </si>
  <si>
    <t>伙食</t>
  </si>
  <si>
    <t>雜貨</t>
  </si>
  <si>
    <t>外食</t>
  </si>
  <si>
    <t>寵物</t>
  </si>
  <si>
    <t>醫療</t>
  </si>
  <si>
    <t>寵物美容</t>
  </si>
  <si>
    <t>玩具</t>
  </si>
  <si>
    <t>個人保健</t>
  </si>
  <si>
    <t>剪髮/美甲</t>
  </si>
  <si>
    <t>服裝</t>
  </si>
  <si>
    <t>乾洗</t>
  </si>
  <si>
    <t>健康俱樂部</t>
  </si>
  <si>
    <t>社團會費或費用</t>
  </si>
  <si>
    <t>收入 1</t>
  </si>
  <si>
    <t>額外收入</t>
  </si>
  <si>
    <t>每月總收入</t>
  </si>
  <si>
    <t>預計支出</t>
  </si>
  <si>
    <t>實際支出</t>
  </si>
  <si>
    <t>差額</t>
  </si>
  <si>
    <t>預計餘額
預計收入減支出</t>
  </si>
  <si>
    <t>實際餘額
(實際收入減支出)</t>
  </si>
  <si>
    <t>差額
(實際減預計)</t>
  </si>
  <si>
    <t>娛樂活動</t>
  </si>
  <si>
    <t>夜晚外出</t>
  </si>
  <si>
    <t>音樂平台</t>
  </si>
  <si>
    <t>電影</t>
  </si>
  <si>
    <t>演唱會</t>
  </si>
  <si>
    <t>體育活動</t>
  </si>
  <si>
    <t>舞臺劇</t>
  </si>
  <si>
    <t>貸款</t>
  </si>
  <si>
    <t>個人</t>
  </si>
  <si>
    <t>助學貸款</t>
  </si>
  <si>
    <t>信用卡</t>
  </si>
  <si>
    <t>稅金</t>
  </si>
  <si>
    <t>聯邦稅</t>
  </si>
  <si>
    <t>州稅</t>
  </si>
  <si>
    <t>地方稅</t>
  </si>
  <si>
    <t>儲蓄或投資</t>
  </si>
  <si>
    <t>退休帳戶</t>
  </si>
  <si>
    <t>投資帳戶</t>
  </si>
  <si>
    <t>禮物和捐款</t>
  </si>
  <si>
    <t>慈善機構 1</t>
  </si>
  <si>
    <t>慈善機構 2</t>
  </si>
  <si>
    <t>慈善機構 3</t>
  </si>
  <si>
    <t>法律</t>
  </si>
  <si>
    <t>律師</t>
  </si>
  <si>
    <t>贍養費</t>
  </si>
  <si>
    <t>留置權或判決的款項</t>
  </si>
  <si>
    <t>總預計支出</t>
  </si>
  <si>
    <t>總實際支出</t>
  </si>
  <si>
    <t>總差額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</si>
</sst>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&quot;NT$&quot;#,##0.00_);[Red]\(&quot;NT$&quot;#,##0.00\)"/>
    <numFmt numFmtId="181" formatCode="&quot;NT$&quot;#,##0.00"/>
  </numFmts>
  <fonts count="29" x14ac:knownFonts="1">
    <font>
      <sz val="10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0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2"/>
      <color theme="3" tint="0.24994659260841701"/>
      <name val="Microsoft JhengHei UI"/>
      <family val="2"/>
    </font>
    <font>
      <b/>
      <sz val="10"/>
      <color theme="1" tint="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6"/>
      <color theme="1" tint="0.24994659260841701"/>
      <name val="Microsoft JhengHei UI"/>
      <family val="2"/>
    </font>
    <font>
      <sz val="11"/>
      <color theme="1" tint="0.24994659260841701"/>
      <name val="Microsoft JhengHei UI"/>
      <family val="2"/>
    </font>
    <font>
      <b/>
      <sz val="11"/>
      <color theme="1" tint="0.24994659260841701"/>
      <name val="Microsoft JhengHei UI"/>
      <family val="2"/>
    </font>
    <font>
      <sz val="9"/>
      <name val="細明體"/>
      <family val="3"/>
      <charset val="136"/>
    </font>
    <font>
      <sz val="11"/>
      <color theme="0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22"/>
      <color theme="3" tint="0.24994659260841701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sz val="10"/>
      <color theme="1" tint="0.24994659260841701"/>
      <name val="Microsoft JhengHei UI"/>
      <family val="2"/>
      <charset val="136"/>
    </font>
    <font>
      <b/>
      <sz val="10"/>
      <color theme="1" tint="0.24994659260841701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7" applyNumberFormat="0" applyFill="0" applyAlignment="0" applyProtection="0"/>
    <xf numFmtId="0" fontId="6" fillId="0" borderId="8" applyNumberFormat="0" applyFill="0" applyBorder="0" applyAlignment="0" applyProtection="0"/>
    <xf numFmtId="0" fontId="10" fillId="0" borderId="9" applyNumberForma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10" applyNumberFormat="0" applyAlignment="0" applyProtection="0"/>
    <xf numFmtId="0" fontId="15" fillId="8" borderId="11" applyNumberFormat="0" applyAlignment="0" applyProtection="0"/>
    <xf numFmtId="0" fontId="4" fillId="8" borderId="10" applyNumberFormat="0" applyAlignment="0" applyProtection="0"/>
    <xf numFmtId="0" fontId="13" fillId="0" borderId="12" applyNumberFormat="0" applyFill="0" applyAlignment="0" applyProtection="0"/>
    <xf numFmtId="0" fontId="5" fillId="9" borderId="13" applyNumberFormat="0" applyAlignment="0" applyProtection="0"/>
    <xf numFmtId="0" fontId="18" fillId="0" borderId="0" applyNumberFormat="0" applyFill="0" applyBorder="0" applyAlignment="0" applyProtection="0"/>
    <xf numFmtId="0" fontId="6" fillId="10" borderId="14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19" fillId="3" borderId="0" xfId="2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/>
    <xf numFmtId="0" fontId="24" fillId="0" borderId="0" xfId="0" applyFont="1"/>
    <xf numFmtId="0" fontId="25" fillId="0" borderId="7" xfId="1" applyFont="1"/>
    <xf numFmtId="0" fontId="26" fillId="0" borderId="0" xfId="0" applyFont="1"/>
    <xf numFmtId="0" fontId="27" fillId="0" borderId="0" xfId="0" applyFont="1"/>
    <xf numFmtId="180" fontId="27" fillId="0" borderId="2" xfId="0" applyNumberFormat="1" applyFont="1" applyBorder="1"/>
    <xf numFmtId="180" fontId="27" fillId="0" borderId="3" xfId="0" applyNumberFormat="1" applyFont="1" applyBorder="1"/>
    <xf numFmtId="180" fontId="28" fillId="2" borderId="4" xfId="0" applyNumberFormat="1" applyFont="1" applyFill="1" applyBorder="1"/>
    <xf numFmtId="181" fontId="27" fillId="0" borderId="0" xfId="0" applyNumberFormat="1" applyFont="1"/>
    <xf numFmtId="0" fontId="27" fillId="0" borderId="0" xfId="0" applyFont="1" applyAlignment="1">
      <alignment horizontal="center"/>
    </xf>
    <xf numFmtId="0" fontId="27" fillId="0" borderId="2" xfId="2" applyFont="1" applyBorder="1" applyAlignment="1">
      <alignment vertical="center" wrapText="1"/>
    </xf>
    <xf numFmtId="0" fontId="27" fillId="0" borderId="3" xfId="2" applyFont="1" applyBorder="1" applyAlignment="1">
      <alignment vertical="center" wrapText="1"/>
    </xf>
    <xf numFmtId="0" fontId="27" fillId="0" borderId="4" xfId="2" applyFont="1" applyBorder="1" applyAlignment="1">
      <alignment vertical="center" wrapText="1"/>
    </xf>
    <xf numFmtId="0" fontId="27" fillId="0" borderId="1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/>
    </xf>
    <xf numFmtId="0" fontId="27" fillId="0" borderId="5" xfId="2" applyFont="1" applyBorder="1" applyAlignment="1">
      <alignment vertical="center"/>
    </xf>
    <xf numFmtId="0" fontId="27" fillId="0" borderId="6" xfId="2" applyFont="1" applyBorder="1" applyAlignment="1">
      <alignment vertical="center"/>
    </xf>
    <xf numFmtId="180" fontId="28" fillId="2" borderId="1" xfId="0" applyNumberFormat="1" applyFont="1" applyFill="1" applyBorder="1" applyAlignment="1">
      <alignment vertical="center"/>
    </xf>
    <xf numFmtId="0" fontId="28" fillId="0" borderId="1" xfId="3" applyFont="1" applyBorder="1" applyAlignment="1">
      <alignment horizontal="left"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8" builtinId="5" customBuiltin="1"/>
    <cellStyle name="計算方式" xfId="16" builtinId="22" customBuiltin="1"/>
    <cellStyle name="貨幣" xfId="6" builtinId="4" customBuiltin="1"/>
    <cellStyle name="貨幣 [0]" xfId="7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9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141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charset val="136"/>
        <scheme val="none"/>
      </font>
      <numFmt numFmtId="181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charset val="136"/>
        <scheme val="none"/>
      </font>
      <numFmt numFmtId="181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charset val="136"/>
        <scheme val="none"/>
      </font>
      <numFmt numFmtId="181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個人每月預算" pivot="0" count="7" xr9:uid="{DF2684C2-C435-47FA-9646-E632C3AE8948}">
      <tableStyleElement type="wholeTable" dxfId="140"/>
      <tableStyleElement type="headerRow" dxfId="139"/>
      <tableStyleElement type="totalRow" dxfId="138"/>
      <tableStyleElement type="firstColumn" dxfId="137"/>
      <tableStyleElement type="lastColumn" dxfId="136"/>
      <tableStyleElement type="firstRowStripe" dxfId="135"/>
      <tableStyleElement type="firstColumnStripe" dxfId="1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寵物" displayName="寵物" ref="B48:E54" totalsRowCount="1" headerRowDxfId="59" dataDxfId="58" totalsRowDxfId="57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寵物" totalsRowLabel="小計" dataDxfId="56" totalsRowDxfId="55"/>
    <tableColumn id="2" xr3:uid="{00000000-0010-0000-0900-000002000000}" name="預計支出" dataDxfId="8" totalsRowDxfId="54"/>
    <tableColumn id="3" xr3:uid="{00000000-0010-0000-0900-000003000000}" name="實際支出" dataDxfId="7" totalsRowDxfId="53"/>
    <tableColumn id="4" xr3:uid="{00000000-0010-0000-0900-000004000000}" name="差額" totalsRowFunction="sum" dataDxfId="6" totalsRowDxfId="52">
      <calculatedColumnFormula>寵物[[#This Row],[預計支出]]-寵物[[#This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寵物支出。差額會自動計算"/>
    </ext>
  </extLst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法律事務" displayName="法律事務" ref="G52:J57" totalsRowCount="1" headerRowDxfId="51" dataDxfId="50" totalsRowDxfId="49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法律" totalsRowLabel="小計" dataDxfId="48" totalsRowDxfId="47"/>
    <tableColumn id="2" xr3:uid="{00000000-0010-0000-0A00-000002000000}" name="預計支出" dataDxfId="5" totalsRowDxfId="46"/>
    <tableColumn id="3" xr3:uid="{00000000-0010-0000-0A00-000003000000}" name="實際支出" dataDxfId="4" totalsRowDxfId="45"/>
    <tableColumn id="4" xr3:uid="{00000000-0010-0000-0A00-000004000000}" name="差額" totalsRowFunction="sum" dataDxfId="3" totalsRowDxfId="44">
      <calculatedColumnFormula>法律事務[[#This Row],[預計支出]]-法律事務[[#This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法律事務支出。差額會自動計算"/>
    </ext>
  </extLst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個人保健" displayName="個人保健" ref="B56:E64" totalsRowCount="1" headerRowDxfId="43" dataDxfId="42" totalsRowDxfId="4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個人保健" totalsRowLabel="小計" dataDxfId="40" totalsRowDxfId="39"/>
    <tableColumn id="2" xr3:uid="{00000000-0010-0000-0B00-000002000000}" name="預計支出" dataDxfId="2" totalsRowDxfId="38"/>
    <tableColumn id="3" xr3:uid="{00000000-0010-0000-0B00-000003000000}" name="實際支出" dataDxfId="1" totalsRowDxfId="37"/>
    <tableColumn id="4" xr3:uid="{00000000-0010-0000-0B00-000004000000}" name="差額" totalsRowFunction="sum" dataDxfId="0" totalsRowDxfId="36">
      <calculatedColumnFormula>個人保健[[#This Row],[預計支出]]-個人保健[[#This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個人保健支出。差額會自動計算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住宅" displayName="住宅" ref="B12:E23" totalsRowCount="1" headerRowDxfId="131" dataDxfId="130" totalsRowDxfId="129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住宅" totalsRowLabel="小計" dataDxfId="128" totalsRowDxfId="127"/>
    <tableColumn id="2" xr3:uid="{00000000-0010-0000-0000-000002000000}" name="預計支出" dataDxfId="35" totalsRowDxfId="126"/>
    <tableColumn id="3" xr3:uid="{00000000-0010-0000-0000-000003000000}" name="實際支出" dataDxfId="34" totalsRowDxfId="125"/>
    <tableColumn id="4" xr3:uid="{00000000-0010-0000-0000-000004000000}" name="差額" totalsRowFunction="sum" dataDxfId="33" totalsRowDxfId="124">
      <calculatedColumnFormula>住宅[[#This Row],[預計支出]]-住宅[[#This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住宅支出。差額會自動計算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娛樂活動" displayName="娛樂活動" ref="G12:J22" totalsRowCount="1" headerRowDxfId="123" dataDxfId="122" totalsRowDxfId="121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娛樂活動" totalsRowLabel="小計" dataDxfId="120" totalsRowDxfId="119"/>
    <tableColumn id="2" xr3:uid="{00000000-0010-0000-0100-000002000000}" name="預計支出" dataDxfId="32" totalsRowDxfId="118"/>
    <tableColumn id="3" xr3:uid="{00000000-0010-0000-0100-000003000000}" name="實際支出" dataDxfId="31" totalsRowDxfId="117"/>
    <tableColumn id="4" xr3:uid="{00000000-0010-0000-0100-000004000000}" name="差額" totalsRowFunction="sum" dataDxfId="30" totalsRowDxfId="116">
      <calculatedColumnFormula>娛樂活動[[#This Row],[預計支出]]-娛樂活動[[#This Row],[實際支出]]</calculatedColumnFormula>
    </tableColumn>
  </tableColumns>
  <tableStyleInfo name="個人每月預算" showFirstColumn="0" showLastColumn="1" showRowStripes="0" showColumnStripes="0"/>
  <extLst>
    <ext xmlns:x14="http://schemas.microsoft.com/office/spreadsheetml/2009/9/main" uri="{504A1905-F514-4f6f-8877-14C23A59335A}">
      <x14:table altTextSummary="在此表格中輸入預計和實際娛樂支出。差額會自動計算"/>
    </ext>
  </extLst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貸款" displayName="貸款" ref="G24:J31" totalsRowCount="1" headerRowDxfId="115" dataDxfId="114" totalsRowDxfId="113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貸款" totalsRowLabel="小計" dataDxfId="112" totalsRowDxfId="111"/>
    <tableColumn id="2" xr3:uid="{00000000-0010-0000-0200-000002000000}" name="預計支出" dataDxfId="29" totalsRowDxfId="110"/>
    <tableColumn id="3" xr3:uid="{00000000-0010-0000-0200-000003000000}" name="實際支出" dataDxfId="28" totalsRowDxfId="109"/>
    <tableColumn id="4" xr3:uid="{00000000-0010-0000-0200-000004000000}" name="差額" totalsRowFunction="sum" dataDxfId="27" totalsRowDxfId="108">
      <calculatedColumnFormula>貸款[[#This Row],[預計支出]]-貸款[[#This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貸款支出。差額會自動計算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交通" displayName="交通" ref="B25:E33" totalsRowCount="1" headerRowDxfId="107" dataDxfId="106" totalsRowDxfId="105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交通" totalsRowLabel="小計" dataDxfId="104" totalsRowDxfId="103"/>
    <tableColumn id="2" xr3:uid="{00000000-0010-0000-0300-000002000000}" name="預計支出" dataDxfId="26" totalsRowDxfId="102"/>
    <tableColumn id="3" xr3:uid="{00000000-0010-0000-0300-000003000000}" name="實際支出" dataDxfId="25" totalsRowDxfId="101"/>
    <tableColumn id="4" xr3:uid="{00000000-0010-0000-0300-000004000000}" name="差額" totalsRowFunction="sum" dataDxfId="24" totalsRowDxfId="100">
      <calculatedColumnFormula>交通[[#This Row],[預計支出]]-交通[[#This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交通支出。差額會自動計算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保險" displayName="保險" ref="B35:E40" totalsRowCount="1" headerRowDxfId="99" dataDxfId="98" totalsRowDxfId="97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保險" totalsRowLabel="小計" dataDxfId="96" totalsRowDxfId="95"/>
    <tableColumn id="2" xr3:uid="{00000000-0010-0000-0400-000002000000}" name="預計支出" dataDxfId="23" totalsRowDxfId="94"/>
    <tableColumn id="3" xr3:uid="{00000000-0010-0000-0400-000003000000}" name="實際支出" dataDxfId="22" totalsRowDxfId="93"/>
    <tableColumn id="4" xr3:uid="{00000000-0010-0000-0400-000004000000}" name="差額" totalsRowFunction="sum" dataDxfId="21" totalsRowDxfId="92">
      <calculatedColumnFormula>保險[[#This Row],[預計支出]]-保險[[#This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保險支出。差額會自動計算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稅金" displayName="稅金" ref="G33:J38" totalsRowCount="1" headerRowDxfId="91" dataDxfId="90" totalsRowDxfId="89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稅金" totalsRowLabel="小計" dataDxfId="88" totalsRowDxfId="87"/>
    <tableColumn id="2" xr3:uid="{00000000-0010-0000-0500-000002000000}" name="預計支出" dataDxfId="20" totalsRowDxfId="86"/>
    <tableColumn id="3" xr3:uid="{00000000-0010-0000-0500-000003000000}" name="實際支出" dataDxfId="19" totalsRowDxfId="85"/>
    <tableColumn id="4" xr3:uid="{00000000-0010-0000-0500-000004000000}" name="差額" totalsRowFunction="sum" dataDxfId="18" totalsRowDxfId="84">
      <calculatedColumnFormula>稅金[[#This Row],[預計支出]]-稅金[[#This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稅金支出。差額會自動計算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儲蓄" displayName="儲蓄" ref="G40:J44" totalsRowCount="1" headerRowDxfId="83" dataDxfId="82" totalsRowDxfId="81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儲蓄或投資" totalsRowLabel="小計" dataDxfId="80" totalsRowDxfId="79"/>
    <tableColumn id="2" xr3:uid="{00000000-0010-0000-0600-000002000000}" name="預計支出" dataDxfId="17" totalsRowDxfId="78"/>
    <tableColumn id="3" xr3:uid="{00000000-0010-0000-0600-000003000000}" name="實際支出" dataDxfId="16" totalsRowDxfId="77"/>
    <tableColumn id="4" xr3:uid="{00000000-0010-0000-0600-000004000000}" name="差額" totalsRowFunction="sum" dataDxfId="15" totalsRowDxfId="76">
      <calculatedColumnFormula>儲蓄[[#This Row],[預計支出]]-儲蓄[[#This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的儲蓄或投資支出。差額會自動計算"/>
    </ext>
  </extLst>
</table>
</file>

<file path=xl/tables/table8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食物" displayName="食物" ref="B42:E46" totalsRowCount="1" headerRowDxfId="75" dataDxfId="74" totalsRowDxfId="73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伙食" totalsRowLabel="小計" dataDxfId="72" totalsRowDxfId="71"/>
    <tableColumn id="2" xr3:uid="{00000000-0010-0000-0700-000002000000}" name="預計支出" dataDxfId="14" totalsRowDxfId="70"/>
    <tableColumn id="3" xr3:uid="{00000000-0010-0000-0700-000003000000}" name="實際支出" dataDxfId="13" totalsRowDxfId="69"/>
    <tableColumn id="4" xr3:uid="{00000000-0010-0000-0700-000004000000}" name="差額" totalsRowFunction="sum" dataDxfId="12" totalsRowDxfId="68">
      <calculatedColumnFormula>食物[[#This Row],[預計支出]]-食物[[#This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食物支出。差額會自動計算"/>
    </ext>
  </extLst>
</table>
</file>

<file path=xl/tables/table9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禮物" displayName="禮物" ref="G46:J50" totalsRowCount="1" headerRowDxfId="67" dataDxfId="66" totalsRowDxfId="65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禮物和捐款" totalsRowLabel="小計" dataDxfId="64" totalsRowDxfId="63"/>
    <tableColumn id="2" xr3:uid="{00000000-0010-0000-0800-000002000000}" name="預計支出" dataDxfId="11" totalsRowDxfId="62"/>
    <tableColumn id="3" xr3:uid="{00000000-0010-0000-0800-000003000000}" name="實際支出" dataDxfId="10" totalsRowDxfId="61"/>
    <tableColumn id="4" xr3:uid="{00000000-0010-0000-0800-000004000000}" name="差額" totalsRowFunction="sum" dataDxfId="9" totalsRowDxfId="60">
      <calculatedColumnFormula>禮物[[#This Row],[預計支出]]-禮物[[#This Row],[實際支出]]</calculatedColumnFormula>
    </tableColumn>
  </tableColumns>
  <tableStyleInfo name="個人每月預算" showFirstColumn="1" showLastColumn="1" showRowStripes="0" showColumnStripes="0"/>
  <extLst>
    <ext xmlns:x14="http://schemas.microsoft.com/office/spreadsheetml/2009/9/main" uri="{504A1905-F514-4f6f-8877-14C23A59335A}">
      <x14:table altTextSummary="在此表格中輸入預計和實際的禮物和捐贈支出。自動計算差額"/>
    </ext>
  </extLst>
</table>
</file>

<file path=xl/theme/theme1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122.xml" Id="rId13" /><Relationship Type="http://schemas.openxmlformats.org/officeDocument/2006/relationships/table" Target="/xl/tables/table23.xml" Id="rId3" /><Relationship Type="http://schemas.openxmlformats.org/officeDocument/2006/relationships/table" Target="/xl/tables/table64.xml" Id="rId7" /><Relationship Type="http://schemas.openxmlformats.org/officeDocument/2006/relationships/table" Target="/xl/tables/table115.xml" Id="rId12" /><Relationship Type="http://schemas.openxmlformats.org/officeDocument/2006/relationships/table" Target="/xl/tables/table16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7.xml" Id="rId6" /><Relationship Type="http://schemas.openxmlformats.org/officeDocument/2006/relationships/table" Target="/xl/tables/table108.xml" Id="rId11" /><Relationship Type="http://schemas.openxmlformats.org/officeDocument/2006/relationships/table" Target="/xl/tables/table49.xml" Id="rId5" /><Relationship Type="http://schemas.openxmlformats.org/officeDocument/2006/relationships/table" Target="/xl/tables/table910.xml" Id="rId10" /><Relationship Type="http://schemas.openxmlformats.org/officeDocument/2006/relationships/table" Target="/xl/tables/table311.xml" Id="rId4" /><Relationship Type="http://schemas.openxmlformats.org/officeDocument/2006/relationships/table" Target="/xl/tables/table812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  <pageSetUpPr fitToPage="1"/>
  </sheetPr>
  <dimension ref="B1:B7"/>
  <sheetViews>
    <sheetView showGridLines="0" workbookViewId="0"/>
  </sheetViews>
  <sheetFormatPr defaultRowHeight="13.5" x14ac:dyDescent="0.25"/>
  <cols>
    <col min="1" max="1" width="2.375" customWidth="1"/>
    <col min="2" max="2" width="83.125" customWidth="1"/>
    <col min="3" max="3" width="2.625" customWidth="1"/>
  </cols>
  <sheetData>
    <row r="1" spans="2:2" s="1" customFormat="1" ht="30" customHeight="1" x14ac:dyDescent="0.25">
      <c r="B1" s="2" t="s">
        <v>0</v>
      </c>
    </row>
    <row r="2" spans="2:2" ht="30" customHeight="1" x14ac:dyDescent="0.25">
      <c r="B2" s="3" t="s">
        <v>1</v>
      </c>
    </row>
    <row r="3" spans="2:2" ht="30" customHeight="1" x14ac:dyDescent="0.25">
      <c r="B3" s="3" t="s">
        <v>2</v>
      </c>
    </row>
    <row r="4" spans="2:2" ht="30" customHeight="1" x14ac:dyDescent="0.25">
      <c r="B4" s="3" t="s">
        <v>3</v>
      </c>
    </row>
    <row r="5" spans="2:2" ht="30" customHeight="1" x14ac:dyDescent="0.25">
      <c r="B5" s="4" t="s">
        <v>4</v>
      </c>
    </row>
    <row r="6" spans="2:2" ht="45.75" customHeight="1" x14ac:dyDescent="0.25">
      <c r="B6" s="3" t="s">
        <v>5</v>
      </c>
    </row>
    <row r="7" spans="2:2" ht="42.75" customHeight="1" x14ac:dyDescent="0.25">
      <c r="B7" s="3" t="s">
        <v>6</v>
      </c>
    </row>
  </sheetData>
  <phoneticPr fontId="22" type="noConversion"/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tabSelected="1" workbookViewId="0"/>
  </sheetViews>
  <sheetFormatPr defaultRowHeight="13.5" x14ac:dyDescent="0.25"/>
  <cols>
    <col min="1" max="1" width="2.625" style="8" customWidth="1"/>
    <col min="2" max="2" width="19.5" style="9" customWidth="1"/>
    <col min="3" max="3" width="15.875" style="9" customWidth="1"/>
    <col min="4" max="4" width="12.875" style="9" customWidth="1"/>
    <col min="5" max="5" width="12.5" style="9" customWidth="1"/>
    <col min="6" max="6" width="2.625" style="9" customWidth="1"/>
    <col min="7" max="7" width="27" style="9" customWidth="1"/>
    <col min="8" max="8" width="15.875" style="9" customWidth="1"/>
    <col min="9" max="9" width="12.875" style="9" customWidth="1"/>
    <col min="10" max="10" width="12.5" style="9" customWidth="1"/>
    <col min="11" max="11" width="2.625" style="9" customWidth="1"/>
    <col min="12" max="16384" width="9" style="9"/>
  </cols>
  <sheetData>
    <row r="1" spans="1:10" s="6" customFormat="1" ht="15" x14ac:dyDescent="0.25">
      <c r="A1" s="5" t="s">
        <v>7</v>
      </c>
    </row>
    <row r="2" spans="1:10" s="6" customFormat="1" ht="29.25" thickBot="1" x14ac:dyDescent="0.5">
      <c r="A2" s="5" t="s">
        <v>8</v>
      </c>
      <c r="B2" s="7" t="s">
        <v>19</v>
      </c>
      <c r="C2" s="7"/>
      <c r="D2" s="7"/>
      <c r="E2" s="7"/>
      <c r="F2" s="7"/>
      <c r="G2" s="7"/>
      <c r="H2" s="7"/>
      <c r="I2" s="7"/>
      <c r="J2" s="7"/>
    </row>
    <row r="4" spans="1:10" x14ac:dyDescent="0.25">
      <c r="A4" s="8" t="s">
        <v>9</v>
      </c>
      <c r="B4" s="15" t="s">
        <v>20</v>
      </c>
      <c r="C4" s="20" t="s">
        <v>57</v>
      </c>
      <c r="D4" s="21"/>
      <c r="E4" s="10">
        <v>4300</v>
      </c>
      <c r="G4" s="18" t="s">
        <v>63</v>
      </c>
      <c r="H4" s="19"/>
      <c r="I4" s="19"/>
      <c r="J4" s="22">
        <f>E6-J59</f>
        <v>3405</v>
      </c>
    </row>
    <row r="5" spans="1:10" x14ac:dyDescent="0.25">
      <c r="B5" s="16"/>
      <c r="C5" s="20" t="s">
        <v>58</v>
      </c>
      <c r="D5" s="21"/>
      <c r="E5" s="11">
        <v>300</v>
      </c>
      <c r="G5" s="19"/>
      <c r="H5" s="19"/>
      <c r="I5" s="19"/>
      <c r="J5" s="22"/>
    </row>
    <row r="6" spans="1:10" x14ac:dyDescent="0.25">
      <c r="A6" s="8" t="s">
        <v>10</v>
      </c>
      <c r="B6" s="17"/>
      <c r="C6" s="20" t="s">
        <v>59</v>
      </c>
      <c r="D6" s="21"/>
      <c r="E6" s="12">
        <f>SUM(E4:E5)</f>
        <v>4600</v>
      </c>
      <c r="G6" s="18" t="s">
        <v>64</v>
      </c>
      <c r="H6" s="19"/>
      <c r="I6" s="19"/>
      <c r="J6" s="22">
        <f>E10-J61</f>
        <v>3064</v>
      </c>
    </row>
    <row r="7" spans="1:10" x14ac:dyDescent="0.25">
      <c r="G7" s="19"/>
      <c r="H7" s="19"/>
      <c r="I7" s="19"/>
      <c r="J7" s="22"/>
    </row>
    <row r="8" spans="1:10" x14ac:dyDescent="0.25">
      <c r="A8" s="8" t="s">
        <v>11</v>
      </c>
      <c r="B8" s="15" t="s">
        <v>21</v>
      </c>
      <c r="C8" s="20" t="s">
        <v>57</v>
      </c>
      <c r="D8" s="21"/>
      <c r="E8" s="10">
        <v>4000</v>
      </c>
      <c r="G8" s="18" t="s">
        <v>65</v>
      </c>
      <c r="H8" s="19"/>
      <c r="I8" s="19"/>
      <c r="J8" s="22">
        <f>J6-J4</f>
        <v>-341</v>
      </c>
    </row>
    <row r="9" spans="1:10" x14ac:dyDescent="0.25">
      <c r="B9" s="16"/>
      <c r="C9" s="20" t="s">
        <v>58</v>
      </c>
      <c r="D9" s="21"/>
      <c r="E9" s="11">
        <v>300</v>
      </c>
      <c r="G9" s="19"/>
      <c r="H9" s="19"/>
      <c r="I9" s="19"/>
      <c r="J9" s="22"/>
    </row>
    <row r="10" spans="1:10" x14ac:dyDescent="0.25">
      <c r="B10" s="17"/>
      <c r="C10" s="20" t="s">
        <v>59</v>
      </c>
      <c r="D10" s="21"/>
      <c r="E10" s="12">
        <f>SUM(E8:E9)</f>
        <v>4300</v>
      </c>
    </row>
    <row r="12" spans="1:10" x14ac:dyDescent="0.25">
      <c r="A12" s="8" t="s">
        <v>12</v>
      </c>
      <c r="B12" s="9" t="s">
        <v>22</v>
      </c>
      <c r="C12" s="9" t="s">
        <v>60</v>
      </c>
      <c r="D12" s="9" t="s">
        <v>61</v>
      </c>
      <c r="E12" s="9" t="s">
        <v>62</v>
      </c>
      <c r="G12" s="9" t="s">
        <v>66</v>
      </c>
      <c r="H12" s="9" t="s">
        <v>60</v>
      </c>
      <c r="I12" s="9" t="s">
        <v>61</v>
      </c>
      <c r="J12" s="9" t="s">
        <v>62</v>
      </c>
    </row>
    <row r="13" spans="1:10" x14ac:dyDescent="0.25">
      <c r="B13" s="9" t="s">
        <v>23</v>
      </c>
      <c r="C13" s="13">
        <v>1000</v>
      </c>
      <c r="D13" s="13">
        <v>1000</v>
      </c>
      <c r="E13" s="13">
        <f>住宅[[#This Row],[預計支出]]-住宅[[#This Row],[實際支出]]</f>
        <v>0</v>
      </c>
      <c r="G13" s="9" t="s">
        <v>67</v>
      </c>
      <c r="H13" s="13"/>
      <c r="I13" s="13"/>
      <c r="J13" s="13">
        <f>娛樂活動[[#This Row],[預計支出]]-娛樂活動[[#This Row],[實際支出]]</f>
        <v>0</v>
      </c>
    </row>
    <row r="14" spans="1:10" x14ac:dyDescent="0.25">
      <c r="B14" s="9" t="s">
        <v>24</v>
      </c>
      <c r="C14" s="13">
        <v>54</v>
      </c>
      <c r="D14" s="13">
        <v>100</v>
      </c>
      <c r="E14" s="13">
        <f>住宅[[#This Row],[預計支出]]-住宅[[#This Row],[實際支出]]</f>
        <v>-46</v>
      </c>
      <c r="G14" s="9" t="s">
        <v>68</v>
      </c>
      <c r="H14" s="13"/>
      <c r="I14" s="13"/>
      <c r="J14" s="13">
        <f>娛樂活動[[#This Row],[預計支出]]-娛樂活動[[#This Row],[實際支出]]</f>
        <v>0</v>
      </c>
    </row>
    <row r="15" spans="1:10" x14ac:dyDescent="0.25">
      <c r="B15" s="9" t="s">
        <v>25</v>
      </c>
      <c r="C15" s="13">
        <v>44</v>
      </c>
      <c r="D15" s="13">
        <v>56</v>
      </c>
      <c r="E15" s="13">
        <f>住宅[[#This Row],[預計支出]]-住宅[[#This Row],[實際支出]]</f>
        <v>-12</v>
      </c>
      <c r="G15" s="9" t="s">
        <v>69</v>
      </c>
      <c r="H15" s="13"/>
      <c r="I15" s="13"/>
      <c r="J15" s="13">
        <f>娛樂活動[[#This Row],[預計支出]]-娛樂活動[[#This Row],[實際支出]]</f>
        <v>0</v>
      </c>
    </row>
    <row r="16" spans="1:10" x14ac:dyDescent="0.25">
      <c r="B16" s="9" t="s">
        <v>26</v>
      </c>
      <c r="C16" s="13">
        <v>22</v>
      </c>
      <c r="D16" s="13">
        <v>28</v>
      </c>
      <c r="E16" s="13">
        <f>住宅[[#This Row],[預計支出]]-住宅[[#This Row],[實際支出]]</f>
        <v>-6</v>
      </c>
      <c r="G16" s="9" t="s">
        <v>70</v>
      </c>
      <c r="H16" s="13"/>
      <c r="I16" s="13"/>
      <c r="J16" s="13">
        <f>娛樂活動[[#This Row],[預計支出]]-娛樂活動[[#This Row],[實際支出]]</f>
        <v>0</v>
      </c>
    </row>
    <row r="17" spans="1:10" x14ac:dyDescent="0.25">
      <c r="B17" s="9" t="s">
        <v>27</v>
      </c>
      <c r="C17" s="13">
        <v>8</v>
      </c>
      <c r="D17" s="13">
        <v>8</v>
      </c>
      <c r="E17" s="13">
        <f>住宅[[#This Row],[預計支出]]-住宅[[#This Row],[實際支出]]</f>
        <v>0</v>
      </c>
      <c r="G17" s="9" t="s">
        <v>71</v>
      </c>
      <c r="H17" s="13"/>
      <c r="I17" s="13"/>
      <c r="J17" s="13">
        <f>娛樂活動[[#This Row],[預計支出]]-娛樂活動[[#This Row],[實際支出]]</f>
        <v>0</v>
      </c>
    </row>
    <row r="18" spans="1:10" x14ac:dyDescent="0.25">
      <c r="B18" s="9" t="s">
        <v>28</v>
      </c>
      <c r="C18" s="13">
        <v>34</v>
      </c>
      <c r="D18" s="13">
        <v>34</v>
      </c>
      <c r="E18" s="13">
        <f>住宅[[#This Row],[預計支出]]-住宅[[#This Row],[實際支出]]</f>
        <v>0</v>
      </c>
      <c r="G18" s="9" t="s">
        <v>72</v>
      </c>
      <c r="H18" s="13"/>
      <c r="I18" s="13"/>
      <c r="J18" s="13">
        <f>娛樂活動[[#This Row],[預計支出]]-娛樂活動[[#This Row],[實際支出]]</f>
        <v>0</v>
      </c>
    </row>
    <row r="19" spans="1:10" x14ac:dyDescent="0.25">
      <c r="B19" s="9" t="s">
        <v>29</v>
      </c>
      <c r="C19" s="13">
        <v>10</v>
      </c>
      <c r="D19" s="13">
        <v>10</v>
      </c>
      <c r="E19" s="13">
        <f>住宅[[#This Row],[預計支出]]-住宅[[#This Row],[實際支出]]</f>
        <v>0</v>
      </c>
      <c r="G19" s="9" t="s">
        <v>32</v>
      </c>
      <c r="H19" s="13"/>
      <c r="I19" s="13"/>
      <c r="J19" s="13">
        <f>娛樂活動[[#This Row],[預計支出]]-娛樂活動[[#This Row],[實際支出]]</f>
        <v>0</v>
      </c>
    </row>
    <row r="20" spans="1:10" x14ac:dyDescent="0.25">
      <c r="B20" s="9" t="s">
        <v>30</v>
      </c>
      <c r="C20" s="13">
        <v>23</v>
      </c>
      <c r="D20" s="13">
        <v>0</v>
      </c>
      <c r="E20" s="13">
        <f>住宅[[#This Row],[預計支出]]-住宅[[#This Row],[實際支出]]</f>
        <v>23</v>
      </c>
      <c r="G20" s="9" t="s">
        <v>32</v>
      </c>
      <c r="H20" s="13"/>
      <c r="I20" s="13"/>
      <c r="J20" s="13">
        <f>娛樂活動[[#This Row],[預計支出]]-娛樂活動[[#This Row],[實際支出]]</f>
        <v>0</v>
      </c>
    </row>
    <row r="21" spans="1:10" x14ac:dyDescent="0.25">
      <c r="B21" s="9" t="s">
        <v>31</v>
      </c>
      <c r="C21" s="13">
        <v>0</v>
      </c>
      <c r="D21" s="13">
        <v>0</v>
      </c>
      <c r="E21" s="13">
        <f>住宅[[#This Row],[預計支出]]-住宅[[#This Row],[實際支出]]</f>
        <v>0</v>
      </c>
      <c r="G21" s="9" t="s">
        <v>32</v>
      </c>
      <c r="H21" s="13"/>
      <c r="I21" s="13"/>
      <c r="J21" s="13">
        <f>娛樂活動[[#This Row],[預計支出]]-娛樂活動[[#This Row],[實際支出]]</f>
        <v>0</v>
      </c>
    </row>
    <row r="22" spans="1:10" x14ac:dyDescent="0.25">
      <c r="B22" s="9" t="s">
        <v>32</v>
      </c>
      <c r="C22" s="13">
        <v>0</v>
      </c>
      <c r="D22" s="13">
        <v>0</v>
      </c>
      <c r="E22" s="13">
        <f>住宅[[#This Row],[預計支出]]-住宅[[#This Row],[實際支出]]</f>
        <v>0</v>
      </c>
      <c r="G22" s="9" t="s">
        <v>33</v>
      </c>
      <c r="H22" s="13"/>
      <c r="I22" s="13"/>
      <c r="J22" s="13">
        <f>SUBTOTAL(109,娛樂活動[差額])</f>
        <v>0</v>
      </c>
    </row>
    <row r="23" spans="1:10" x14ac:dyDescent="0.25">
      <c r="B23" s="9" t="s">
        <v>33</v>
      </c>
      <c r="C23" s="13"/>
      <c r="D23" s="13"/>
      <c r="E23" s="13">
        <f>SUBTOTAL(109,住宅[差額])</f>
        <v>-41</v>
      </c>
      <c r="G23" s="14"/>
      <c r="H23" s="14"/>
      <c r="I23" s="14"/>
      <c r="J23" s="14"/>
    </row>
    <row r="24" spans="1:10" x14ac:dyDescent="0.25">
      <c r="B24" s="14"/>
      <c r="C24" s="14"/>
      <c r="D24" s="14"/>
      <c r="E24" s="14"/>
      <c r="G24" s="9" t="s">
        <v>73</v>
      </c>
      <c r="H24" s="9" t="s">
        <v>60</v>
      </c>
      <c r="I24" s="9" t="s">
        <v>61</v>
      </c>
      <c r="J24" s="9" t="s">
        <v>62</v>
      </c>
    </row>
    <row r="25" spans="1:10" x14ac:dyDescent="0.25">
      <c r="A25" s="8" t="s">
        <v>13</v>
      </c>
      <c r="B25" s="9" t="s">
        <v>34</v>
      </c>
      <c r="C25" s="9" t="s">
        <v>60</v>
      </c>
      <c r="D25" s="9" t="s">
        <v>61</v>
      </c>
      <c r="E25" s="9" t="s">
        <v>62</v>
      </c>
      <c r="G25" s="9" t="s">
        <v>74</v>
      </c>
      <c r="H25" s="13"/>
      <c r="I25" s="13"/>
      <c r="J25" s="13">
        <f>貸款[[#This Row],[預計支出]]-貸款[[#This Row],[實際支出]]</f>
        <v>0</v>
      </c>
    </row>
    <row r="26" spans="1:10" x14ac:dyDescent="0.25">
      <c r="B26" s="9" t="s">
        <v>35</v>
      </c>
      <c r="C26" s="13"/>
      <c r="D26" s="13"/>
      <c r="E26" s="13">
        <f>交通[[#This Row],[預計支出]]-交通[[#This Row],[實際支出]]</f>
        <v>0</v>
      </c>
      <c r="G26" s="9" t="s">
        <v>75</v>
      </c>
      <c r="H26" s="13"/>
      <c r="I26" s="13"/>
      <c r="J26" s="13">
        <f>貸款[[#This Row],[預計支出]]-貸款[[#This Row],[實際支出]]</f>
        <v>0</v>
      </c>
    </row>
    <row r="27" spans="1:10" x14ac:dyDescent="0.25">
      <c r="B27" s="9" t="s">
        <v>36</v>
      </c>
      <c r="C27" s="13"/>
      <c r="D27" s="13"/>
      <c r="E27" s="13">
        <f>交通[[#This Row],[預計支出]]-交通[[#This Row],[實際支出]]</f>
        <v>0</v>
      </c>
      <c r="G27" s="9" t="s">
        <v>76</v>
      </c>
      <c r="H27" s="13"/>
      <c r="I27" s="13"/>
      <c r="J27" s="13">
        <f>貸款[[#This Row],[預計支出]]-貸款[[#This Row],[實際支出]]</f>
        <v>0</v>
      </c>
    </row>
    <row r="28" spans="1:10" x14ac:dyDescent="0.25">
      <c r="B28" s="9" t="s">
        <v>37</v>
      </c>
      <c r="C28" s="13"/>
      <c r="D28" s="13"/>
      <c r="E28" s="13">
        <f>交通[[#This Row],[預計支出]]-交通[[#This Row],[實際支出]]</f>
        <v>0</v>
      </c>
      <c r="G28" s="9" t="s">
        <v>76</v>
      </c>
      <c r="H28" s="13"/>
      <c r="I28" s="13"/>
      <c r="J28" s="13">
        <f>貸款[[#This Row],[預計支出]]-貸款[[#This Row],[實際支出]]</f>
        <v>0</v>
      </c>
    </row>
    <row r="29" spans="1:10" x14ac:dyDescent="0.25">
      <c r="B29" s="9" t="s">
        <v>38</v>
      </c>
      <c r="C29" s="13"/>
      <c r="D29" s="13"/>
      <c r="E29" s="13">
        <f>交通[[#This Row],[預計支出]]-交通[[#This Row],[實際支出]]</f>
        <v>0</v>
      </c>
      <c r="G29" s="9" t="s">
        <v>76</v>
      </c>
      <c r="H29" s="13"/>
      <c r="I29" s="13"/>
      <c r="J29" s="13">
        <f>貸款[[#This Row],[預計支出]]-貸款[[#This Row],[實際支出]]</f>
        <v>0</v>
      </c>
    </row>
    <row r="30" spans="1:10" x14ac:dyDescent="0.25">
      <c r="B30" s="9" t="s">
        <v>39</v>
      </c>
      <c r="C30" s="13"/>
      <c r="D30" s="13"/>
      <c r="E30" s="13">
        <f>交通[[#This Row],[預計支出]]-交通[[#This Row],[實際支出]]</f>
        <v>0</v>
      </c>
      <c r="G30" s="9" t="s">
        <v>32</v>
      </c>
      <c r="H30" s="13"/>
      <c r="I30" s="13"/>
      <c r="J30" s="13">
        <f>貸款[[#This Row],[預計支出]]-貸款[[#This Row],[實際支出]]</f>
        <v>0</v>
      </c>
    </row>
    <row r="31" spans="1:10" x14ac:dyDescent="0.25">
      <c r="B31" s="9" t="s">
        <v>40</v>
      </c>
      <c r="C31" s="13"/>
      <c r="D31" s="13"/>
      <c r="E31" s="13">
        <f>交通[[#This Row],[預計支出]]-交通[[#This Row],[實際支出]]</f>
        <v>0</v>
      </c>
      <c r="G31" s="9" t="s">
        <v>33</v>
      </c>
      <c r="H31" s="13"/>
      <c r="I31" s="13"/>
      <c r="J31" s="13">
        <f>SUBTOTAL(109,貸款[差額])</f>
        <v>0</v>
      </c>
    </row>
    <row r="32" spans="1:10" x14ac:dyDescent="0.25">
      <c r="B32" s="9" t="s">
        <v>32</v>
      </c>
      <c r="C32" s="13"/>
      <c r="D32" s="13"/>
      <c r="E32" s="13">
        <f>交通[[#This Row],[預計支出]]-交通[[#This Row],[實際支出]]</f>
        <v>0</v>
      </c>
      <c r="G32" s="14"/>
      <c r="H32" s="14"/>
      <c r="I32" s="14"/>
      <c r="J32" s="14"/>
    </row>
    <row r="33" spans="1:10" x14ac:dyDescent="0.25">
      <c r="B33" s="9" t="s">
        <v>33</v>
      </c>
      <c r="C33" s="13"/>
      <c r="D33" s="13"/>
      <c r="E33" s="13">
        <f>SUBTOTAL(109,交通[差額])</f>
        <v>0</v>
      </c>
      <c r="G33" s="9" t="s">
        <v>77</v>
      </c>
      <c r="H33" s="9" t="s">
        <v>60</v>
      </c>
      <c r="I33" s="9" t="s">
        <v>61</v>
      </c>
      <c r="J33" s="9" t="s">
        <v>62</v>
      </c>
    </row>
    <row r="34" spans="1:10" x14ac:dyDescent="0.25">
      <c r="B34" s="14"/>
      <c r="C34" s="14"/>
      <c r="D34" s="14"/>
      <c r="E34" s="14"/>
      <c r="G34" s="9" t="s">
        <v>78</v>
      </c>
      <c r="H34" s="13"/>
      <c r="I34" s="13"/>
      <c r="J34" s="13">
        <f>稅金[[#This Row],[預計支出]]-稅金[[#This Row],[實際支出]]</f>
        <v>0</v>
      </c>
    </row>
    <row r="35" spans="1:10" x14ac:dyDescent="0.25">
      <c r="A35" s="8" t="s">
        <v>14</v>
      </c>
      <c r="B35" s="9" t="s">
        <v>37</v>
      </c>
      <c r="C35" s="9" t="s">
        <v>60</v>
      </c>
      <c r="D35" s="9" t="s">
        <v>61</v>
      </c>
      <c r="E35" s="9" t="s">
        <v>62</v>
      </c>
      <c r="G35" s="9" t="s">
        <v>79</v>
      </c>
      <c r="H35" s="13"/>
      <c r="I35" s="13"/>
      <c r="J35" s="13">
        <f>稅金[[#This Row],[預計支出]]-稅金[[#This Row],[實際支出]]</f>
        <v>0</v>
      </c>
    </row>
    <row r="36" spans="1:10" x14ac:dyDescent="0.25">
      <c r="B36" s="9" t="s">
        <v>41</v>
      </c>
      <c r="C36" s="13"/>
      <c r="D36" s="13"/>
      <c r="E36" s="13">
        <f>保險[[#This Row],[預計支出]]-保險[[#This Row],[實際支出]]</f>
        <v>0</v>
      </c>
      <c r="G36" s="9" t="s">
        <v>80</v>
      </c>
      <c r="H36" s="13"/>
      <c r="I36" s="13"/>
      <c r="J36" s="13">
        <f>稅金[[#This Row],[預計支出]]-稅金[[#This Row],[實際支出]]</f>
        <v>0</v>
      </c>
    </row>
    <row r="37" spans="1:10" x14ac:dyDescent="0.25">
      <c r="B37" s="9" t="s">
        <v>42</v>
      </c>
      <c r="C37" s="13"/>
      <c r="D37" s="13"/>
      <c r="E37" s="13">
        <f>保險[[#This Row],[預計支出]]-保險[[#This Row],[實際支出]]</f>
        <v>0</v>
      </c>
      <c r="G37" s="9" t="s">
        <v>32</v>
      </c>
      <c r="H37" s="13"/>
      <c r="I37" s="13"/>
      <c r="J37" s="13">
        <f>稅金[[#This Row],[預計支出]]-稅金[[#This Row],[實際支出]]</f>
        <v>0</v>
      </c>
    </row>
    <row r="38" spans="1:10" x14ac:dyDescent="0.25">
      <c r="B38" s="9" t="s">
        <v>43</v>
      </c>
      <c r="C38" s="13"/>
      <c r="D38" s="13"/>
      <c r="E38" s="13">
        <f>保險[[#This Row],[預計支出]]-保險[[#This Row],[實際支出]]</f>
        <v>0</v>
      </c>
      <c r="G38" s="9" t="s">
        <v>33</v>
      </c>
      <c r="H38" s="13"/>
      <c r="I38" s="13"/>
      <c r="J38" s="13">
        <f>SUBTOTAL(109,稅金[差額])</f>
        <v>0</v>
      </c>
    </row>
    <row r="39" spans="1:10" x14ac:dyDescent="0.25">
      <c r="B39" s="9" t="s">
        <v>32</v>
      </c>
      <c r="C39" s="13"/>
      <c r="D39" s="13"/>
      <c r="E39" s="13">
        <f>保險[[#This Row],[預計支出]]-保險[[#This Row],[實際支出]]</f>
        <v>0</v>
      </c>
      <c r="G39" s="14"/>
      <c r="H39" s="14"/>
      <c r="I39" s="14"/>
      <c r="J39" s="14"/>
    </row>
    <row r="40" spans="1:10" x14ac:dyDescent="0.25">
      <c r="B40" s="9" t="s">
        <v>33</v>
      </c>
      <c r="C40" s="13"/>
      <c r="D40" s="13"/>
      <c r="E40" s="13">
        <f>SUBTOTAL(109,保險[差額])</f>
        <v>0</v>
      </c>
      <c r="G40" s="9" t="s">
        <v>81</v>
      </c>
      <c r="H40" s="9" t="s">
        <v>60</v>
      </c>
      <c r="I40" s="9" t="s">
        <v>61</v>
      </c>
      <c r="J40" s="9" t="s">
        <v>62</v>
      </c>
    </row>
    <row r="41" spans="1:10" x14ac:dyDescent="0.25">
      <c r="B41" s="14"/>
      <c r="C41" s="14"/>
      <c r="D41" s="14"/>
      <c r="E41" s="14"/>
      <c r="G41" s="9" t="s">
        <v>82</v>
      </c>
      <c r="H41" s="13"/>
      <c r="I41" s="13"/>
      <c r="J41" s="13">
        <f>儲蓄[[#This Row],[預計支出]]-儲蓄[[#This Row],[實際支出]]</f>
        <v>0</v>
      </c>
    </row>
    <row r="42" spans="1:10" x14ac:dyDescent="0.25">
      <c r="A42" s="8" t="s">
        <v>15</v>
      </c>
      <c r="B42" s="9" t="s">
        <v>44</v>
      </c>
      <c r="C42" s="9" t="s">
        <v>60</v>
      </c>
      <c r="D42" s="9" t="s">
        <v>61</v>
      </c>
      <c r="E42" s="9" t="s">
        <v>62</v>
      </c>
      <c r="G42" s="9" t="s">
        <v>83</v>
      </c>
      <c r="H42" s="13"/>
      <c r="I42" s="13"/>
      <c r="J42" s="13">
        <f>儲蓄[[#This Row],[預計支出]]-儲蓄[[#This Row],[實際支出]]</f>
        <v>0</v>
      </c>
    </row>
    <row r="43" spans="1:10" x14ac:dyDescent="0.25">
      <c r="B43" s="9" t="s">
        <v>45</v>
      </c>
      <c r="C43" s="13"/>
      <c r="D43" s="13"/>
      <c r="E43" s="13">
        <f>食物[[#This Row],[預計支出]]-食物[[#This Row],[實際支出]]</f>
        <v>0</v>
      </c>
      <c r="G43" s="9" t="s">
        <v>32</v>
      </c>
      <c r="H43" s="13"/>
      <c r="I43" s="13"/>
      <c r="J43" s="13">
        <f>儲蓄[[#This Row],[預計支出]]-儲蓄[[#This Row],[實際支出]]</f>
        <v>0</v>
      </c>
    </row>
    <row r="44" spans="1:10" x14ac:dyDescent="0.25">
      <c r="B44" s="9" t="s">
        <v>46</v>
      </c>
      <c r="C44" s="13"/>
      <c r="D44" s="13"/>
      <c r="E44" s="13">
        <f>食物[[#This Row],[預計支出]]-食物[[#This Row],[實際支出]]</f>
        <v>0</v>
      </c>
      <c r="G44" s="9" t="s">
        <v>33</v>
      </c>
      <c r="H44" s="13"/>
      <c r="I44" s="13"/>
      <c r="J44" s="13">
        <f>SUBTOTAL(109,儲蓄[差額])</f>
        <v>0</v>
      </c>
    </row>
    <row r="45" spans="1:10" x14ac:dyDescent="0.25">
      <c r="B45" s="9" t="s">
        <v>32</v>
      </c>
      <c r="C45" s="13"/>
      <c r="D45" s="13"/>
      <c r="E45" s="13">
        <f>食物[[#This Row],[預計支出]]-食物[[#This Row],[實際支出]]</f>
        <v>0</v>
      </c>
      <c r="G45" s="14"/>
      <c r="H45" s="14"/>
      <c r="I45" s="14"/>
      <c r="J45" s="14"/>
    </row>
    <row r="46" spans="1:10" x14ac:dyDescent="0.25">
      <c r="B46" s="9" t="s">
        <v>33</v>
      </c>
      <c r="C46" s="13"/>
      <c r="D46" s="13"/>
      <c r="E46" s="13">
        <f>SUBTOTAL(109,食物[差額])</f>
        <v>0</v>
      </c>
      <c r="G46" s="9" t="s">
        <v>84</v>
      </c>
      <c r="H46" s="9" t="s">
        <v>60</v>
      </c>
      <c r="I46" s="9" t="s">
        <v>61</v>
      </c>
      <c r="J46" s="9" t="s">
        <v>62</v>
      </c>
    </row>
    <row r="47" spans="1:10" x14ac:dyDescent="0.25">
      <c r="B47" s="14"/>
      <c r="C47" s="14"/>
      <c r="D47" s="14"/>
      <c r="E47" s="14"/>
      <c r="G47" s="9" t="s">
        <v>85</v>
      </c>
      <c r="H47" s="13"/>
      <c r="I47" s="13"/>
      <c r="J47" s="13">
        <f>禮物[[#This Row],[預計支出]]-禮物[[#This Row],[實際支出]]</f>
        <v>0</v>
      </c>
    </row>
    <row r="48" spans="1:10" x14ac:dyDescent="0.25">
      <c r="A48" s="8" t="s">
        <v>16</v>
      </c>
      <c r="B48" s="9" t="s">
        <v>47</v>
      </c>
      <c r="C48" s="9" t="s">
        <v>60</v>
      </c>
      <c r="D48" s="9" t="s">
        <v>61</v>
      </c>
      <c r="E48" s="9" t="s">
        <v>62</v>
      </c>
      <c r="G48" s="9" t="s">
        <v>86</v>
      </c>
      <c r="H48" s="13"/>
      <c r="I48" s="13"/>
      <c r="J48" s="13">
        <f>禮物[[#This Row],[預計支出]]-禮物[[#This Row],[實際支出]]</f>
        <v>0</v>
      </c>
    </row>
    <row r="49" spans="1:10" x14ac:dyDescent="0.25">
      <c r="B49" s="9" t="s">
        <v>44</v>
      </c>
      <c r="C49" s="13"/>
      <c r="D49" s="13"/>
      <c r="E49" s="13">
        <f>寵物[[#This Row],[預計支出]]-寵物[[#This Row],[實際支出]]</f>
        <v>0</v>
      </c>
      <c r="G49" s="9" t="s">
        <v>87</v>
      </c>
      <c r="H49" s="13"/>
      <c r="I49" s="13"/>
      <c r="J49" s="13">
        <f>禮物[[#This Row],[預計支出]]-禮物[[#This Row],[實際支出]]</f>
        <v>0</v>
      </c>
    </row>
    <row r="50" spans="1:10" x14ac:dyDescent="0.25">
      <c r="B50" s="9" t="s">
        <v>48</v>
      </c>
      <c r="C50" s="13"/>
      <c r="D50" s="13"/>
      <c r="E50" s="13">
        <f>寵物[[#This Row],[預計支出]]-寵物[[#This Row],[實際支出]]</f>
        <v>0</v>
      </c>
      <c r="G50" s="9" t="s">
        <v>33</v>
      </c>
      <c r="H50" s="13"/>
      <c r="I50" s="13"/>
      <c r="J50" s="13">
        <f>SUBTOTAL(109,禮物[差額])</f>
        <v>0</v>
      </c>
    </row>
    <row r="51" spans="1:10" x14ac:dyDescent="0.25">
      <c r="B51" s="9" t="s">
        <v>49</v>
      </c>
      <c r="C51" s="13"/>
      <c r="D51" s="13"/>
      <c r="E51" s="13">
        <f>寵物[[#This Row],[預計支出]]-寵物[[#This Row],[實際支出]]</f>
        <v>0</v>
      </c>
      <c r="G51" s="14"/>
      <c r="H51" s="14"/>
      <c r="I51" s="14"/>
      <c r="J51" s="14"/>
    </row>
    <row r="52" spans="1:10" x14ac:dyDescent="0.25">
      <c r="B52" s="9" t="s">
        <v>50</v>
      </c>
      <c r="C52" s="13"/>
      <c r="D52" s="13"/>
      <c r="E52" s="13">
        <f>寵物[[#This Row],[預計支出]]-寵物[[#This Row],[實際支出]]</f>
        <v>0</v>
      </c>
      <c r="G52" s="9" t="s">
        <v>88</v>
      </c>
      <c r="H52" s="9" t="s">
        <v>60</v>
      </c>
      <c r="I52" s="9" t="s">
        <v>61</v>
      </c>
      <c r="J52" s="9" t="s">
        <v>62</v>
      </c>
    </row>
    <row r="53" spans="1:10" x14ac:dyDescent="0.25">
      <c r="B53" s="9" t="s">
        <v>32</v>
      </c>
      <c r="C53" s="13"/>
      <c r="D53" s="13"/>
      <c r="E53" s="13">
        <f>寵物[[#This Row],[預計支出]]-寵物[[#This Row],[實際支出]]</f>
        <v>0</v>
      </c>
      <c r="G53" s="9" t="s">
        <v>89</v>
      </c>
      <c r="H53" s="13"/>
      <c r="I53" s="13"/>
      <c r="J53" s="13">
        <f>法律事務[[#This Row],[預計支出]]-法律事務[[#This Row],[實際支出]]</f>
        <v>0</v>
      </c>
    </row>
    <row r="54" spans="1:10" x14ac:dyDescent="0.25">
      <c r="B54" s="9" t="s">
        <v>33</v>
      </c>
      <c r="C54" s="13"/>
      <c r="D54" s="13"/>
      <c r="E54" s="13">
        <f>SUBTOTAL(109,寵物[差額])</f>
        <v>0</v>
      </c>
      <c r="G54" s="9" t="s">
        <v>90</v>
      </c>
      <c r="H54" s="13"/>
      <c r="I54" s="13"/>
      <c r="J54" s="13">
        <f>法律事務[[#This Row],[預計支出]]-法律事務[[#This Row],[實際支出]]</f>
        <v>0</v>
      </c>
    </row>
    <row r="55" spans="1:10" x14ac:dyDescent="0.25">
      <c r="B55" s="14"/>
      <c r="C55" s="14"/>
      <c r="D55" s="14"/>
      <c r="E55" s="14"/>
      <c r="G55" s="9" t="s">
        <v>91</v>
      </c>
      <c r="H55" s="13"/>
      <c r="I55" s="13"/>
      <c r="J55" s="13">
        <f>法律事務[[#This Row],[預計支出]]-法律事務[[#This Row],[實際支出]]</f>
        <v>0</v>
      </c>
    </row>
    <row r="56" spans="1:10" x14ac:dyDescent="0.25">
      <c r="A56" s="8" t="s">
        <v>17</v>
      </c>
      <c r="B56" s="9" t="s">
        <v>51</v>
      </c>
      <c r="C56" s="9" t="s">
        <v>60</v>
      </c>
      <c r="D56" s="9" t="s">
        <v>61</v>
      </c>
      <c r="E56" s="9" t="s">
        <v>62</v>
      </c>
      <c r="G56" s="9" t="s">
        <v>32</v>
      </c>
      <c r="H56" s="13"/>
      <c r="I56" s="13"/>
      <c r="J56" s="13">
        <f>法律事務[[#This Row],[預計支出]]-法律事務[[#This Row],[實際支出]]</f>
        <v>0</v>
      </c>
    </row>
    <row r="57" spans="1:10" x14ac:dyDescent="0.25">
      <c r="B57" s="9" t="s">
        <v>48</v>
      </c>
      <c r="C57" s="13"/>
      <c r="D57" s="13"/>
      <c r="E57" s="13">
        <f>個人保健[[#This Row],[預計支出]]-個人保健[[#This Row],[實際支出]]</f>
        <v>0</v>
      </c>
      <c r="G57" s="9" t="s">
        <v>33</v>
      </c>
      <c r="H57" s="13"/>
      <c r="I57" s="13"/>
      <c r="J57" s="13">
        <f>SUBTOTAL(109,法律事務[差額])</f>
        <v>0</v>
      </c>
    </row>
    <row r="58" spans="1:10" x14ac:dyDescent="0.25">
      <c r="B58" s="9" t="s">
        <v>52</v>
      </c>
      <c r="C58" s="13"/>
      <c r="D58" s="13"/>
      <c r="E58" s="13">
        <f>個人保健[[#This Row],[預計支出]]-個人保健[[#This Row],[實際支出]]</f>
        <v>0</v>
      </c>
      <c r="G58" s="14"/>
      <c r="H58" s="14"/>
      <c r="I58" s="14"/>
      <c r="J58" s="14"/>
    </row>
    <row r="59" spans="1:10" x14ac:dyDescent="0.25">
      <c r="A59" s="8" t="s">
        <v>18</v>
      </c>
      <c r="B59" s="9" t="s">
        <v>53</v>
      </c>
      <c r="C59" s="13"/>
      <c r="D59" s="13"/>
      <c r="E59" s="13">
        <f>個人保健[[#This Row],[預計支出]]-個人保健[[#This Row],[實際支出]]</f>
        <v>0</v>
      </c>
      <c r="G59" s="23" t="s">
        <v>92</v>
      </c>
      <c r="H59" s="23"/>
      <c r="I59" s="23"/>
      <c r="J59" s="22">
        <f>SUBTOTAL(109,住宅[預計支出],交通[預計支出],保險[預計支出],食物[預計支出],寵物[預計支出],個人保健[預計支出],娛樂活動[預計支出],貸款[預計支出],稅金[預計支出],儲蓄[預計支出],禮物[預計支出],法律事務[預計支出])</f>
        <v>1195</v>
      </c>
    </row>
    <row r="60" spans="1:10" x14ac:dyDescent="0.25">
      <c r="B60" s="9" t="s">
        <v>54</v>
      </c>
      <c r="C60" s="13"/>
      <c r="D60" s="13"/>
      <c r="E60" s="13">
        <f>個人保健[[#This Row],[預計支出]]-個人保健[[#This Row],[實際支出]]</f>
        <v>0</v>
      </c>
      <c r="G60" s="23"/>
      <c r="H60" s="23"/>
      <c r="I60" s="23"/>
      <c r="J60" s="22"/>
    </row>
    <row r="61" spans="1:10" x14ac:dyDescent="0.25">
      <c r="B61" s="9" t="s">
        <v>55</v>
      </c>
      <c r="C61" s="13"/>
      <c r="D61" s="13"/>
      <c r="E61" s="13">
        <f>個人保健[[#This Row],[預計支出]]-個人保健[[#This Row],[實際支出]]</f>
        <v>0</v>
      </c>
      <c r="G61" s="23" t="s">
        <v>93</v>
      </c>
      <c r="H61" s="23"/>
      <c r="I61" s="23"/>
      <c r="J61" s="22">
        <f>SUBTOTAL(109,住宅[實際支出],交通[實際支出],保險[實際支出],食物[實際支出],寵物[實際支出],個人保健[實際支出],娛樂活動[實際支出],貸款[實際支出],稅金[實際支出],儲蓄[實際支出],禮物[實際支出],法律事務[實際支出])</f>
        <v>1236</v>
      </c>
    </row>
    <row r="62" spans="1:10" x14ac:dyDescent="0.25">
      <c r="B62" s="9" t="s">
        <v>56</v>
      </c>
      <c r="C62" s="13"/>
      <c r="D62" s="13"/>
      <c r="E62" s="13">
        <f>個人保健[[#This Row],[預計支出]]-個人保健[[#This Row],[實際支出]]</f>
        <v>0</v>
      </c>
      <c r="G62" s="23"/>
      <c r="H62" s="23"/>
      <c r="I62" s="23"/>
      <c r="J62" s="22"/>
    </row>
    <row r="63" spans="1:10" x14ac:dyDescent="0.25">
      <c r="B63" s="9" t="s">
        <v>32</v>
      </c>
      <c r="C63" s="13"/>
      <c r="D63" s="13"/>
      <c r="E63" s="13">
        <f>個人保健[[#This Row],[預計支出]]-個人保健[[#This Row],[實際支出]]</f>
        <v>0</v>
      </c>
      <c r="G63" s="23" t="s">
        <v>94</v>
      </c>
      <c r="H63" s="23"/>
      <c r="I63" s="23"/>
      <c r="J63" s="22">
        <f>J59-J61</f>
        <v>-41</v>
      </c>
    </row>
    <row r="64" spans="1:10" x14ac:dyDescent="0.25">
      <c r="B64" s="9" t="s">
        <v>33</v>
      </c>
      <c r="C64" s="13"/>
      <c r="D64" s="13"/>
      <c r="E64" s="13">
        <f>SUBTOTAL(109,個人保健[差額])</f>
        <v>0</v>
      </c>
      <c r="G64" s="23"/>
      <c r="H64" s="23"/>
      <c r="I64" s="23"/>
      <c r="J64" s="22"/>
    </row>
    <row r="65" spans="2:5" x14ac:dyDescent="0.25">
      <c r="B65" s="14"/>
      <c r="C65" s="14"/>
      <c r="D65" s="14"/>
      <c r="E65" s="14"/>
    </row>
  </sheetData>
  <mergeCells count="20">
    <mergeCell ref="G63:I64"/>
    <mergeCell ref="J63:J64"/>
    <mergeCell ref="J59:J60"/>
    <mergeCell ref="J61:J62"/>
    <mergeCell ref="G61:I62"/>
    <mergeCell ref="J8:J9"/>
    <mergeCell ref="J6:J7"/>
    <mergeCell ref="J4:J5"/>
    <mergeCell ref="G59:I60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honeticPr fontId="22" type="noConversion"/>
  <conditionalFormatting sqref="J8:J9">
    <cfRule type="cellIs" dxfId="133" priority="2" operator="lessThan">
      <formula>0</formula>
    </cfRule>
  </conditionalFormatting>
  <conditionalFormatting sqref="J63:J64">
    <cfRule type="cellIs" dxfId="132" priority="1" operator="lessThan">
      <formula>0</formula>
    </cfRule>
  </conditionalFormatting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273C8A10-4641-47B6-85C4-8BA8A1985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5EC540C-C9B8-4D0B-8D06-F712534BA372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FD4E279B-303C-4A52-8818-2636CC85918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TM04101071</ap:Template>
  <ap:DocSecurity>0</ap:DocSecurity>
  <ap:ScaleCrop>false</ap:ScaleCrop>
  <ap:HeadingPairs>
    <vt:vector baseType="variant" size="2">
      <vt:variant>
        <vt:lpstr>工作表</vt:lpstr>
      </vt:variant>
      <vt:variant>
        <vt:i4>2</vt:i4>
      </vt:variant>
    </vt:vector>
  </ap:HeadingPairs>
  <ap:TitlesOfParts>
    <vt:vector baseType="lpstr" size="2">
      <vt:lpstr>開始</vt:lpstr>
      <vt:lpstr>個人每月預算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2022-11-06T05:44:32Z</dcterms:created>
  <dcterms:modified xsi:type="dcterms:W3CDTF">2022-11-25T00:32:47Z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