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10185"/>
  </bookViews>
  <sheets>
    <sheet name="支出摘要" sheetId="2" r:id="rId1"/>
    <sheet name="支出日誌" sheetId="1" r:id="rId2"/>
  </sheets>
  <definedNames>
    <definedName name="_xlnm.Print_Titles" localSheetId="0">支出摘要!$2:$2</definedName>
    <definedName name="_xlnm.Print_Titles" localSheetId="1">支出日誌!$2:$2</definedName>
    <definedName name="標題​​1">支出摘要[[#Headers],[日期]]</definedName>
    <definedName name="標題2">登記簿[[#Headers],[日期]]</definedName>
    <definedName name="類別">INDEX(支出摘要[#Headers],1):INDEX(支出摘要[#Headers],COUNTA(支出摘要[#Headers]))</definedName>
    <definedName name="類別名稱" localSheetId="0">支出摘要!A$2</definedName>
  </definedNames>
  <calcPr calcId="171027"/>
  <fileRecoveryPr autoRecover="0"/>
</workbook>
</file>

<file path=xl/calcChain.xml><?xml version="1.0" encoding="utf-8"?>
<calcChain xmlns="http://schemas.openxmlformats.org/spreadsheetml/2006/main">
  <c r="B3" i="1" l="1"/>
  <c r="B3" i="2" s="1"/>
  <c r="B4" i="1"/>
  <c r="B4" i="2" s="1"/>
  <c r="B5" i="1"/>
  <c r="B5" i="2" s="1"/>
  <c r="B6" i="1"/>
  <c r="B6" i="2" s="1"/>
  <c r="B7" i="1"/>
  <c r="B7" i="2" s="1"/>
  <c r="B8" i="1"/>
  <c r="B8" i="2" s="1"/>
  <c r="B9" i="1"/>
  <c r="B9" i="2" s="1"/>
  <c r="B10" i="1"/>
  <c r="B10" i="2" s="1"/>
  <c r="B11" i="1"/>
  <c r="B11" i="2" s="1"/>
  <c r="B12" i="1"/>
  <c r="B12" i="2" s="1"/>
  <c r="B13" i="1"/>
  <c r="B13" i="2" s="1"/>
  <c r="B14" i="1"/>
  <c r="B14" i="2" s="1"/>
  <c r="B15" i="1"/>
  <c r="B15" i="2" s="1"/>
  <c r="B16" i="1"/>
  <c r="B16" i="2" s="1"/>
  <c r="B17" i="1"/>
  <c r="B17" i="2" s="1"/>
  <c r="F18" i="1" l="1"/>
  <c r="H3" i="2"/>
  <c r="K11" i="2"/>
  <c r="H12" i="2"/>
  <c r="F16" i="2"/>
  <c r="K3" i="2"/>
  <c r="F7" i="2"/>
  <c r="I8" i="2"/>
  <c r="G5" i="2"/>
  <c r="F8" i="2"/>
  <c r="G12" i="2"/>
  <c r="F12" i="2"/>
  <c r="E6" i="2"/>
  <c r="G10" i="2"/>
  <c r="E7" i="2"/>
  <c r="I3" i="2"/>
  <c r="C10" i="2"/>
  <c r="H11" i="2"/>
  <c r="D10" i="2"/>
  <c r="G14" i="2"/>
  <c r="J11" i="2"/>
  <c r="J12" i="2"/>
  <c r="J7" i="2"/>
  <c r="K14" i="2"/>
  <c r="C16" i="2"/>
  <c r="I14" i="2"/>
  <c r="J8" i="2"/>
  <c r="D11" i="2"/>
  <c r="H13" i="2"/>
  <c r="G9" i="2"/>
  <c r="J15" i="2"/>
  <c r="C7" i="2"/>
  <c r="D4" i="2"/>
  <c r="H5" i="2"/>
  <c r="D16" i="2"/>
  <c r="D15" i="2"/>
  <c r="F14" i="2"/>
  <c r="K5" i="2"/>
  <c r="D7" i="2"/>
  <c r="J13" i="2"/>
  <c r="I11" i="2"/>
  <c r="G3" i="2"/>
  <c r="K16" i="2"/>
  <c r="K7" i="2"/>
  <c r="D13" i="2"/>
  <c r="D17" i="2"/>
  <c r="I7" i="2"/>
  <c r="E15" i="2"/>
  <c r="E11" i="2"/>
  <c r="E3" i="2"/>
  <c r="C9" i="2"/>
  <c r="F17" i="2"/>
  <c r="D5" i="2"/>
  <c r="H8" i="2"/>
  <c r="I4" i="2"/>
  <c r="C15" i="2"/>
  <c r="C13" i="2"/>
  <c r="C12" i="2"/>
  <c r="G13" i="2"/>
  <c r="K12" i="2"/>
  <c r="J3" i="2"/>
  <c r="C6" i="2"/>
  <c r="D12" i="2"/>
  <c r="J14" i="2"/>
  <c r="F4" i="2"/>
  <c r="G6" i="2"/>
  <c r="D14" i="2"/>
  <c r="I13" i="2"/>
  <c r="K4" i="2"/>
  <c r="I15" i="2"/>
  <c r="D3" i="2"/>
  <c r="J10" i="2"/>
  <c r="F13" i="2"/>
  <c r="E5" i="2"/>
  <c r="G17" i="2"/>
  <c r="J16" i="2"/>
  <c r="J9" i="2"/>
  <c r="G4" i="2"/>
  <c r="G11" i="2"/>
  <c r="E13" i="2"/>
  <c r="G8" i="2"/>
  <c r="C8" i="2"/>
  <c r="F9" i="2"/>
  <c r="C3" i="2"/>
  <c r="E12" i="2"/>
  <c r="J4" i="2"/>
  <c r="H10" i="2"/>
  <c r="J5" i="2"/>
  <c r="F5" i="2"/>
  <c r="F11" i="2"/>
  <c r="E9" i="2"/>
  <c r="F6" i="2"/>
  <c r="H7" i="2"/>
  <c r="E8" i="2"/>
  <c r="C4" i="2"/>
  <c r="H15" i="2"/>
  <c r="I10" i="2"/>
  <c r="I6" i="2"/>
  <c r="H14" i="2"/>
  <c r="I5" i="2"/>
  <c r="E14" i="2"/>
  <c r="J17" i="2"/>
  <c r="C11" i="2"/>
  <c r="H9" i="2"/>
  <c r="K13" i="2"/>
  <c r="F3" i="2"/>
  <c r="I17" i="2"/>
  <c r="H16" i="2"/>
  <c r="D8" i="2"/>
  <c r="E16" i="2"/>
  <c r="H17" i="2"/>
  <c r="K10" i="2"/>
  <c r="I9" i="2"/>
  <c r="F10" i="2"/>
  <c r="C5" i="2"/>
  <c r="D6" i="2"/>
  <c r="G7" i="2"/>
  <c r="J6" i="2"/>
  <c r="E10" i="2"/>
  <c r="K17" i="2"/>
  <c r="K8" i="2"/>
  <c r="K15" i="2"/>
  <c r="K6" i="2"/>
  <c r="K9" i="2"/>
  <c r="C17" i="2"/>
  <c r="E17" i="2"/>
  <c r="G16" i="2"/>
  <c r="G15" i="2"/>
  <c r="D9" i="2"/>
  <c r="C14" i="2"/>
  <c r="H4" i="2"/>
  <c r="H6" i="2"/>
  <c r="I12" i="2"/>
  <c r="I16" i="2"/>
  <c r="F15" i="2"/>
  <c r="E4" i="2"/>
  <c r="F18" i="2" l="1"/>
  <c r="D18" i="2"/>
  <c r="H18" i="2"/>
  <c r="J18" i="2"/>
  <c r="E18" i="2"/>
  <c r="I18" i="2"/>
  <c r="C18" i="2"/>
  <c r="G18" i="2"/>
  <c r="K18" i="2"/>
</calcChain>
</file>

<file path=xl/sharedStrings.xml><?xml version="1.0" encoding="utf-8"?>
<sst xmlns="http://schemas.openxmlformats.org/spreadsheetml/2006/main" count="50" uniqueCount="24">
  <si>
    <t>支出摘要</t>
  </si>
  <si>
    <t>日期</t>
  </si>
  <si>
    <t>汽車保險</t>
  </si>
  <si>
    <t>辦公室用品</t>
  </si>
  <si>
    <t>請修改下方 [支出摘要] 表格標題中的類別名稱，來自訂此範本以符合您的需求。如果您需要新增其他類別，請複製表格的最後一欄，並貼至複製欄的右側。公式會在您變更類別名稱時自動更新。請務必保持此表格的列數與 [支出日誌] 工作表的列數相同。</t>
  </si>
  <si>
    <t>電費</t>
  </si>
  <si>
    <t>貸款</t>
  </si>
  <si>
    <t>電話費</t>
  </si>
  <si>
    <t>空白 1</t>
  </si>
  <si>
    <t>空白 2</t>
  </si>
  <si>
    <t>空白 3</t>
  </si>
  <si>
    <t>空白 4</t>
  </si>
  <si>
    <t>支出日誌</t>
  </si>
  <si>
    <t>合計</t>
  </si>
  <si>
    <t>編號</t>
  </si>
  <si>
    <t>100</t>
  </si>
  <si>
    <t>描述</t>
  </si>
  <si>
    <t>木林銀行</t>
  </si>
  <si>
    <t>城市光電</t>
  </si>
  <si>
    <t>Humongous 保險</t>
  </si>
  <si>
    <t>電信公司</t>
  </si>
  <si>
    <t>Litware 股份有限公司</t>
  </si>
  <si>
    <t>類別</t>
  </si>
  <si>
    <t>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</si>
</sst>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&quot;$&quot;#,##0.00"/>
    <numFmt numFmtId="165" formatCode="[$-F800]dddd\,\ mmmm\ dd\,\ yyyy"/>
    <numFmt numFmtId="166" formatCode="0_ "/>
    <numFmt numFmtId="167" formatCode="&quot;NT$&quot;#,##0.00"/>
    <numFmt numFmtId="168" formatCode="&quot;NT$&quot;#,##0.00;;"/>
  </numFmts>
  <fonts count="25">
    <font>
      <sz val="11"/>
      <color theme="3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3"/>
      <name val="Microsoft JhengHei UI"/>
      <family val="2"/>
    </font>
    <font>
      <sz val="13"/>
      <color theme="4" tint="-0.499984740745262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i/>
      <sz val="24"/>
      <color theme="4" tint="-0.24994659260841701"/>
      <name val="Microsoft JhengHei UI"/>
      <family val="2"/>
    </font>
    <font>
      <sz val="11"/>
      <color theme="4" tint="-0.499984740745262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i/>
      <sz val="24"/>
      <color theme="4" tint="-0.24994659260841701"/>
      <name val="Microsoft JhengHei UI"/>
      <family val="2"/>
    </font>
    <font>
      <sz val="11"/>
      <color rgb="FFFF0000"/>
      <name val="Microsoft JhengHei UI"/>
      <family val="2"/>
    </font>
    <font>
      <i/>
      <sz val="24"/>
      <color theme="4" tint="-0.24994659260841701"/>
      <name val="Microsoft JhengHei UI"/>
      <family val="2"/>
      <charset val="136"/>
    </font>
    <font>
      <sz val="11"/>
      <color theme="3"/>
      <name val="Microsoft JhengHei UI"/>
      <family val="2"/>
      <charset val="136"/>
    </font>
    <font>
      <sz val="9"/>
      <name val="細明體"/>
      <family val="3"/>
      <charset val="136"/>
    </font>
    <font>
      <sz val="11"/>
      <color theme="4" tint="-0.499984740745262"/>
      <name val="Microsoft JhengHei UI"/>
      <family val="2"/>
      <charset val="136"/>
    </font>
    <font>
      <sz val="13"/>
      <color theme="4" tint="-0.499984740745262"/>
      <name val="Microsoft JhengHei UI"/>
      <family val="2"/>
      <charset val="136"/>
    </font>
    <font>
      <sz val="13"/>
      <color theme="3"/>
      <name val="Microsoft JhengHei UI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8">
    <xf numFmtId="0" fontId="0" fillId="0" borderId="0">
      <alignment horizontal="left" vertical="center" wrapText="1" indent="1"/>
    </xf>
    <xf numFmtId="0" fontId="17" fillId="0" borderId="0">
      <alignment horizontal="left" vertical="top"/>
    </xf>
    <xf numFmtId="166" fontId="6" fillId="0" borderId="0" applyFont="0" applyFill="0" applyBorder="0" applyAlignment="0" applyProtection="0"/>
    <xf numFmtId="41" fontId="6" fillId="0" borderId="0" applyFill="0" applyBorder="0" applyAlignment="0" applyProtection="0"/>
    <xf numFmtId="168" fontId="6" fillId="0" borderId="0" applyFont="0" applyFill="0" applyBorder="0" applyProtection="0">
      <alignment horizontal="right" vertical="center" indent="1"/>
    </xf>
    <xf numFmtId="164" fontId="7" fillId="0" borderId="0" applyFill="0" applyBorder="0" applyProtection="0">
      <alignment horizontal="right" vertical="center" indent="1"/>
    </xf>
    <xf numFmtId="9" fontId="6" fillId="0" borderId="0" applyFill="0" applyBorder="0" applyAlignment="0" applyProtection="0"/>
    <xf numFmtId="0" fontId="10" fillId="0" borderId="0">
      <alignment horizontal="left" vertical="top"/>
    </xf>
    <xf numFmtId="0" fontId="11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Alignment="0" applyProtection="0"/>
    <xf numFmtId="165" fontId="6" fillId="0" borderId="0" applyFont="0" applyFill="0" applyBorder="0" applyProtection="0">
      <alignment horizontal="center" vertical="center"/>
    </xf>
    <xf numFmtId="0" fontId="6" fillId="2" borderId="1">
      <alignment vertical="center" wrapText="1"/>
    </xf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4" applyNumberFormat="0" applyAlignment="0" applyProtection="0"/>
    <xf numFmtId="0" fontId="16" fillId="7" borderId="5" applyNumberFormat="0" applyAlignment="0" applyProtection="0"/>
    <xf numFmtId="0" fontId="4" fillId="7" borderId="4" applyNumberFormat="0" applyAlignment="0" applyProtection="0"/>
    <xf numFmtId="0" fontId="14" fillId="0" borderId="6" applyNumberFormat="0" applyFill="0" applyAlignment="0" applyProtection="0"/>
    <xf numFmtId="0" fontId="5" fillId="8" borderId="7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horizontal="left" vertical="center" wrapText="1" indent="1"/>
    </xf>
    <xf numFmtId="0" fontId="20" fillId="0" borderId="0" xfId="0" applyFont="1">
      <alignment horizontal="left" vertical="center" wrapText="1" indent="1"/>
    </xf>
    <xf numFmtId="0" fontId="20" fillId="0" borderId="0" xfId="0" applyFont="1" applyFill="1">
      <alignment horizontal="left" vertical="center" wrapText="1" indent="1"/>
    </xf>
    <xf numFmtId="0" fontId="20" fillId="0" borderId="0" xfId="0" applyFont="1" applyAlignment="1">
      <alignment horizontal="left" vertical="center" indent="1"/>
    </xf>
    <xf numFmtId="165" fontId="20" fillId="0" borderId="0" xfId="10" applyFont="1">
      <alignment horizontal="center" vertical="center"/>
    </xf>
    <xf numFmtId="168" fontId="20" fillId="0" borderId="0" xfId="4" applyFont="1">
      <alignment horizontal="right" vertical="center" indent="1"/>
    </xf>
    <xf numFmtId="0" fontId="20" fillId="0" borderId="0" xfId="0" applyFont="1" applyAlignment="1">
      <alignment vertical="center"/>
    </xf>
    <xf numFmtId="166" fontId="20" fillId="0" borderId="0" xfId="2" applyFont="1" applyAlignment="1">
      <alignment horizontal="left" vertical="center" indent="1"/>
    </xf>
    <xf numFmtId="0" fontId="22" fillId="0" borderId="0" xfId="8" applyFont="1">
      <alignment horizontal="left" vertical="center" indent="1"/>
    </xf>
    <xf numFmtId="166" fontId="20" fillId="0" borderId="0" xfId="2" applyFont="1" applyBorder="1" applyAlignment="1">
      <alignment horizontal="left" vertical="center" indent="1"/>
    </xf>
    <xf numFmtId="0" fontId="22" fillId="0" borderId="0" xfId="8" applyFont="1" applyBorder="1">
      <alignment horizontal="left" vertical="center" indent="1"/>
    </xf>
    <xf numFmtId="165" fontId="20" fillId="0" borderId="0" xfId="10" applyFont="1" applyBorder="1">
      <alignment horizontal="center" vertical="center"/>
    </xf>
    <xf numFmtId="0" fontId="23" fillId="0" borderId="0" xfId="0" applyFont="1" applyAlignment="1">
      <alignment horizontal="left" vertical="center" indent="1"/>
    </xf>
    <xf numFmtId="0" fontId="24" fillId="0" borderId="0" xfId="0" applyFont="1" applyAlignment="1">
      <alignment horizontal="left" vertical="center"/>
    </xf>
    <xf numFmtId="167" fontId="23" fillId="0" borderId="0" xfId="0" applyNumberFormat="1" applyFont="1" applyBorder="1" applyAlignment="1">
      <alignment horizontal="right" vertical="center" indent="1"/>
    </xf>
    <xf numFmtId="168" fontId="20" fillId="0" borderId="0" xfId="0" applyNumberFormat="1" applyFont="1" applyAlignment="1">
      <alignment horizontal="right" vertical="center" indent="1"/>
    </xf>
    <xf numFmtId="0" fontId="20" fillId="2" borderId="1" xfId="11" applyFont="1">
      <alignment vertical="center" wrapText="1"/>
    </xf>
    <xf numFmtId="0" fontId="19" fillId="0" borderId="0" xfId="1" applyFont="1">
      <alignment horizontal="left" vertical="top"/>
    </xf>
    <xf numFmtId="0" fontId="19" fillId="0" borderId="2" xfId="1" applyFont="1" applyBorder="1">
      <alignment horizontal="left" vertical="top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3" builtinId="53" customBuiltin="1"/>
    <cellStyle name="Good" xfId="14" builtinId="26" customBuiltin="1"/>
    <cellStyle name="Heading 1" xfId="7" builtinId="16" customBuiltin="1"/>
    <cellStyle name="Heading 2" xfId="8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6" builtinId="5" customBuiltin="1"/>
    <cellStyle name="Title" xfId="1" builtinId="15" customBuiltin="1"/>
    <cellStyle name="Total" xfId="9" builtinId="25" customBuiltin="1"/>
    <cellStyle name="Warning Text" xfId="22" builtinId="11" customBuiltin="1"/>
    <cellStyle name="日期" xfId="1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4" tint="-0.499984740745262"/>
        <name val="Microsoft JhengHei UI"/>
        <family val="2"/>
        <charset val="136"/>
        <scheme val="none"/>
      </font>
      <numFmt numFmtId="167" formatCode="&quot;NT$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Microsoft JhengHei UI"/>
        <family val="2"/>
        <charset val="136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Microsoft JhengHei UI"/>
        <family val="2"/>
        <charset val="136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4" tint="-0.499984740745262"/>
        <name val="Microsoft JhengHei UI"/>
        <family val="2"/>
        <charset val="136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3"/>
        <color theme="3"/>
        <name val="Microsoft JhengHei UI"/>
        <family val="2"/>
        <charset val="136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68" formatCode="&quot;NT$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68" formatCode="&quot;NT$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68" formatCode="&quot;NT$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68" formatCode="&quot;NT$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68" formatCode="&quot;NT$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68" formatCode="&quot;NT$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68" formatCode="&quot;NT$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68" formatCode="&quot;NT$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68" formatCode="&quot;NT$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68" formatCode="&quot;NT$&quot;#,##0.00;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68" formatCode="&quot;NT$&quot;#,##0.00;;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ill>
        <patternFill patternType="solid">
          <fgColor auto="1"/>
          <bgColor theme="2" tint="-9.9917600024414813E-2"/>
        </patternFill>
      </fill>
    </dxf>
    <dxf>
      <font>
        <b/>
        <i val="0"/>
        <color theme="4" tint="-0.499984740745262"/>
      </font>
      <border>
        <top style="dotted">
          <color theme="3"/>
        </top>
      </border>
    </dxf>
    <dxf>
      <font>
        <b/>
        <i val="0"/>
        <color theme="0" tint="-4.9989318521683403E-2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border>
        <left style="dotted">
          <color theme="3"/>
        </left>
        <right style="dotted">
          <color theme="3"/>
        </right>
        <bottom style="dotted">
          <color theme="3"/>
        </bottom>
        <vertical style="dotted">
          <color theme="3"/>
        </vertical>
      </border>
    </dxf>
  </dxfs>
  <tableStyles count="1" defaultTableStyle="支出樣式" defaultPivotStyle="PivotStyleLight16">
    <tableStyle name="支出樣式" pivot="0" count="4">
      <tableStyleElement type="wholeTable" dxfId="37"/>
      <tableStyleElement type="headerRow" dxfId="36"/>
      <tableStyleElement type="totalRow" dxfId="35"/>
      <tableStyleElement type="firstRowStripe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2.xml><?xml version="1.0" encoding="utf-8"?>
<table xmlns="http://schemas.openxmlformats.org/spreadsheetml/2006/main" id="2" name="支出摘要" displayName="支出摘要" ref="B2:K18" totalsRowCount="1" headerRowDxfId="33" dataDxfId="32" totalsRowDxfId="31">
  <autoFilter ref="B2:K17"/>
  <tableColumns count="10">
    <tableColumn id="1" name="日期" dataDxfId="30" totalsRowDxfId="29">
      <calculatedColumnFormula>IFERROR(INDEX(登記簿[],ROW(A1),1),"")</calculatedColumnFormula>
    </tableColumn>
    <tableColumn id="9" name="汽車保險" totalsRowFunction="sum" dataDxfId="28" totalsRowDxfId="27">
      <calculatedColumnFormula>IFERROR(INDIRECT("登記簿[@金額]")*(INDIRECT("登記簿[@類別]")=類別名稱),"")</calculatedColumnFormula>
    </tableColumn>
    <tableColumn id="10" name="辦公室用品" totalsRowFunction="sum" dataDxfId="26" totalsRowDxfId="25">
      <calculatedColumnFormula>IFERROR(INDIRECT("登記簿[@金額]")*(INDIRECT("登記簿[@類別]")=類別名稱),"")</calculatedColumnFormula>
    </tableColumn>
    <tableColumn id="11" name="電費" totalsRowFunction="sum" dataDxfId="24" totalsRowDxfId="23">
      <calculatedColumnFormula>IFERROR(INDIRECT("登記簿[@金額]")*(INDIRECT("登記簿[@類別]")=類別名稱),"")</calculatedColumnFormula>
    </tableColumn>
    <tableColumn id="12" name="貸款" totalsRowFunction="sum" dataDxfId="22" totalsRowDxfId="21">
      <calculatedColumnFormula>IFERROR(INDIRECT("登記簿[@金額]")*(INDIRECT("登記簿[@類別]")=類別名稱),"")</calculatedColumnFormula>
    </tableColumn>
    <tableColumn id="13" name="電話費" totalsRowFunction="sum" dataDxfId="20" totalsRowDxfId="19">
      <calculatedColumnFormula>IFERROR(INDIRECT("登記簿[@金額]")*(INDIRECT("登記簿[@類別]")=類別名稱),"")</calculatedColumnFormula>
    </tableColumn>
    <tableColumn id="15" name="空白 1" totalsRowFunction="sum" dataDxfId="18" totalsRowDxfId="17">
      <calculatedColumnFormula>IFERROR(INDIRECT("登記簿[@金額]")*(INDIRECT("登記簿[@類別]")=類別名稱),"")</calculatedColumnFormula>
    </tableColumn>
    <tableColumn id="16" name="空白 2" totalsRowFunction="sum" dataDxfId="16" totalsRowDxfId="15">
      <calculatedColumnFormula>IFERROR(INDIRECT("登記簿[@金額]")*(INDIRECT("登記簿[@類別]")=類別名稱),"")</calculatedColumnFormula>
    </tableColumn>
    <tableColumn id="17" name="空白 3" totalsRowFunction="sum" dataDxfId="14" totalsRowDxfId="13">
      <calculatedColumnFormula>IFERROR(INDIRECT("登記簿[@金額]")*(INDIRECT("登記簿[@類別]")=類別名稱),"")</calculatedColumnFormula>
    </tableColumn>
    <tableColumn id="18" name="空白 4" totalsRowFunction="sum" dataDxfId="12" totalsRowDxfId="11">
      <calculatedColumnFormula>IFERROR(INDIRECT("登記簿[@金額]")*(INDIRECT("登記簿[@類別]")=類別名稱),"")</calculatedColumnFormula>
    </tableColumn>
  </tableColumns>
  <tableStyleInfo name="支出樣式" showFirstColumn="0" showLastColumn="0" showRowStripes="1" showColumnStripes="0"/>
  <extLst>
    <ext xmlns:x14="http://schemas.microsoft.com/office/spreadsheetml/2009/9/main" uri="{504A1905-F514-4f6f-8877-14C23A59335A}">
      <x14:table altTextSummary="在此表格中修改類別名稱。系統會自動更新每個類別的金額。若要新增類別，請複製表格的最後一欄，並貼至複製欄的右側"/>
    </ext>
  </extLst>
</table>
</file>

<file path=xl/tables/table21.xml><?xml version="1.0" encoding="utf-8"?>
<table xmlns="http://schemas.openxmlformats.org/spreadsheetml/2006/main" id="1" name="登記簿" displayName="登記簿" ref="B2:F18" totalsRowCount="1" headerRowDxfId="10" dataDxfId="9" totalsRowDxfId="8">
  <autoFilter ref="B2:F17"/>
  <tableColumns count="5">
    <tableColumn id="1" name="日期" totalsRowLabel="合計" dataDxfId="7" totalsRowDxfId="6"/>
    <tableColumn id="2" name="編號" dataDxfId="5" totalsRowDxfId="4"/>
    <tableColumn id="3" name="描述"/>
    <tableColumn id="4" name="類別" dataDxfId="3" totalsRowDxfId="2"/>
    <tableColumn id="5" name="金額" totalsRowFunction="sum" dataDxfId="1" totalsRowDxfId="0"/>
  </tableColumns>
  <tableStyleInfo name="支出樣式" showFirstColumn="0" showLastColumn="0" showRowStripes="1" showColumnStripes="0"/>
  <extLst>
    <ext xmlns:x14="http://schemas.microsoft.com/office/spreadsheetml/2009/9/main" uri="{504A1905-F514-4f6f-8877-14C23A59335A}">
      <x14:table altTextSummary="在此表格中輸入日期、編號、描述和金額，並選取類別。"/>
    </ext>
  </extLst>
</table>
</file>

<file path=xl/theme/theme11.xml><?xml version="1.0" encoding="utf-8"?>
<a:theme xmlns:a="http://schemas.openxmlformats.org/drawingml/2006/main" name="Office Theme">
  <a:themeElements>
    <a:clrScheme name="Disbursement Journal">
      <a:dk1>
        <a:sysClr val="windowText" lastClr="000000"/>
      </a:dk1>
      <a:lt1>
        <a:sysClr val="window" lastClr="FFFFFF"/>
      </a:lt1>
      <a:dk2>
        <a:srgbClr val="343838"/>
      </a:dk2>
      <a:lt2>
        <a:srgbClr val="F7F7F5"/>
      </a:lt2>
      <a:accent1>
        <a:srgbClr val="1EB4CC"/>
      </a:accent1>
      <a:accent2>
        <a:srgbClr val="96C030"/>
      </a:accent2>
      <a:accent3>
        <a:srgbClr val="F09912"/>
      </a:accent3>
      <a:accent4>
        <a:srgbClr val="DB4D75"/>
      </a:accent4>
      <a:accent5>
        <a:srgbClr val="95519D"/>
      </a:accent5>
      <a:accent6>
        <a:srgbClr val="EBC747"/>
      </a:accent6>
      <a:hlink>
        <a:srgbClr val="00B4CC"/>
      </a:hlink>
      <a:folHlink>
        <a:srgbClr val="95519D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L18"/>
  <sheetViews>
    <sheetView showGridLines="0" tabSelected="1" zoomScaleNormal="100" workbookViewId="0"/>
  </sheetViews>
  <sheetFormatPr defaultColWidth="18.44140625" defaultRowHeight="30" customHeight="1"/>
  <cols>
    <col min="1" max="1" width="2.33203125" style="1" customWidth="1"/>
    <col min="2" max="11" width="18.44140625" style="1"/>
    <col min="12" max="12" width="2.77734375" style="1" customWidth="1"/>
    <col min="13" max="16384" width="18.44140625" style="1"/>
  </cols>
  <sheetData>
    <row r="1" spans="2:12" ht="52.5" customHeight="1">
      <c r="B1" s="17" t="s">
        <v>0</v>
      </c>
      <c r="C1" s="17"/>
      <c r="D1" s="18"/>
      <c r="E1" s="16" t="s">
        <v>4</v>
      </c>
      <c r="F1" s="16"/>
      <c r="G1" s="16"/>
      <c r="H1" s="16"/>
      <c r="I1" s="16"/>
      <c r="J1" s="16"/>
      <c r="K1" s="16"/>
    </row>
    <row r="2" spans="2:12" s="3" customFormat="1" ht="30" customHeight="1">
      <c r="B2" s="2" t="s">
        <v>1</v>
      </c>
      <c r="C2" s="1" t="s">
        <v>2</v>
      </c>
      <c r="D2" s="1" t="s">
        <v>3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/>
    </row>
    <row r="3" spans="2:12" s="6" customFormat="1" ht="30" customHeight="1">
      <c r="B3" s="4">
        <f ca="1">IFERROR(INDEX(登記簿[],ROW(A1),1),"")</f>
        <v>43196</v>
      </c>
      <c r="C3" s="5">
        <f t="shared" ref="C3:K17" ca="1" si="0">IFERROR(INDIRECT("登記簿[@金額]")*(INDIRECT("登記簿[@類別]")=類別名稱),"")</f>
        <v>0</v>
      </c>
      <c r="D3" s="5">
        <f t="shared" ca="1" si="0"/>
        <v>0</v>
      </c>
      <c r="E3" s="5">
        <f t="shared" ca="1" si="0"/>
        <v>0</v>
      </c>
      <c r="F3" s="5">
        <f t="shared" ca="1" si="0"/>
        <v>1200</v>
      </c>
      <c r="G3" s="5">
        <f t="shared" ca="1" si="0"/>
        <v>0</v>
      </c>
      <c r="H3" s="5">
        <f t="shared" ca="1" si="0"/>
        <v>0</v>
      </c>
      <c r="I3" s="5">
        <f t="shared" ca="1" si="0"/>
        <v>0</v>
      </c>
      <c r="J3" s="5">
        <f t="shared" ca="1" si="0"/>
        <v>0</v>
      </c>
      <c r="K3" s="5">
        <f t="shared" ca="1" si="0"/>
        <v>0</v>
      </c>
      <c r="L3" s="1"/>
    </row>
    <row r="4" spans="2:12" s="6" customFormat="1" ht="30" customHeight="1">
      <c r="B4" s="4">
        <f ca="1">IFERROR(INDEX(登記簿[],ROW(A2),1),"")</f>
        <v>43201</v>
      </c>
      <c r="C4" s="5">
        <f t="shared" ca="1" si="0"/>
        <v>0</v>
      </c>
      <c r="D4" s="5">
        <f t="shared" ca="1" si="0"/>
        <v>0</v>
      </c>
      <c r="E4" s="5">
        <f t="shared" ca="1" si="0"/>
        <v>85</v>
      </c>
      <c r="F4" s="5">
        <f t="shared" ca="1" si="0"/>
        <v>0</v>
      </c>
      <c r="G4" s="5">
        <f t="shared" ca="1" si="0"/>
        <v>0</v>
      </c>
      <c r="H4" s="5">
        <f t="shared" ca="1" si="0"/>
        <v>0</v>
      </c>
      <c r="I4" s="5">
        <f t="shared" ca="1" si="0"/>
        <v>0</v>
      </c>
      <c r="J4" s="5">
        <f t="shared" ca="1" si="0"/>
        <v>0</v>
      </c>
      <c r="K4" s="5">
        <f t="shared" ca="1" si="0"/>
        <v>0</v>
      </c>
      <c r="L4" s="1"/>
    </row>
    <row r="5" spans="2:12" s="6" customFormat="1" ht="30" customHeight="1">
      <c r="B5" s="4">
        <f ca="1">IFERROR(INDEX(登記簿[],ROW(A3),1),"")</f>
        <v>43206</v>
      </c>
      <c r="C5" s="5">
        <f t="shared" ca="1" si="0"/>
        <v>100</v>
      </c>
      <c r="D5" s="5">
        <f t="shared" ca="1" si="0"/>
        <v>0</v>
      </c>
      <c r="E5" s="5">
        <f t="shared" ca="1" si="0"/>
        <v>0</v>
      </c>
      <c r="F5" s="5">
        <f t="shared" ca="1" si="0"/>
        <v>0</v>
      </c>
      <c r="G5" s="5">
        <f t="shared" ca="1" si="0"/>
        <v>0</v>
      </c>
      <c r="H5" s="5">
        <f t="shared" ca="1" si="0"/>
        <v>0</v>
      </c>
      <c r="I5" s="5">
        <f t="shared" ca="1" si="0"/>
        <v>0</v>
      </c>
      <c r="J5" s="5">
        <f t="shared" ca="1" si="0"/>
        <v>0</v>
      </c>
      <c r="K5" s="5">
        <f t="shared" ca="1" si="0"/>
        <v>0</v>
      </c>
      <c r="L5" s="1"/>
    </row>
    <row r="6" spans="2:12" s="6" customFormat="1" ht="30" customHeight="1">
      <c r="B6" s="4">
        <f ca="1">IFERROR(INDEX(登記簿[],ROW(A4),1),"")</f>
        <v>43211</v>
      </c>
      <c r="C6" s="5">
        <f t="shared" ca="1" si="0"/>
        <v>0</v>
      </c>
      <c r="D6" s="5">
        <f t="shared" ca="1" si="0"/>
        <v>0</v>
      </c>
      <c r="E6" s="5">
        <f t="shared" ca="1" si="0"/>
        <v>0</v>
      </c>
      <c r="F6" s="5">
        <f t="shared" ca="1" si="0"/>
        <v>1200</v>
      </c>
      <c r="G6" s="5">
        <f t="shared" ca="1" si="0"/>
        <v>0</v>
      </c>
      <c r="H6" s="5">
        <f t="shared" ca="1" si="0"/>
        <v>0</v>
      </c>
      <c r="I6" s="5">
        <f t="shared" ca="1" si="0"/>
        <v>0</v>
      </c>
      <c r="J6" s="5">
        <f t="shared" ca="1" si="0"/>
        <v>0</v>
      </c>
      <c r="K6" s="5">
        <f t="shared" ca="1" si="0"/>
        <v>0</v>
      </c>
      <c r="L6" s="1"/>
    </row>
    <row r="7" spans="2:12" s="6" customFormat="1" ht="30" customHeight="1">
      <c r="B7" s="4">
        <f ca="1">IFERROR(INDEX(登記簿[],ROW(A5),1),"")</f>
        <v>43216</v>
      </c>
      <c r="C7" s="5">
        <f t="shared" ca="1" si="0"/>
        <v>0</v>
      </c>
      <c r="D7" s="5">
        <f t="shared" ca="1" si="0"/>
        <v>0</v>
      </c>
      <c r="E7" s="5">
        <f t="shared" ca="1" si="0"/>
        <v>0</v>
      </c>
      <c r="F7" s="5">
        <f t="shared" ca="1" si="0"/>
        <v>99</v>
      </c>
      <c r="G7" s="5">
        <f t="shared" ca="1" si="0"/>
        <v>0</v>
      </c>
      <c r="H7" s="5">
        <f t="shared" ca="1" si="0"/>
        <v>0</v>
      </c>
      <c r="I7" s="5">
        <f t="shared" ca="1" si="0"/>
        <v>0</v>
      </c>
      <c r="J7" s="5">
        <f t="shared" ca="1" si="0"/>
        <v>0</v>
      </c>
      <c r="K7" s="5">
        <f t="shared" ca="1" si="0"/>
        <v>0</v>
      </c>
      <c r="L7" s="1"/>
    </row>
    <row r="8" spans="2:12" s="6" customFormat="1" ht="30" customHeight="1">
      <c r="B8" s="4">
        <f ca="1">IFERROR(INDEX(登記簿[],ROW(A6),1),"")</f>
        <v>43221</v>
      </c>
      <c r="C8" s="5">
        <f t="shared" ca="1" si="0"/>
        <v>0</v>
      </c>
      <c r="D8" s="5">
        <f t="shared" ca="1" si="0"/>
        <v>0</v>
      </c>
      <c r="E8" s="5">
        <f t="shared" ca="1" si="0"/>
        <v>0</v>
      </c>
      <c r="F8" s="5">
        <f t="shared" ca="1" si="0"/>
        <v>0</v>
      </c>
      <c r="G8" s="5">
        <f t="shared" ca="1" si="0"/>
        <v>68</v>
      </c>
      <c r="H8" s="5">
        <f t="shared" ca="1" si="0"/>
        <v>0</v>
      </c>
      <c r="I8" s="5">
        <f t="shared" ca="1" si="0"/>
        <v>0</v>
      </c>
      <c r="J8" s="5">
        <f t="shared" ca="1" si="0"/>
        <v>0</v>
      </c>
      <c r="K8" s="5">
        <f t="shared" ca="1" si="0"/>
        <v>0</v>
      </c>
      <c r="L8" s="1"/>
    </row>
    <row r="9" spans="2:12" s="6" customFormat="1" ht="30" customHeight="1">
      <c r="B9" s="4">
        <f ca="1">IFERROR(INDEX(登記簿[],ROW(A7),1),"")</f>
        <v>43226</v>
      </c>
      <c r="C9" s="5">
        <f t="shared" ca="1" si="0"/>
        <v>100</v>
      </c>
      <c r="D9" s="5">
        <f t="shared" ca="1" si="0"/>
        <v>0</v>
      </c>
      <c r="E9" s="5">
        <f t="shared" ca="1" si="0"/>
        <v>0</v>
      </c>
      <c r="F9" s="5">
        <f t="shared" ca="1" si="0"/>
        <v>0</v>
      </c>
      <c r="G9" s="5">
        <f t="shared" ca="1" si="0"/>
        <v>0</v>
      </c>
      <c r="H9" s="5">
        <f t="shared" ca="1" si="0"/>
        <v>0</v>
      </c>
      <c r="I9" s="5">
        <f t="shared" ca="1" si="0"/>
        <v>0</v>
      </c>
      <c r="J9" s="5">
        <f t="shared" ca="1" si="0"/>
        <v>0</v>
      </c>
      <c r="K9" s="5">
        <f t="shared" ca="1" si="0"/>
        <v>0</v>
      </c>
      <c r="L9" s="1"/>
    </row>
    <row r="10" spans="2:12" s="6" customFormat="1" ht="30" customHeight="1">
      <c r="B10" s="4">
        <f ca="1">IFERROR(INDEX(登記簿[],ROW(A8),1),"")</f>
        <v>43231</v>
      </c>
      <c r="C10" s="5">
        <f t="shared" ca="1" si="0"/>
        <v>0</v>
      </c>
      <c r="D10" s="5">
        <f t="shared" ca="1" si="0"/>
        <v>345</v>
      </c>
      <c r="E10" s="5">
        <f t="shared" ca="1" si="0"/>
        <v>0</v>
      </c>
      <c r="F10" s="5">
        <f t="shared" ca="1" si="0"/>
        <v>0</v>
      </c>
      <c r="G10" s="5">
        <f t="shared" ca="1" si="0"/>
        <v>0</v>
      </c>
      <c r="H10" s="5">
        <f t="shared" ca="1" si="0"/>
        <v>0</v>
      </c>
      <c r="I10" s="5">
        <f t="shared" ca="1" si="0"/>
        <v>0</v>
      </c>
      <c r="J10" s="5">
        <f t="shared" ca="1" si="0"/>
        <v>0</v>
      </c>
      <c r="K10" s="5">
        <f t="shared" ca="1" si="0"/>
        <v>0</v>
      </c>
      <c r="L10" s="1"/>
    </row>
    <row r="11" spans="2:12" s="6" customFormat="1" ht="30" customHeight="1">
      <c r="B11" s="4">
        <f ca="1">IFERROR(INDEX(登記簿[],ROW(A9),1),"")</f>
        <v>43236</v>
      </c>
      <c r="C11" s="5">
        <f t="shared" ca="1" si="0"/>
        <v>0</v>
      </c>
      <c r="D11" s="5">
        <f t="shared" ca="1" si="0"/>
        <v>0</v>
      </c>
      <c r="E11" s="5">
        <f t="shared" ca="1" si="0"/>
        <v>0</v>
      </c>
      <c r="F11" s="5">
        <f t="shared" ca="1" si="0"/>
        <v>1200</v>
      </c>
      <c r="G11" s="5">
        <f t="shared" ca="1" si="0"/>
        <v>0</v>
      </c>
      <c r="H11" s="5">
        <f t="shared" ca="1" si="0"/>
        <v>0</v>
      </c>
      <c r="I11" s="5">
        <f t="shared" ca="1" si="0"/>
        <v>0</v>
      </c>
      <c r="J11" s="5">
        <f t="shared" ca="1" si="0"/>
        <v>0</v>
      </c>
      <c r="K11" s="5">
        <f t="shared" ca="1" si="0"/>
        <v>0</v>
      </c>
      <c r="L11" s="1"/>
    </row>
    <row r="12" spans="2:12" s="6" customFormat="1" ht="30" customHeight="1">
      <c r="B12" s="4">
        <f ca="1">IFERROR(INDEX(登記簿[],ROW(A10),1),"")</f>
        <v>43241</v>
      </c>
      <c r="C12" s="5">
        <f t="shared" ca="1" si="0"/>
        <v>0</v>
      </c>
      <c r="D12" s="5">
        <f t="shared" ca="1" si="0"/>
        <v>0</v>
      </c>
      <c r="E12" s="5">
        <f t="shared" ca="1" si="0"/>
        <v>74</v>
      </c>
      <c r="F12" s="5">
        <f t="shared" ca="1" si="0"/>
        <v>0</v>
      </c>
      <c r="G12" s="5">
        <f t="shared" ca="1" si="0"/>
        <v>0</v>
      </c>
      <c r="H12" s="5">
        <f t="shared" ca="1" si="0"/>
        <v>0</v>
      </c>
      <c r="I12" s="5">
        <f t="shared" ca="1" si="0"/>
        <v>0</v>
      </c>
      <c r="J12" s="5">
        <f t="shared" ca="1" si="0"/>
        <v>0</v>
      </c>
      <c r="K12" s="5">
        <f t="shared" ca="1" si="0"/>
        <v>0</v>
      </c>
      <c r="L12" s="1"/>
    </row>
    <row r="13" spans="2:12" s="6" customFormat="1" ht="30" customHeight="1">
      <c r="B13" s="4">
        <f ca="1">IFERROR(INDEX(登記簿[],ROW(A11),1),"")</f>
        <v>43246</v>
      </c>
      <c r="C13" s="5">
        <f t="shared" ca="1" si="0"/>
        <v>0</v>
      </c>
      <c r="D13" s="5">
        <f t="shared" ca="1" si="0"/>
        <v>0</v>
      </c>
      <c r="E13" s="5">
        <f t="shared" ca="1" si="0"/>
        <v>0</v>
      </c>
      <c r="F13" s="5">
        <f t="shared" ca="1" si="0"/>
        <v>0</v>
      </c>
      <c r="G13" s="5">
        <f t="shared" ca="1" si="0"/>
        <v>123</v>
      </c>
      <c r="H13" s="5">
        <f t="shared" ca="1" si="0"/>
        <v>0</v>
      </c>
      <c r="I13" s="5">
        <f t="shared" ca="1" si="0"/>
        <v>0</v>
      </c>
      <c r="J13" s="5">
        <f t="shared" ca="1" si="0"/>
        <v>0</v>
      </c>
      <c r="K13" s="5">
        <f t="shared" ca="1" si="0"/>
        <v>0</v>
      </c>
      <c r="L13" s="1"/>
    </row>
    <row r="14" spans="2:12" s="6" customFormat="1" ht="30" customHeight="1">
      <c r="B14" s="4">
        <f ca="1">IFERROR(INDEX(登記簿[],ROW(A12),1),"")</f>
        <v>43251</v>
      </c>
      <c r="C14" s="5">
        <f t="shared" ca="1" si="0"/>
        <v>0</v>
      </c>
      <c r="D14" s="5">
        <f t="shared" ca="1" si="0"/>
        <v>99</v>
      </c>
      <c r="E14" s="5">
        <f t="shared" ca="1" si="0"/>
        <v>0</v>
      </c>
      <c r="F14" s="5">
        <f t="shared" ca="1" si="0"/>
        <v>0</v>
      </c>
      <c r="G14" s="5">
        <f t="shared" ca="1" si="0"/>
        <v>0</v>
      </c>
      <c r="H14" s="5">
        <f t="shared" ca="1" si="0"/>
        <v>0</v>
      </c>
      <c r="I14" s="5">
        <f t="shared" ca="1" si="0"/>
        <v>0</v>
      </c>
      <c r="J14" s="5">
        <f t="shared" ca="1" si="0"/>
        <v>0</v>
      </c>
      <c r="K14" s="5">
        <f t="shared" ca="1" si="0"/>
        <v>0</v>
      </c>
      <c r="L14" s="1"/>
    </row>
    <row r="15" spans="2:12" s="6" customFormat="1" ht="30" customHeight="1">
      <c r="B15" s="4">
        <f ca="1">IFERROR(INDEX(登記簿[],ROW(A13),1),"")</f>
        <v>43256</v>
      </c>
      <c r="C15" s="5">
        <f t="shared" ca="1" si="0"/>
        <v>100</v>
      </c>
      <c r="D15" s="5">
        <f t="shared" ca="1" si="0"/>
        <v>0</v>
      </c>
      <c r="E15" s="5">
        <f t="shared" ca="1" si="0"/>
        <v>0</v>
      </c>
      <c r="F15" s="5">
        <f t="shared" ca="1" si="0"/>
        <v>0</v>
      </c>
      <c r="G15" s="5">
        <f t="shared" ca="1" si="0"/>
        <v>0</v>
      </c>
      <c r="H15" s="5">
        <f t="shared" ca="1" si="0"/>
        <v>0</v>
      </c>
      <c r="I15" s="5">
        <f t="shared" ca="1" si="0"/>
        <v>0</v>
      </c>
      <c r="J15" s="5">
        <f t="shared" ca="1" si="0"/>
        <v>0</v>
      </c>
      <c r="K15" s="5">
        <f t="shared" ca="1" si="0"/>
        <v>0</v>
      </c>
      <c r="L15" s="1"/>
    </row>
    <row r="16" spans="2:12" s="6" customFormat="1" ht="30" customHeight="1">
      <c r="B16" s="4">
        <f ca="1">IFERROR(INDEX(登記簿[],ROW(A14),1),"")</f>
        <v>43261</v>
      </c>
      <c r="C16" s="5">
        <f t="shared" ca="1" si="0"/>
        <v>0</v>
      </c>
      <c r="D16" s="5">
        <f t="shared" ca="1" si="0"/>
        <v>0</v>
      </c>
      <c r="E16" s="5">
        <f t="shared" ca="1" si="0"/>
        <v>0</v>
      </c>
      <c r="F16" s="5">
        <f t="shared" ca="1" si="0"/>
        <v>1200</v>
      </c>
      <c r="G16" s="5">
        <f t="shared" ca="1" si="0"/>
        <v>0</v>
      </c>
      <c r="H16" s="5">
        <f t="shared" ca="1" si="0"/>
        <v>0</v>
      </c>
      <c r="I16" s="5">
        <f t="shared" ca="1" si="0"/>
        <v>0</v>
      </c>
      <c r="J16" s="5">
        <f t="shared" ca="1" si="0"/>
        <v>0</v>
      </c>
      <c r="K16" s="5">
        <f t="shared" ca="1" si="0"/>
        <v>0</v>
      </c>
      <c r="L16" s="1"/>
    </row>
    <row r="17" spans="2:12" s="6" customFormat="1" ht="30" customHeight="1">
      <c r="B17" s="4">
        <f ca="1">IFERROR(INDEX(登記簿[],ROW(A15),1),"")</f>
        <v>43266</v>
      </c>
      <c r="C17" s="5">
        <f t="shared" ca="1" si="0"/>
        <v>0</v>
      </c>
      <c r="D17" s="5">
        <f t="shared" ca="1" si="0"/>
        <v>128</v>
      </c>
      <c r="E17" s="5">
        <f t="shared" ca="1" si="0"/>
        <v>0</v>
      </c>
      <c r="F17" s="5">
        <f t="shared" ca="1" si="0"/>
        <v>0</v>
      </c>
      <c r="G17" s="5">
        <f t="shared" ca="1" si="0"/>
        <v>0</v>
      </c>
      <c r="H17" s="5">
        <f t="shared" ca="1" si="0"/>
        <v>0</v>
      </c>
      <c r="I17" s="5">
        <f t="shared" ca="1" si="0"/>
        <v>0</v>
      </c>
      <c r="J17" s="5">
        <f t="shared" ca="1" si="0"/>
        <v>0</v>
      </c>
      <c r="K17" s="5">
        <f t="shared" ca="1" si="0"/>
        <v>0</v>
      </c>
      <c r="L17" s="1"/>
    </row>
    <row r="18" spans="2:12" ht="30" customHeight="1">
      <c r="B18" s="15"/>
      <c r="C18" s="15">
        <f ca="1">SUBTOTAL(109,支出摘要[汽車保險])</f>
        <v>300</v>
      </c>
      <c r="D18" s="15">
        <f ca="1">SUBTOTAL(109,支出摘要[辦公室用品])</f>
        <v>572</v>
      </c>
      <c r="E18" s="15">
        <f ca="1">SUBTOTAL(109,支出摘要[電費])</f>
        <v>159</v>
      </c>
      <c r="F18" s="15">
        <f ca="1">SUBTOTAL(109,支出摘要[貸款])</f>
        <v>4899</v>
      </c>
      <c r="G18" s="15">
        <f ca="1">SUBTOTAL(109,支出摘要[電話費])</f>
        <v>191</v>
      </c>
      <c r="H18" s="15">
        <f ca="1">SUBTOTAL(109,支出摘要[空白 1])</f>
        <v>0</v>
      </c>
      <c r="I18" s="15">
        <f ca="1">SUBTOTAL(109,支出摘要[空白 2])</f>
        <v>0</v>
      </c>
      <c r="J18" s="15">
        <f ca="1">SUBTOTAL(109,支出摘要[空白 3])</f>
        <v>0</v>
      </c>
      <c r="K18" s="15">
        <f ca="1">SUBTOTAL(109,支出摘要[空白 4])</f>
        <v>0</v>
      </c>
    </row>
  </sheetData>
  <dataConsolidate/>
  <mergeCells count="2">
    <mergeCell ref="E1:K1"/>
    <mergeCell ref="B1:D1"/>
  </mergeCells>
  <phoneticPr fontId="21" type="noConversion"/>
  <dataValidations count="5">
    <dataValidation allowBlank="1" showInputMessage="1" showErrorMessage="1" prompt="在此活頁簿中建立支出日誌。在此工作表的 [摘要] 表格中修改類別。儲存格 E1 為指示" sqref="A1"/>
    <dataValidation allowBlank="1" showInputMessage="1" showErrorMessage="1" prompt="自訂此列中的類別以更新 [支出日誌] 工作表中的類別。欄的金額會自動更新" sqref="C2"/>
    <dataValidation allowBlank="1" showInputMessage="1" showErrorMessage="1" prompt="此標題下方的欄中會自動更新本類別的金額" sqref="D2:K2"/>
    <dataValidation allowBlank="1" showInputMessage="1" showErrorMessage="1" prompt="此儲存格為本工作表的標題。下表會自動更新每個類別的支出金額" sqref="B1:D1"/>
    <dataValidation allowBlank="1" showInputMessage="1" showErrorMessage="1" prompt="日期會根據 [支出日誌] 工作表自動更新。自訂右側儲存格中的類別。使用標題篩選來尋找特定項目" sqref="B2"/>
  </dataValidations>
  <printOptions horizontalCentered="1"/>
  <pageMargins left="0.5" right="0.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B3:B17" emptyCellReference="1"/>
  </ignoredErrors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F18"/>
  <sheetViews>
    <sheetView showGridLines="0" zoomScaleNormal="100" workbookViewId="0"/>
  </sheetViews>
  <sheetFormatPr defaultColWidth="18.44140625" defaultRowHeight="30" customHeight="1"/>
  <cols>
    <col min="1" max="1" width="2.33203125" style="1" customWidth="1"/>
    <col min="2" max="2" width="14.5546875" style="1" customWidth="1"/>
    <col min="3" max="3" width="11.88671875" style="1" customWidth="1"/>
    <col min="4" max="4" width="26.6640625" style="1" customWidth="1"/>
    <col min="5" max="6" width="18.44140625" style="1"/>
    <col min="7" max="7" width="2.77734375" style="1" customWidth="1"/>
    <col min="8" max="16384" width="18.44140625" style="1"/>
  </cols>
  <sheetData>
    <row r="1" spans="2:6" ht="52.5" customHeight="1">
      <c r="B1" s="17" t="s">
        <v>12</v>
      </c>
      <c r="C1" s="17"/>
      <c r="D1" s="17"/>
    </row>
    <row r="2" spans="2:6" s="3" customFormat="1" ht="30" customHeight="1">
      <c r="B2" s="1" t="s">
        <v>1</v>
      </c>
      <c r="C2" s="1" t="s">
        <v>14</v>
      </c>
      <c r="D2" s="1" t="s">
        <v>16</v>
      </c>
      <c r="E2" s="1" t="s">
        <v>22</v>
      </c>
      <c r="F2" s="1" t="s">
        <v>23</v>
      </c>
    </row>
    <row r="3" spans="2:6" s="6" customFormat="1" ht="30" customHeight="1">
      <c r="B3" s="4">
        <f ca="1">TODAY()-70</f>
        <v>43196</v>
      </c>
      <c r="C3" s="7" t="s">
        <v>15</v>
      </c>
      <c r="D3" t="s">
        <v>17</v>
      </c>
      <c r="E3" s="8" t="s">
        <v>6</v>
      </c>
      <c r="F3" s="5">
        <v>1200</v>
      </c>
    </row>
    <row r="4" spans="2:6" s="6" customFormat="1" ht="30" customHeight="1">
      <c r="B4" s="4">
        <f ca="1">TODAY()-65</f>
        <v>43201</v>
      </c>
      <c r="C4" s="7">
        <v>101</v>
      </c>
      <c r="D4" t="s">
        <v>18</v>
      </c>
      <c r="E4" s="8" t="s">
        <v>5</v>
      </c>
      <c r="F4" s="5">
        <v>85</v>
      </c>
    </row>
    <row r="5" spans="2:6" s="6" customFormat="1" ht="30" customHeight="1">
      <c r="B5" s="4">
        <f ca="1">TODAY()-60</f>
        <v>43206</v>
      </c>
      <c r="C5" s="7">
        <v>102</v>
      </c>
      <c r="D5" t="s">
        <v>19</v>
      </c>
      <c r="E5" s="8" t="s">
        <v>2</v>
      </c>
      <c r="F5" s="5">
        <v>100</v>
      </c>
    </row>
    <row r="6" spans="2:6" s="6" customFormat="1" ht="30" customHeight="1">
      <c r="B6" s="4">
        <f ca="1">TODAY()-55</f>
        <v>43211</v>
      </c>
      <c r="C6" s="7">
        <v>103</v>
      </c>
      <c r="D6" t="s">
        <v>17</v>
      </c>
      <c r="E6" s="8" t="s">
        <v>6</v>
      </c>
      <c r="F6" s="5">
        <v>1200</v>
      </c>
    </row>
    <row r="7" spans="2:6" s="6" customFormat="1" ht="30" customHeight="1">
      <c r="B7" s="4">
        <f ca="1">TODAY()-50</f>
        <v>43216</v>
      </c>
      <c r="C7" s="7">
        <v>104</v>
      </c>
      <c r="D7" t="s">
        <v>18</v>
      </c>
      <c r="E7" s="8" t="s">
        <v>6</v>
      </c>
      <c r="F7" s="5">
        <v>99</v>
      </c>
    </row>
    <row r="8" spans="2:6" s="6" customFormat="1" ht="30" customHeight="1">
      <c r="B8" s="4">
        <f ca="1">TODAY()-45</f>
        <v>43221</v>
      </c>
      <c r="C8" s="7">
        <v>105</v>
      </c>
      <c r="D8" t="s">
        <v>20</v>
      </c>
      <c r="E8" s="8" t="s">
        <v>7</v>
      </c>
      <c r="F8" s="5">
        <v>68</v>
      </c>
    </row>
    <row r="9" spans="2:6" s="6" customFormat="1" ht="30" customHeight="1">
      <c r="B9" s="4">
        <f ca="1">TODAY()-40</f>
        <v>43226</v>
      </c>
      <c r="C9" s="7">
        <v>106</v>
      </c>
      <c r="D9" t="s">
        <v>19</v>
      </c>
      <c r="E9" s="8" t="s">
        <v>2</v>
      </c>
      <c r="F9" s="5">
        <v>100</v>
      </c>
    </row>
    <row r="10" spans="2:6" s="6" customFormat="1" ht="30" customHeight="1">
      <c r="B10" s="4">
        <f ca="1">TODAY()-35</f>
        <v>43231</v>
      </c>
      <c r="C10" s="7">
        <v>107</v>
      </c>
      <c r="D10" t="s">
        <v>21</v>
      </c>
      <c r="E10" s="8" t="s">
        <v>3</v>
      </c>
      <c r="F10" s="5">
        <v>345</v>
      </c>
    </row>
    <row r="11" spans="2:6" s="6" customFormat="1" ht="30" customHeight="1">
      <c r="B11" s="4">
        <f ca="1">TODAY()-30</f>
        <v>43236</v>
      </c>
      <c r="C11" s="7">
        <v>110</v>
      </c>
      <c r="D11" t="s">
        <v>17</v>
      </c>
      <c r="E11" s="8" t="s">
        <v>6</v>
      </c>
      <c r="F11" s="5">
        <v>1200</v>
      </c>
    </row>
    <row r="12" spans="2:6" s="6" customFormat="1" ht="30" customHeight="1">
      <c r="B12" s="4">
        <f ca="1">TODAY()-25</f>
        <v>43241</v>
      </c>
      <c r="C12" s="9">
        <v>111</v>
      </c>
      <c r="D12" t="s">
        <v>18</v>
      </c>
      <c r="E12" s="10" t="s">
        <v>5</v>
      </c>
      <c r="F12" s="5">
        <v>74</v>
      </c>
    </row>
    <row r="13" spans="2:6" s="6" customFormat="1" ht="30" customHeight="1">
      <c r="B13" s="4">
        <f ca="1">TODAY()-20</f>
        <v>43246</v>
      </c>
      <c r="C13" s="7">
        <v>108</v>
      </c>
      <c r="D13" t="s">
        <v>20</v>
      </c>
      <c r="E13" s="8" t="s">
        <v>7</v>
      </c>
      <c r="F13" s="5">
        <v>123</v>
      </c>
    </row>
    <row r="14" spans="2:6" s="6" customFormat="1" ht="30" customHeight="1">
      <c r="B14" s="4">
        <f ca="1">TODAY()-15</f>
        <v>43251</v>
      </c>
      <c r="C14" s="9">
        <v>109</v>
      </c>
      <c r="D14" t="s">
        <v>21</v>
      </c>
      <c r="E14" s="10" t="s">
        <v>3</v>
      </c>
      <c r="F14" s="5">
        <v>99</v>
      </c>
    </row>
    <row r="15" spans="2:6" s="6" customFormat="1" ht="30" customHeight="1">
      <c r="B15" s="11">
        <f ca="1">TODAY()-10</f>
        <v>43256</v>
      </c>
      <c r="C15" s="9">
        <v>112</v>
      </c>
      <c r="D15" t="s">
        <v>19</v>
      </c>
      <c r="E15" s="10" t="s">
        <v>2</v>
      </c>
      <c r="F15" s="5">
        <v>100</v>
      </c>
    </row>
    <row r="16" spans="2:6" s="6" customFormat="1" ht="30" customHeight="1">
      <c r="B16" s="11">
        <f ca="1">TODAY()-5</f>
        <v>43261</v>
      </c>
      <c r="C16" s="9">
        <v>113</v>
      </c>
      <c r="D16" t="s">
        <v>17</v>
      </c>
      <c r="E16" s="10" t="s">
        <v>6</v>
      </c>
      <c r="F16" s="5">
        <v>1200</v>
      </c>
    </row>
    <row r="17" spans="2:6" s="6" customFormat="1" ht="30" customHeight="1">
      <c r="B17" s="11">
        <f ca="1">TODAY()</f>
        <v>43266</v>
      </c>
      <c r="C17" s="9">
        <v>114</v>
      </c>
      <c r="D17" t="s">
        <v>21</v>
      </c>
      <c r="E17" s="10" t="s">
        <v>3</v>
      </c>
      <c r="F17" s="5">
        <v>128</v>
      </c>
    </row>
    <row r="18" spans="2:6" ht="30" customHeight="1">
      <c r="B18" s="12" t="s">
        <v>13</v>
      </c>
      <c r="C18" s="13"/>
      <c r="D18" s="13"/>
      <c r="E18" s="13"/>
      <c r="F18" s="14">
        <f>SUBTOTAL(109,登記簿[金額])</f>
        <v>6121</v>
      </c>
    </row>
  </sheetData>
  <dataConsolidate/>
  <mergeCells count="1">
    <mergeCell ref="B1:D1"/>
  </mergeCells>
  <phoneticPr fontId="21" type="noConversion"/>
  <dataValidations count="8">
    <dataValidation allowBlank="1" showInputMessage="1" showErrorMessage="1" prompt="在此工作表中建立支出日誌。在 [登記簿] 表格中輸入支出詳細資料" sqref="A1"/>
    <dataValidation allowBlank="1" showInputMessage="1" showErrorMessage="1" prompt="在此標題下方的欄中輸入日期。使用標題篩選來尋找特定項目" sqref="B2"/>
    <dataValidation allowBlank="1" showInputMessage="1" showErrorMessage="1" prompt="在此標題下方的欄中輸入編號" sqref="C2"/>
    <dataValidation allowBlank="1" showInputMessage="1" showErrorMessage="1" prompt="在此標題下方的欄中輸入描述" sqref="D2"/>
    <dataValidation allowBlank="1" showInputMessage="1" showErrorMessage="1" prompt="在此標題下方的欄中選取類別。按 ALT+向下鍵來查看選項，然後按向下鍵和 ENTER 來選取" sqref="E2"/>
    <dataValidation allowBlank="1" showInputMessage="1" showErrorMessage="1" prompt="在此標題下方的欄中輸入金額" sqref="F2"/>
    <dataValidation allowBlank="1" showInputMessage="1" showErrorMessage="1" prompt="此儲存格為本工作表的標題" sqref="B1:D1"/>
    <dataValidation type="list" errorStyle="warning" allowBlank="1" showInputMessage="1" showErrorMessage="1" error="從清單中選取類別。選取 [取消]，按 ALT+向下鍵來查看選項，然後按向下鍵和 ENTER 來選取" sqref="E3:E17">
      <formula1>類別</formula1>
    </dataValidation>
  </dataValidations>
  <printOptions horizontalCentered="1"/>
  <pageMargins left="0.5" right="0.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C3" numberStoredAsText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TM03934534</ap:Template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ap:HeadingPairs>
  <ap:TitlesOfParts>
    <vt:vector baseType="lpstr" size="7">
      <vt:lpstr>支出摘要</vt:lpstr>
      <vt:lpstr>支出日誌</vt:lpstr>
      <vt:lpstr>支出摘要!Print_Titles</vt:lpstr>
      <vt:lpstr>支出日誌!Print_Titles</vt:lpstr>
      <vt:lpstr>標題​​1</vt:lpstr>
      <vt:lpstr>標題2</vt:lpstr>
      <vt:lpstr>支出摘要!類別名稱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2018-06-15T06:24:14Z</dcterms:created>
  <dcterms:modified xsi:type="dcterms:W3CDTF">2018-06-15T06:24:14Z</dcterms:modified>
</cp:coreProperties>
</file>