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zhang\Desktop\"/>
    </mc:Choice>
  </mc:AlternateContent>
  <bookViews>
    <workbookView xWindow="-195" yWindow="-225" windowWidth="15480" windowHeight="11100"/>
  </bookViews>
  <sheets>
    <sheet name="員工時程表" sheetId="1" r:id="rId1"/>
    <sheet name="星期幾_查詢" sheetId="2" r:id="rId2"/>
  </sheets>
  <definedNames>
    <definedName name="_3_8">員工時程表!$I$7:$N$7</definedName>
    <definedName name="_xlnm.Print_Area" localSheetId="0">員工時程表!$B$1:$Z$36</definedName>
    <definedName name="天_第一">員工時程表!$H$7</definedName>
    <definedName name="四捨五入">員工時程表!$H$34</definedName>
    <definedName name="列標題區域1..E4">員工時程表!$B$4:$D$4</definedName>
    <definedName name="列標題區域2..X35.1">員工時程表!$B$33:$G$33</definedName>
    <definedName name="列標題區域3..Y22">員工時程表!$B$22:$G$22</definedName>
    <definedName name="列標題區域4..E36">員工時程表!$B$36:$D$36</definedName>
    <definedName name="列標題區域5..I36">員工時程表!$G$36:$H$36</definedName>
    <definedName name="列標題區域6..R36">員工時程表!$P$36:$Q$36</definedName>
    <definedName name="第1週_加班">員工時程表!$H$25:$N$32</definedName>
    <definedName name="第1週_正常工作">員工時程表!$H$9:$N$21</definedName>
    <definedName name="第2週_加班">員工時程表!$P$26:$V$32</definedName>
    <definedName name="第2週_正常工作">員工時程表!$P$9:$V$21</definedName>
    <definedName name="結束_日期">員工時程表!$E$4</definedName>
    <definedName name="總計_所有_時數">員工時程表!$Z$35</definedName>
    <definedName name="欄標題區域1..G21.1">員工時程表!$B$8</definedName>
    <definedName name="欄標題區域10..Y21.1">員工時程表!$W$6</definedName>
    <definedName name="欄標題區域11..Z35.1">員工時程表!$Y$33:$Y$34</definedName>
    <definedName name="欄標題區域2..N21.1">員工時程表!$H$7</definedName>
    <definedName name="欄標題區域3..O21.1">員工時程表!$O$6</definedName>
    <definedName name="欄標題區域4..V21.1">員工時程表!$P$7</definedName>
    <definedName name="欄標題區域5..Y21.1">員工時程表!$W$6:$W$7</definedName>
    <definedName name="欄標題區域6..G32.1">員工時程表!$B$25</definedName>
    <definedName name="欄標題區域7..N32.1">員工時程表!$H$25</definedName>
    <definedName name="欄標題區域8..O32.1">員工時程表!$O$24:$O$25</definedName>
    <definedName name="欄標題區域9..V32.1">員工時程表!$P$24</definedName>
  </definedNames>
  <calcPr calcId="152511"/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H24" i="1" l="1"/>
  <c r="N24" i="1"/>
  <c r="M24" i="1"/>
  <c r="L24" i="1"/>
  <c r="L25" i="1" s="1"/>
  <c r="K24" i="1"/>
  <c r="J24" i="1"/>
  <c r="J25" i="1" s="1"/>
  <c r="I24" i="1"/>
  <c r="I25" i="1" s="1"/>
  <c r="K25" i="1"/>
  <c r="V24" i="1"/>
  <c r="V25" i="1" s="1"/>
  <c r="U24" i="1"/>
  <c r="U25" i="1" s="1"/>
  <c r="T24" i="1"/>
  <c r="T25" i="1" s="1"/>
  <c r="S24" i="1"/>
  <c r="S25" i="1" s="1"/>
  <c r="R24" i="1"/>
  <c r="R25" i="1" s="1"/>
  <c r="Q24" i="1"/>
  <c r="Q25" i="1" s="1"/>
  <c r="P24" i="1"/>
  <c r="P25" i="1" s="1"/>
  <c r="N25" i="1"/>
  <c r="M25" i="1"/>
  <c r="H25" i="1"/>
  <c r="H8" i="1" l="1"/>
  <c r="V7" i="1" l="1"/>
  <c r="E4" i="1" s="1"/>
  <c r="U7" i="1"/>
  <c r="U8" i="1" s="1"/>
  <c r="T7" i="1"/>
  <c r="T8" i="1" s="1"/>
  <c r="S7" i="1"/>
  <c r="S8" i="1" s="1"/>
  <c r="R7" i="1"/>
  <c r="R8" i="1" s="1"/>
  <c r="Q7" i="1"/>
  <c r="Q8" i="1" s="1"/>
  <c r="P7" i="1"/>
  <c r="P8" i="1" s="1"/>
  <c r="N7" i="1"/>
  <c r="N8" i="1" s="1"/>
  <c r="M7" i="1"/>
  <c r="M8" i="1" s="1"/>
  <c r="L7" i="1"/>
  <c r="L8" i="1" s="1"/>
  <c r="K7" i="1"/>
  <c r="K8" i="1" s="1"/>
  <c r="J7" i="1"/>
  <c r="J8" i="1" s="1"/>
  <c r="I7" i="1"/>
  <c r="I8" i="1" s="1"/>
  <c r="O9" i="1"/>
  <c r="W9" i="1"/>
  <c r="O10" i="1"/>
  <c r="W10" i="1"/>
  <c r="O11" i="1"/>
  <c r="W11" i="1"/>
  <c r="O12" i="1"/>
  <c r="W12" i="1"/>
  <c r="O13" i="1"/>
  <c r="W13" i="1"/>
  <c r="O14" i="1"/>
  <c r="W14" i="1"/>
  <c r="O15" i="1"/>
  <c r="W15" i="1"/>
  <c r="O16" i="1"/>
  <c r="W16" i="1"/>
  <c r="O17" i="1"/>
  <c r="W17" i="1"/>
  <c r="O18" i="1"/>
  <c r="W18" i="1"/>
  <c r="O19" i="1"/>
  <c r="W19" i="1"/>
  <c r="O20" i="1"/>
  <c r="W20" i="1"/>
  <c r="O21" i="1"/>
  <c r="W21" i="1"/>
  <c r="W26" i="1"/>
  <c r="O26" i="1"/>
  <c r="W27" i="1"/>
  <c r="O27" i="1"/>
  <c r="W28" i="1"/>
  <c r="O28" i="1"/>
  <c r="W29" i="1"/>
  <c r="O29" i="1"/>
  <c r="W30" i="1"/>
  <c r="O30" i="1"/>
  <c r="W31" i="1"/>
  <c r="O31" i="1"/>
  <c r="W32" i="1"/>
  <c r="O32" i="1"/>
  <c r="P33" i="1"/>
  <c r="Q33" i="1"/>
  <c r="Q35" i="1" s="1"/>
  <c r="R33" i="1"/>
  <c r="R35" i="1" s="1"/>
  <c r="S33" i="1"/>
  <c r="S35" i="1" s="1"/>
  <c r="T33" i="1"/>
  <c r="T35" i="1" s="1"/>
  <c r="U33" i="1"/>
  <c r="V33" i="1"/>
  <c r="V35" i="1" s="1"/>
  <c r="I35" i="1"/>
  <c r="J35" i="1"/>
  <c r="K35" i="1"/>
  <c r="L35" i="1"/>
  <c r="M35" i="1"/>
  <c r="N35" i="1"/>
  <c r="U35" i="1"/>
  <c r="H35" i="1"/>
  <c r="H22" i="1"/>
  <c r="I22" i="1"/>
  <c r="J22" i="1"/>
  <c r="K22" i="1"/>
  <c r="L22" i="1"/>
  <c r="M22" i="1"/>
  <c r="N22" i="1"/>
  <c r="P22" i="1"/>
  <c r="Q22" i="1"/>
  <c r="R22" i="1"/>
  <c r="S22" i="1"/>
  <c r="T22" i="1"/>
  <c r="U22" i="1"/>
  <c r="V22" i="1"/>
  <c r="X21" i="1" l="1"/>
  <c r="X19" i="1"/>
  <c r="X17" i="1"/>
  <c r="X9" i="1"/>
  <c r="X32" i="1"/>
  <c r="X31" i="1"/>
  <c r="X16" i="1"/>
  <c r="X10" i="1"/>
  <c r="X28" i="1"/>
  <c r="X13" i="1"/>
  <c r="X18" i="1"/>
  <c r="X14" i="1"/>
  <c r="X29" i="1"/>
  <c r="X11" i="1"/>
  <c r="X26" i="1"/>
  <c r="W22" i="1"/>
  <c r="W33" i="1"/>
  <c r="W34" i="1" s="1"/>
  <c r="W35" i="1" s="1"/>
  <c r="X20" i="1"/>
  <c r="X15" i="1"/>
  <c r="X12" i="1"/>
  <c r="X30" i="1"/>
  <c r="X27" i="1"/>
  <c r="V8" i="1"/>
  <c r="O22" i="1"/>
  <c r="P35" i="1"/>
  <c r="O33" i="1"/>
  <c r="O34" i="1" s="1"/>
  <c r="O35" i="1" s="1"/>
  <c r="X33" i="1" l="1"/>
  <c r="X34" i="1" s="1"/>
  <c r="X35" i="1" s="1"/>
  <c r="X22" i="1"/>
  <c r="Y35" i="1" l="1"/>
  <c r="Z35" i="1"/>
</calcChain>
</file>

<file path=xl/sharedStrings.xml><?xml version="1.0" encoding="utf-8"?>
<sst xmlns="http://schemas.openxmlformats.org/spreadsheetml/2006/main" count="47" uniqueCount="39">
  <si>
    <t>作業員工時程表</t>
  </si>
  <si>
    <t>薪資結束日期</t>
  </si>
  <si>
    <t>正常工時：</t>
  </si>
  <si>
    <t>工作</t>
  </si>
  <si>
    <t xml:space="preserve">總正常工時   </t>
  </si>
  <si>
    <t>加班時數：</t>
  </si>
  <si>
    <t xml:space="preserve">總加班時數     </t>
  </si>
  <si>
    <t xml:space="preserve">加班費     </t>
  </si>
  <si>
    <t xml:space="preserve">已付加班費     </t>
  </si>
  <si>
    <t xml:space="preserve">員工 </t>
  </si>
  <si>
    <t>位置</t>
  </si>
  <si>
    <t>工單號碼</t>
  </si>
  <si>
    <t>日期：</t>
  </si>
  <si>
    <t>工作描述</t>
  </si>
  <si>
    <t>員工姓名</t>
  </si>
  <si>
    <t>員工編號</t>
  </si>
  <si>
    <t>職稱</t>
  </si>
  <si>
    <t>職稱號碼</t>
  </si>
  <si>
    <t xml:space="preserve">主管 </t>
  </si>
  <si>
    <t>總計
第 1 週
正常工作</t>
  </si>
  <si>
    <t>第 1 週加班時數</t>
  </si>
  <si>
    <t>總計
第 2 週
正常工作</t>
  </si>
  <si>
    <t>第 2 週加班時數</t>
  </si>
  <si>
    <t>總計
正常工作
時數</t>
  </si>
  <si>
    <t>總加班時數</t>
  </si>
  <si>
    <t>薪資
僅限使用
給薪代碼</t>
  </si>
  <si>
    <t>加班
代碼</t>
  </si>
  <si>
    <t>總
時數
(工時)</t>
  </si>
  <si>
    <t>總
時數
(已給薪)</t>
  </si>
  <si>
    <t>星期幾
(整數)</t>
  </si>
  <si>
    <t>星期幾
(縮寫)</t>
  </si>
  <si>
    <t>週日</t>
  </si>
  <si>
    <t>週一</t>
  </si>
  <si>
    <t>週二</t>
  </si>
  <si>
    <t>週三</t>
  </si>
  <si>
    <t>週四</t>
  </si>
  <si>
    <t>週五</t>
  </si>
  <si>
    <t>週六</t>
  </si>
  <si>
    <t>如果需要加班授權，請在
右側儲存格選取 [是]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</si>
</sst>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0.0"/>
    <numFmt numFmtId="181" formatCode="yyyy&quot;年&quot;m&quot;月&quot;d&quot;日&quot;;@"/>
    <numFmt numFmtId="182" formatCode="m/d"/>
    <numFmt numFmtId="183" formatCode="0_ "/>
    <numFmt numFmtId="184" formatCode="0.0_ "/>
    <numFmt numFmtId="185" formatCode="#,##0.00_ "/>
    <numFmt numFmtId="186" formatCode="0.00_ "/>
    <numFmt numFmtId="187" formatCode="0.0_);[Red]\(0.0\)"/>
  </numFmts>
  <fonts count="29" x14ac:knownFonts="1">
    <font>
      <sz val="11"/>
      <name val="Microsoft JhengHei UI"/>
      <family val="2"/>
    </font>
    <font>
      <sz val="8"/>
      <name val="Tms Rmn"/>
    </font>
    <font>
      <sz val="8"/>
      <name val="Arial Narrow"/>
      <family val="2"/>
      <scheme val="minor"/>
    </font>
    <font>
      <b/>
      <sz val="11"/>
      <name val="Arial Narrow"/>
      <family val="2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i/>
      <sz val="11"/>
      <color theme="1" tint="0.34998626667073579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4"/>
      <color theme="3"/>
      <name val="Microsoft JhengHei UI"/>
      <family val="2"/>
    </font>
    <font>
      <b/>
      <sz val="11"/>
      <name val="Microsoft JhengHei UI"/>
      <family val="2"/>
    </font>
    <font>
      <sz val="8"/>
      <name val="Microsoft JhengHei UI"/>
      <family val="2"/>
    </font>
    <font>
      <b/>
      <sz val="11"/>
      <name val="Microsoft JhengHei UI"/>
      <family val="2"/>
      <charset val="136"/>
    </font>
    <font>
      <sz val="8"/>
      <name val="Microsoft JhengHei UI"/>
      <family val="2"/>
      <charset val="136"/>
    </font>
    <font>
      <sz val="11"/>
      <name val="Microsoft JhengHei UI"/>
      <family val="2"/>
      <charset val="136"/>
    </font>
    <font>
      <b/>
      <sz val="8"/>
      <name val="Microsoft JhengHei UI"/>
      <family val="2"/>
      <charset val="136"/>
    </font>
  </fonts>
  <fills count="3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9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6" fontId="9" fillId="0" borderId="0" applyFill="0" applyBorder="0" applyAlignment="0" applyProtection="0"/>
    <xf numFmtId="9" fontId="9" fillId="0" borderId="0" applyFill="0" applyBorder="0" applyAlignment="0" applyProtection="0"/>
    <xf numFmtId="0" fontId="13" fillId="0" borderId="40" applyNumberFormat="0" applyFill="0" applyAlignment="0" applyProtection="0"/>
    <xf numFmtId="0" fontId="14" fillId="0" borderId="39" applyNumberFormat="0" applyFill="0" applyAlignment="0" applyProtection="0"/>
    <xf numFmtId="0" fontId="9" fillId="6" borderId="38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46" applyNumberFormat="0" applyFill="0" applyAlignment="0" applyProtection="0"/>
    <xf numFmtId="0" fontId="1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6" fillId="8" borderId="0" applyNumberFormat="0" applyBorder="0" applyAlignment="0" applyProtection="0"/>
    <xf numFmtId="0" fontId="17" fillId="9" borderId="0" applyNumberFormat="0" applyBorder="0" applyAlignment="0" applyProtection="0"/>
    <xf numFmtId="0" fontId="15" fillId="10" borderId="47" applyNumberFormat="0" applyAlignment="0" applyProtection="0"/>
    <xf numFmtId="0" fontId="18" fillId="11" borderId="48" applyNumberFormat="0" applyAlignment="0" applyProtection="0"/>
    <xf numFmtId="0" fontId="7" fillId="11" borderId="47" applyNumberFormat="0" applyAlignment="0" applyProtection="0"/>
    <xf numFmtId="0" fontId="16" fillId="0" borderId="49" applyNumberFormat="0" applyFill="0" applyAlignment="0" applyProtection="0"/>
    <xf numFmtId="0" fontId="8" fillId="12" borderId="50" applyNumberFormat="0" applyAlignment="0" applyProtection="0"/>
    <xf numFmtId="0" fontId="21" fillId="0" borderId="0" applyNumberFormat="0" applyFill="0" applyBorder="0" applyAlignment="0" applyProtection="0"/>
    <xf numFmtId="0" fontId="20" fillId="0" borderId="51" applyNumberFormat="0" applyFill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</cellStyleXfs>
  <cellXfs count="12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1" xfId="0" applyFont="1" applyBorder="1" applyAlignment="1">
      <alignment horizontal="center" wrapText="1"/>
    </xf>
    <xf numFmtId="180" fontId="28" fillId="0" borderId="0" xfId="0" applyNumberFormat="1" applyFont="1" applyBorder="1" applyAlignment="1">
      <alignment horizontal="center" vertical="center"/>
    </xf>
    <xf numFmtId="0" fontId="27" fillId="0" borderId="0" xfId="0" applyFont="1"/>
    <xf numFmtId="181" fontId="25" fillId="4" borderId="37" xfId="0" applyNumberFormat="1" applyFont="1" applyFill="1" applyBorder="1" applyAlignment="1" applyProtection="1">
      <alignment horizontal="center"/>
    </xf>
    <xf numFmtId="0" fontId="25" fillId="0" borderId="0" xfId="0" applyFont="1"/>
    <xf numFmtId="180" fontId="25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wrapText="1"/>
    </xf>
    <xf numFmtId="180" fontId="25" fillId="0" borderId="0" xfId="0" applyNumberFormat="1" applyFont="1"/>
    <xf numFmtId="182" fontId="25" fillId="4" borderId="7" xfId="0" applyNumberFormat="1" applyFont="1" applyFill="1" applyBorder="1" applyAlignment="1" applyProtection="1">
      <alignment horizontal="center" vertical="center"/>
      <protection locked="0"/>
    </xf>
    <xf numFmtId="182" fontId="25" fillId="4" borderId="7" xfId="0" applyNumberFormat="1" applyFont="1" applyFill="1" applyBorder="1" applyAlignment="1" applyProtection="1">
      <alignment horizontal="center" vertical="center"/>
    </xf>
    <xf numFmtId="182" fontId="25" fillId="4" borderId="35" xfId="0" applyNumberFormat="1" applyFont="1" applyFill="1" applyBorder="1" applyAlignment="1" applyProtection="1">
      <alignment horizontal="center" vertical="center"/>
    </xf>
    <xf numFmtId="182" fontId="25" fillId="4" borderId="36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183" fontId="25" fillId="4" borderId="7" xfId="0" quotePrefix="1" applyNumberFormat="1" applyFont="1" applyFill="1" applyBorder="1" applyAlignment="1">
      <alignment horizontal="center" vertical="center"/>
    </xf>
    <xf numFmtId="183" fontId="25" fillId="4" borderId="7" xfId="0" applyNumberFormat="1" applyFont="1" applyFill="1" applyBorder="1" applyAlignment="1">
      <alignment horizontal="center" vertical="center"/>
    </xf>
    <xf numFmtId="184" fontId="25" fillId="4" borderId="7" xfId="0" applyNumberFormat="1" applyFont="1" applyFill="1" applyBorder="1" applyAlignment="1">
      <alignment horizontal="center" vertical="center"/>
    </xf>
    <xf numFmtId="184" fontId="25" fillId="4" borderId="7" xfId="0" applyNumberFormat="1" applyFont="1" applyFill="1" applyBorder="1" applyAlignment="1" applyProtection="1">
      <alignment horizontal="center" vertical="center"/>
    </xf>
    <xf numFmtId="184" fontId="25" fillId="4" borderId="35" xfId="0" applyNumberFormat="1" applyFont="1" applyFill="1" applyBorder="1" applyAlignment="1" applyProtection="1">
      <alignment horizontal="center" vertical="center"/>
    </xf>
    <xf numFmtId="184" fontId="25" fillId="4" borderId="36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183" fontId="25" fillId="0" borderId="10" xfId="0" applyNumberFormat="1" applyFont="1" applyFill="1" applyBorder="1" applyAlignment="1" applyProtection="1">
      <alignment horizontal="center" vertical="center"/>
      <protection locked="0"/>
    </xf>
    <xf numFmtId="183" fontId="25" fillId="0" borderId="11" xfId="0" applyNumberFormat="1" applyFont="1" applyBorder="1" applyAlignment="1" applyProtection="1">
      <alignment horizontal="center" vertical="center"/>
      <protection locked="0"/>
    </xf>
    <xf numFmtId="183" fontId="25" fillId="0" borderId="11" xfId="0" applyNumberFormat="1" applyFont="1" applyFill="1" applyBorder="1" applyAlignment="1" applyProtection="1">
      <alignment horizontal="center" vertical="center"/>
      <protection locked="0"/>
    </xf>
    <xf numFmtId="184" fontId="25" fillId="0" borderId="11" xfId="0" applyNumberFormat="1" applyFont="1" applyBorder="1" applyAlignment="1" applyProtection="1">
      <alignment horizontal="center" vertical="center"/>
      <protection locked="0"/>
    </xf>
    <xf numFmtId="185" fontId="27" fillId="0" borderId="12" xfId="0" applyNumberFormat="1" applyFont="1" applyFill="1" applyBorder="1" applyAlignment="1" applyProtection="1">
      <alignment horizontal="center" vertical="center"/>
      <protection locked="0"/>
    </xf>
    <xf numFmtId="186" fontId="27" fillId="0" borderId="10" xfId="0" applyNumberFormat="1" applyFont="1" applyFill="1" applyBorder="1" applyAlignment="1" applyProtection="1">
      <alignment horizontal="center" vertical="center"/>
      <protection locked="0"/>
    </xf>
    <xf numFmtId="186" fontId="27" fillId="0" borderId="13" xfId="0" applyNumberFormat="1" applyFont="1" applyFill="1" applyBorder="1" applyAlignment="1" applyProtection="1">
      <alignment horizontal="center" vertical="center"/>
      <protection locked="0"/>
    </xf>
    <xf numFmtId="186" fontId="27" fillId="0" borderId="14" xfId="0" applyNumberFormat="1" applyFont="1" applyFill="1" applyBorder="1" applyAlignment="1" applyProtection="1">
      <alignment horizontal="center" vertical="center"/>
      <protection locked="0"/>
    </xf>
    <xf numFmtId="186" fontId="27" fillId="5" borderId="6" xfId="0" applyNumberFormat="1" applyFont="1" applyFill="1" applyBorder="1" applyAlignment="1">
      <alignment horizontal="center" vertical="center"/>
    </xf>
    <xf numFmtId="186" fontId="27" fillId="5" borderId="15" xfId="0" applyNumberFormat="1" applyFont="1" applyFill="1" applyBorder="1" applyAlignment="1">
      <alignment horizontal="center" vertical="center"/>
    </xf>
    <xf numFmtId="186" fontId="27" fillId="5" borderId="5" xfId="0" applyNumberFormat="1" applyFont="1" applyFill="1" applyBorder="1" applyAlignment="1">
      <alignment horizontal="center" vertical="center"/>
    </xf>
    <xf numFmtId="184" fontId="27" fillId="0" borderId="7" xfId="0" applyNumberFormat="1" applyFont="1" applyFill="1" applyBorder="1" applyAlignment="1">
      <alignment horizontal="center" vertical="center"/>
    </xf>
    <xf numFmtId="183" fontId="25" fillId="0" borderId="16" xfId="0" applyNumberFormat="1" applyFont="1" applyFill="1" applyBorder="1" applyAlignment="1" applyProtection="1">
      <alignment horizontal="center" vertical="center"/>
      <protection locked="0"/>
    </xf>
    <xf numFmtId="183" fontId="25" fillId="0" borderId="17" xfId="0" applyNumberFormat="1" applyFont="1" applyBorder="1" applyAlignment="1" applyProtection="1">
      <alignment horizontal="center" vertical="center"/>
      <protection locked="0"/>
    </xf>
    <xf numFmtId="183" fontId="25" fillId="0" borderId="17" xfId="0" applyNumberFormat="1" applyFont="1" applyFill="1" applyBorder="1" applyAlignment="1" applyProtection="1">
      <alignment horizontal="center" vertical="center"/>
      <protection locked="0"/>
    </xf>
    <xf numFmtId="184" fontId="25" fillId="0" borderId="17" xfId="0" applyNumberFormat="1" applyFont="1" applyBorder="1" applyAlignment="1" applyProtection="1">
      <alignment horizontal="center" vertical="center"/>
      <protection locked="0"/>
    </xf>
    <xf numFmtId="186" fontId="27" fillId="0" borderId="18" xfId="0" applyNumberFormat="1" applyFont="1" applyFill="1" applyBorder="1" applyAlignment="1" applyProtection="1">
      <alignment horizontal="center" vertical="center"/>
      <protection locked="0"/>
    </xf>
    <xf numFmtId="186" fontId="27" fillId="0" borderId="19" xfId="0" applyNumberFormat="1" applyFont="1" applyFill="1" applyBorder="1" applyAlignment="1" applyProtection="1">
      <alignment horizontal="center" vertical="center"/>
      <protection locked="0"/>
    </xf>
    <xf numFmtId="186" fontId="27" fillId="0" borderId="15" xfId="0" applyNumberFormat="1" applyFont="1" applyFill="1" applyBorder="1" applyAlignment="1" applyProtection="1">
      <alignment horizontal="center" vertical="center"/>
      <protection locked="0"/>
    </xf>
    <xf numFmtId="186" fontId="27" fillId="5" borderId="20" xfId="0" applyNumberFormat="1" applyFont="1" applyFill="1" applyBorder="1" applyAlignment="1">
      <alignment horizontal="center" vertical="center"/>
    </xf>
    <xf numFmtId="186" fontId="27" fillId="5" borderId="12" xfId="0" applyNumberFormat="1" applyFont="1" applyFill="1" applyBorder="1" applyAlignment="1">
      <alignment horizontal="center" vertical="center"/>
    </xf>
    <xf numFmtId="186" fontId="27" fillId="5" borderId="21" xfId="0" applyNumberFormat="1" applyFont="1" applyFill="1" applyBorder="1" applyAlignment="1">
      <alignment horizontal="center" vertical="center"/>
    </xf>
    <xf numFmtId="186" fontId="27" fillId="0" borderId="16" xfId="0" applyNumberFormat="1" applyFont="1" applyFill="1" applyBorder="1" applyAlignment="1" applyProtection="1">
      <alignment horizontal="center" vertical="center"/>
      <protection locked="0"/>
    </xf>
    <xf numFmtId="186" fontId="27" fillId="0" borderId="22" xfId="0" applyNumberFormat="1" applyFont="1" applyFill="1" applyBorder="1" applyAlignment="1" applyProtection="1">
      <alignment horizontal="center" vertical="center"/>
      <protection locked="0"/>
    </xf>
    <xf numFmtId="186" fontId="27" fillId="0" borderId="23" xfId="0" applyNumberFormat="1" applyFont="1" applyFill="1" applyBorder="1" applyAlignment="1" applyProtection="1">
      <alignment horizontal="center" vertical="center"/>
      <protection locked="0"/>
    </xf>
    <xf numFmtId="183" fontId="25" fillId="0" borderId="16" xfId="0" applyNumberFormat="1" applyFont="1" applyBorder="1" applyAlignment="1" applyProtection="1">
      <alignment horizontal="center" vertical="center"/>
      <protection locked="0"/>
    </xf>
    <xf numFmtId="183" fontId="25" fillId="0" borderId="24" xfId="0" applyNumberFormat="1" applyFont="1" applyBorder="1" applyAlignment="1" applyProtection="1">
      <alignment horizontal="center" vertical="center"/>
      <protection locked="0"/>
    </xf>
    <xf numFmtId="183" fontId="25" fillId="0" borderId="25" xfId="0" applyNumberFormat="1" applyFont="1" applyBorder="1" applyAlignment="1" applyProtection="1">
      <alignment horizontal="center" vertical="center"/>
      <protection locked="0"/>
    </xf>
    <xf numFmtId="184" fontId="25" fillId="0" borderId="25" xfId="0" applyNumberFormat="1" applyFont="1" applyBorder="1" applyAlignment="1" applyProtection="1">
      <alignment horizontal="center" vertical="center"/>
      <protection locked="0"/>
    </xf>
    <xf numFmtId="185" fontId="27" fillId="0" borderId="26" xfId="0" applyNumberFormat="1" applyFont="1" applyFill="1" applyBorder="1" applyAlignment="1" applyProtection="1">
      <alignment horizontal="center" vertical="center"/>
      <protection locked="0"/>
    </xf>
    <xf numFmtId="186" fontId="27" fillId="0" borderId="24" xfId="0" applyNumberFormat="1" applyFont="1" applyFill="1" applyBorder="1" applyAlignment="1" applyProtection="1">
      <alignment horizontal="center" vertical="center"/>
      <protection locked="0"/>
    </xf>
    <xf numFmtId="186" fontId="27" fillId="0" borderId="27" xfId="0" applyNumberFormat="1" applyFont="1" applyFill="1" applyBorder="1" applyAlignment="1" applyProtection="1">
      <alignment horizontal="center" vertical="center"/>
      <protection locked="0"/>
    </xf>
    <xf numFmtId="186" fontId="27" fillId="0" borderId="28" xfId="0" applyNumberFormat="1" applyFont="1" applyFill="1" applyBorder="1" applyAlignment="1" applyProtection="1">
      <alignment horizontal="center" vertical="center"/>
      <protection locked="0"/>
    </xf>
    <xf numFmtId="186" fontId="27" fillId="5" borderId="29" xfId="0" applyNumberFormat="1" applyFont="1" applyFill="1" applyBorder="1" applyAlignment="1">
      <alignment horizontal="center" vertical="center"/>
    </xf>
    <xf numFmtId="186" fontId="27" fillId="5" borderId="30" xfId="0" applyNumberFormat="1" applyFont="1" applyFill="1" applyBorder="1" applyAlignment="1">
      <alignment horizontal="center" vertical="center"/>
    </xf>
    <xf numFmtId="186" fontId="27" fillId="5" borderId="8" xfId="0" applyNumberFormat="1" applyFont="1" applyFill="1" applyBorder="1" applyAlignment="1">
      <alignment horizontal="center" vertical="center"/>
    </xf>
    <xf numFmtId="186" fontId="27" fillId="5" borderId="7" xfId="0" applyNumberFormat="1" applyFont="1" applyFill="1" applyBorder="1" applyAlignment="1">
      <alignment horizontal="center" vertical="center"/>
    </xf>
    <xf numFmtId="184" fontId="25" fillId="3" borderId="7" xfId="0" applyNumberFormat="1" applyFont="1" applyFill="1" applyBorder="1" applyAlignment="1">
      <alignment horizontal="center" vertical="center"/>
    </xf>
    <xf numFmtId="183" fontId="25" fillId="0" borderId="18" xfId="0" applyNumberFormat="1" applyFont="1" applyBorder="1" applyAlignment="1" applyProtection="1">
      <alignment horizontal="center" vertical="center"/>
      <protection locked="0"/>
    </xf>
    <xf numFmtId="183" fontId="25" fillId="0" borderId="32" xfId="0" applyNumberFormat="1" applyFont="1" applyBorder="1" applyAlignment="1" applyProtection="1">
      <alignment vertical="center"/>
      <protection locked="0"/>
    </xf>
    <xf numFmtId="186" fontId="27" fillId="5" borderId="3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83" fontId="25" fillId="0" borderId="33" xfId="0" applyNumberFormat="1" applyFont="1" applyBorder="1" applyAlignment="1" applyProtection="1">
      <alignment vertical="center"/>
      <protection locked="0"/>
    </xf>
    <xf numFmtId="183" fontId="25" fillId="0" borderId="34" xfId="0" applyNumberFormat="1" applyFont="1" applyBorder="1" applyAlignment="1" applyProtection="1">
      <alignment vertical="center"/>
      <protection locked="0"/>
    </xf>
    <xf numFmtId="184" fontId="27" fillId="0" borderId="4" xfId="0" applyNumberFormat="1" applyFont="1" applyFill="1" applyBorder="1" applyAlignment="1">
      <alignment horizontal="center" vertical="center"/>
    </xf>
    <xf numFmtId="186" fontId="27" fillId="5" borderId="9" xfId="0" applyNumberFormat="1" applyFont="1" applyFill="1" applyBorder="1" applyAlignment="1">
      <alignment horizontal="center" vertical="center"/>
    </xf>
    <xf numFmtId="186" fontId="27" fillId="0" borderId="8" xfId="0" applyNumberFormat="1" applyFont="1" applyFill="1" applyBorder="1" applyAlignment="1">
      <alignment horizontal="center" vertical="center"/>
    </xf>
    <xf numFmtId="186" fontId="27" fillId="2" borderId="7" xfId="0" applyNumberFormat="1" applyFont="1" applyFill="1" applyBorder="1" applyAlignment="1">
      <alignment horizontal="center" vertical="center"/>
    </xf>
    <xf numFmtId="186" fontId="27" fillId="5" borderId="35" xfId="0" applyNumberFormat="1" applyFont="1" applyFill="1" applyBorder="1" applyAlignment="1">
      <alignment horizontal="center" vertical="center"/>
    </xf>
    <xf numFmtId="186" fontId="27" fillId="5" borderId="36" xfId="0" applyNumberFormat="1" applyFont="1" applyFill="1" applyBorder="1" applyAlignment="1">
      <alignment horizontal="center" vertical="center"/>
    </xf>
    <xf numFmtId="184" fontId="24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184" fontId="23" fillId="0" borderId="0" xfId="0" applyNumberFormat="1" applyFont="1"/>
    <xf numFmtId="184" fontId="3" fillId="0" borderId="0" xfId="0" applyNumberFormat="1" applyFont="1"/>
    <xf numFmtId="184" fontId="2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184" fontId="23" fillId="0" borderId="0" xfId="0" applyNumberFormat="1" applyFont="1" applyAlignment="1">
      <alignment horizontal="center" vertical="center"/>
    </xf>
    <xf numFmtId="184" fontId="23" fillId="0" borderId="0" xfId="0" applyNumberFormat="1" applyFont="1" applyBorder="1" applyAlignment="1">
      <alignment horizontal="center" vertical="center"/>
    </xf>
    <xf numFmtId="184" fontId="3" fillId="0" borderId="7" xfId="0" applyNumberFormat="1" applyFont="1" applyBorder="1" applyAlignment="1">
      <alignment horizontal="center" vertical="center"/>
    </xf>
    <xf numFmtId="184" fontId="2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23" fillId="0" borderId="0" xfId="0" applyNumberFormat="1" applyFont="1" applyFill="1" applyBorder="1" applyAlignment="1">
      <alignment vertical="center"/>
    </xf>
    <xf numFmtId="184" fontId="0" fillId="0" borderId="0" xfId="0" applyNumberFormat="1" applyFont="1"/>
    <xf numFmtId="180" fontId="25" fillId="0" borderId="41" xfId="0" applyNumberFormat="1" applyFont="1" applyBorder="1" applyAlignment="1">
      <alignment horizontal="right"/>
    </xf>
    <xf numFmtId="180" fontId="25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center" vertical="top" wrapText="1"/>
    </xf>
    <xf numFmtId="180" fontId="25" fillId="0" borderId="42" xfId="0" applyNumberFormat="1" applyFont="1" applyBorder="1" applyAlignment="1">
      <alignment horizontal="right" vertical="top" wrapText="1"/>
    </xf>
    <xf numFmtId="1" fontId="25" fillId="0" borderId="0" xfId="0" applyNumberFormat="1" applyFont="1" applyAlignment="1">
      <alignment horizontal="left"/>
    </xf>
    <xf numFmtId="1" fontId="25" fillId="0" borderId="3" xfId="0" applyNumberFormat="1" applyFont="1" applyBorder="1" applyAlignment="1">
      <alignment horizontal="left"/>
    </xf>
    <xf numFmtId="0" fontId="27" fillId="0" borderId="0" xfId="0" applyFont="1" applyAlignment="1">
      <alignment horizontal="right" vertical="top" wrapText="1"/>
    </xf>
    <xf numFmtId="1" fontId="25" fillId="0" borderId="0" xfId="0" applyNumberFormat="1" applyFont="1" applyBorder="1" applyAlignment="1"/>
    <xf numFmtId="1" fontId="25" fillId="0" borderId="2" xfId="0" applyNumberFormat="1" applyFont="1" applyBorder="1" applyAlignment="1"/>
    <xf numFmtId="180" fontId="25" fillId="0" borderId="0" xfId="0" applyNumberFormat="1" applyFont="1" applyAlignment="1">
      <alignment horizontal="right"/>
    </xf>
    <xf numFmtId="180" fontId="25" fillId="0" borderId="2" xfId="0" applyNumberFormat="1" applyFont="1" applyBorder="1" applyAlignment="1">
      <alignment horizontal="right"/>
    </xf>
    <xf numFmtId="180" fontId="22" fillId="0" borderId="0" xfId="0" applyNumberFormat="1" applyFont="1" applyAlignment="1">
      <alignment vertical="top"/>
    </xf>
    <xf numFmtId="187" fontId="25" fillId="4" borderId="4" xfId="0" applyNumberFormat="1" applyFont="1" applyFill="1" applyBorder="1" applyAlignment="1">
      <alignment horizontal="center" wrapText="1"/>
    </xf>
    <xf numFmtId="187" fontId="25" fillId="4" borderId="6" xfId="0" applyNumberFormat="1" applyFont="1" applyFill="1" applyBorder="1" applyAlignment="1">
      <alignment horizontal="center"/>
    </xf>
    <xf numFmtId="187" fontId="25" fillId="4" borderId="8" xfId="0" applyNumberFormat="1" applyFont="1" applyFill="1" applyBorder="1" applyAlignment="1">
      <alignment horizontal="center"/>
    </xf>
    <xf numFmtId="184" fontId="25" fillId="4" borderId="4" xfId="0" applyNumberFormat="1" applyFont="1" applyFill="1" applyBorder="1" applyAlignment="1">
      <alignment horizontal="center" wrapText="1"/>
    </xf>
    <xf numFmtId="184" fontId="25" fillId="4" borderId="6" xfId="0" applyNumberFormat="1" applyFont="1" applyFill="1" applyBorder="1" applyAlignment="1">
      <alignment horizontal="center"/>
    </xf>
    <xf numFmtId="184" fontId="25" fillId="4" borderId="8" xfId="0" applyNumberFormat="1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186" fontId="25" fillId="0" borderId="4" xfId="0" applyNumberFormat="1" applyFont="1" applyFill="1" applyBorder="1" applyAlignment="1">
      <alignment horizontal="center" vertical="top" wrapText="1"/>
    </xf>
    <xf numFmtId="186" fontId="25" fillId="0" borderId="8" xfId="0" applyNumberFormat="1" applyFont="1" applyFill="1" applyBorder="1" applyAlignment="1">
      <alignment horizontal="center" vertical="top" wrapText="1"/>
    </xf>
    <xf numFmtId="1" fontId="25" fillId="0" borderId="0" xfId="0" applyNumberFormat="1" applyFont="1" applyBorder="1" applyAlignment="1">
      <alignment horizontal="left"/>
    </xf>
    <xf numFmtId="1" fontId="25" fillId="0" borderId="2" xfId="0" applyNumberFormat="1" applyFont="1" applyBorder="1" applyAlignment="1">
      <alignment horizontal="left"/>
    </xf>
    <xf numFmtId="184" fontId="25" fillId="0" borderId="42" xfId="0" applyNumberFormat="1" applyFont="1" applyBorder="1" applyAlignment="1">
      <alignment horizontal="right" vertical="center" wrapText="1"/>
    </xf>
    <xf numFmtId="184" fontId="25" fillId="0" borderId="43" xfId="0" applyNumberFormat="1" applyFont="1" applyBorder="1" applyAlignment="1">
      <alignment horizontal="right" vertical="center" wrapText="1"/>
    </xf>
    <xf numFmtId="184" fontId="25" fillId="0" borderId="0" xfId="0" applyNumberFormat="1" applyFont="1" applyBorder="1" applyAlignment="1">
      <alignment horizontal="right" vertical="center" wrapText="1"/>
    </xf>
    <xf numFmtId="184" fontId="25" fillId="0" borderId="44" xfId="0" applyNumberFormat="1" applyFont="1" applyBorder="1" applyAlignment="1">
      <alignment horizontal="right" vertical="center" wrapText="1"/>
    </xf>
    <xf numFmtId="184" fontId="26" fillId="0" borderId="0" xfId="0" applyNumberFormat="1" applyFont="1" applyAlignment="1">
      <alignment vertical="center"/>
    </xf>
    <xf numFmtId="184" fontId="26" fillId="0" borderId="1" xfId="0" applyNumberFormat="1" applyFont="1" applyBorder="1" applyAlignment="1">
      <alignment vertical="center"/>
    </xf>
    <xf numFmtId="184" fontId="27" fillId="0" borderId="45" xfId="0" applyNumberFormat="1" applyFont="1" applyBorder="1" applyAlignment="1">
      <alignment horizontal="right" vertical="top" wrapText="1"/>
    </xf>
    <xf numFmtId="184" fontId="25" fillId="0" borderId="0" xfId="0" applyNumberFormat="1" applyFont="1" applyAlignment="1">
      <alignment horizontal="right"/>
    </xf>
    <xf numFmtId="184" fontId="25" fillId="0" borderId="1" xfId="0" applyNumberFormat="1" applyFont="1" applyBorder="1" applyAlignment="1">
      <alignment horizontal="left"/>
    </xf>
    <xf numFmtId="184" fontId="25" fillId="0" borderId="0" xfId="0" quotePrefix="1" applyNumberFormat="1" applyFont="1" applyAlignment="1">
      <alignment horizontal="right"/>
    </xf>
    <xf numFmtId="184" fontId="25" fillId="0" borderId="0" xfId="0" applyNumberFormat="1" applyFont="1"/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1" builtinId="3" customBuiltin="1"/>
    <cellStyle name="千分位[0]" xfId="2" builtinId="6" customBuiltin="1"/>
    <cellStyle name="中等" xfId="15" builtinId="28" customBuiltin="1"/>
    <cellStyle name="合計" xfId="22" builtinId="25" customBuiltin="1"/>
    <cellStyle name="好" xfId="13" builtinId="26" customBuiltin="1"/>
    <cellStyle name="百分比" xfId="5" builtinId="5" customBuiltin="1"/>
    <cellStyle name="計算方式" xfId="18" builtinId="22" customBuiltin="1"/>
    <cellStyle name="貨幣" xfId="3" builtinId="4" customBuiltin="1"/>
    <cellStyle name="貨幣 [0]" xfId="4" builtinId="7" customBuiltin="1"/>
    <cellStyle name="連結的儲存格" xfId="19" builtinId="24" customBuiltin="1"/>
    <cellStyle name="備註" xfId="8" builtinId="10" customBuiltin="1"/>
    <cellStyle name="說明文字" xfId="9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10" builtinId="15" customBuiltin="1"/>
    <cellStyle name="標題 1" xfId="11" builtinId="16" customBuiltin="1"/>
    <cellStyle name="標題 2" xfId="6" builtinId="17" customBuiltin="1"/>
    <cellStyle name="標題 3" xfId="7" builtinId="18" customBuiltin="1"/>
    <cellStyle name="標題 4" xfId="12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hee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79998168889431442"/>
    <pageSetUpPr fitToPage="1"/>
  </sheetPr>
  <dimension ref="A1:IU36"/>
  <sheetViews>
    <sheetView showGridLines="0" showZeros="0" tabSelected="1" defaultGridColor="0" colorId="8" zoomScaleNormal="100" workbookViewId="0"/>
  </sheetViews>
  <sheetFormatPr defaultColWidth="4.6640625" defaultRowHeight="15" x14ac:dyDescent="0.25"/>
  <cols>
    <col min="1" max="1" width="2.6640625" customWidth="1"/>
    <col min="2" max="2" width="7.33203125" customWidth="1"/>
    <col min="3" max="3" width="6.6640625" customWidth="1"/>
    <col min="4" max="4" width="12.109375" customWidth="1"/>
    <col min="5" max="5" width="27.109375" customWidth="1"/>
    <col min="6" max="6" width="19.88671875" customWidth="1"/>
    <col min="7" max="7" width="10.33203125" customWidth="1"/>
    <col min="8" max="14" width="7.33203125" customWidth="1"/>
    <col min="15" max="15" width="12.88671875" customWidth="1"/>
    <col min="16" max="22" width="7.33203125" customWidth="1"/>
    <col min="23" max="23" width="13.33203125" customWidth="1"/>
    <col min="24" max="24" width="10.6640625" customWidth="1"/>
    <col min="25" max="25" width="13.6640625" customWidth="1"/>
    <col min="26" max="26" width="14.33203125" customWidth="1"/>
  </cols>
  <sheetData>
    <row r="1" spans="1:255" s="76" customFormat="1" ht="18" customHeight="1" x14ac:dyDescent="0.25">
      <c r="A1" s="1"/>
      <c r="B1" s="100" t="s">
        <v>0</v>
      </c>
      <c r="C1" s="100"/>
      <c r="D1" s="100"/>
      <c r="E1" s="100"/>
      <c r="F1" s="98" t="s">
        <v>14</v>
      </c>
      <c r="G1" s="98"/>
      <c r="H1" s="98"/>
      <c r="I1" s="98"/>
      <c r="J1" s="98"/>
      <c r="K1" s="117"/>
      <c r="L1" s="117"/>
      <c r="M1" s="117"/>
      <c r="N1" s="117"/>
      <c r="O1" s="117"/>
      <c r="P1" s="95" t="s">
        <v>38</v>
      </c>
      <c r="Q1" s="95"/>
      <c r="R1" s="95"/>
      <c r="S1" s="95"/>
      <c r="T1" s="95"/>
      <c r="U1" s="95"/>
      <c r="V1" s="95"/>
      <c r="W1" s="95"/>
      <c r="X1" s="95"/>
      <c r="Y1" s="91"/>
      <c r="Z1" s="4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</row>
    <row r="2" spans="1:255" s="1" customFormat="1" ht="9" customHeight="1" x14ac:dyDescent="0.25">
      <c r="B2" s="100"/>
      <c r="C2" s="100"/>
      <c r="D2" s="100"/>
      <c r="E2" s="100"/>
      <c r="F2" s="98"/>
      <c r="G2" s="98"/>
      <c r="H2" s="98"/>
      <c r="I2" s="98"/>
      <c r="J2" s="98"/>
      <c r="K2" s="117"/>
      <c r="L2" s="117"/>
      <c r="M2" s="117"/>
      <c r="N2" s="117"/>
      <c r="O2" s="117"/>
      <c r="P2" s="95"/>
      <c r="Q2" s="95"/>
      <c r="R2" s="95"/>
      <c r="S2" s="95"/>
      <c r="T2" s="95"/>
      <c r="U2" s="95"/>
      <c r="V2" s="95"/>
      <c r="W2" s="95"/>
      <c r="X2" s="95"/>
      <c r="Y2" s="91"/>
      <c r="Z2" s="5"/>
    </row>
    <row r="3" spans="1:255" s="78" customFormat="1" ht="16.5" customHeight="1" x14ac:dyDescent="0.3">
      <c r="A3" s="1"/>
      <c r="B3" s="100"/>
      <c r="C3" s="100"/>
      <c r="D3" s="100"/>
      <c r="E3" s="100"/>
      <c r="F3" s="98"/>
      <c r="G3" s="98"/>
      <c r="H3" s="98"/>
      <c r="I3" s="98"/>
      <c r="J3" s="98"/>
      <c r="K3" s="118"/>
      <c r="L3" s="118"/>
      <c r="M3" s="118"/>
      <c r="N3" s="118"/>
      <c r="O3" s="118"/>
      <c r="P3" s="95"/>
      <c r="Q3" s="95"/>
      <c r="R3" s="95"/>
      <c r="S3" s="95"/>
      <c r="T3" s="95"/>
      <c r="U3" s="95"/>
      <c r="V3" s="95"/>
      <c r="W3" s="95"/>
      <c r="X3" s="95"/>
      <c r="Y3" s="91"/>
      <c r="Z3" s="5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</row>
    <row r="4" spans="1:255" s="78" customFormat="1" ht="15" customHeight="1" x14ac:dyDescent="0.3">
      <c r="A4" s="1"/>
      <c r="B4" s="93" t="s">
        <v>1</v>
      </c>
      <c r="C4" s="93"/>
      <c r="D4" s="94"/>
      <c r="E4" s="6">
        <f>V7</f>
        <v>45822</v>
      </c>
      <c r="F4" s="89" t="s">
        <v>15</v>
      </c>
      <c r="G4" s="90"/>
      <c r="H4" s="90"/>
      <c r="I4" s="90"/>
      <c r="J4" s="90"/>
      <c r="K4" s="119"/>
      <c r="L4" s="119"/>
      <c r="M4" s="119"/>
      <c r="N4" s="119"/>
      <c r="O4" s="119"/>
      <c r="P4" s="95"/>
      <c r="Q4" s="95"/>
      <c r="R4" s="95"/>
      <c r="S4" s="95"/>
      <c r="T4" s="95"/>
      <c r="U4" s="95"/>
      <c r="V4" s="95"/>
      <c r="W4" s="95"/>
      <c r="X4" s="95"/>
      <c r="Y4" s="91"/>
      <c r="Z4" s="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</row>
    <row r="5" spans="1:255" s="78" customFormat="1" ht="15" customHeight="1" thickBot="1" x14ac:dyDescent="0.35">
      <c r="A5" s="1"/>
      <c r="B5" s="96" t="s">
        <v>2</v>
      </c>
      <c r="C5" s="96"/>
      <c r="D5" s="96"/>
      <c r="E5" s="98" t="s">
        <v>12</v>
      </c>
      <c r="F5" s="98"/>
      <c r="G5" s="98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1"/>
      <c r="Z5" s="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</row>
    <row r="6" spans="1:255" s="78" customFormat="1" ht="17.25" customHeight="1" thickBot="1" x14ac:dyDescent="0.35">
      <c r="A6" s="1"/>
      <c r="B6" s="96"/>
      <c r="C6" s="96"/>
      <c r="D6" s="96"/>
      <c r="E6" s="98"/>
      <c r="F6" s="98"/>
      <c r="G6" s="98"/>
      <c r="H6" s="12"/>
      <c r="I6" s="12"/>
      <c r="J6" s="12"/>
      <c r="K6" s="1"/>
      <c r="L6" s="1"/>
      <c r="M6" s="1"/>
      <c r="N6" s="1"/>
      <c r="O6" s="101" t="s">
        <v>19</v>
      </c>
      <c r="P6" s="1"/>
      <c r="Q6" s="1"/>
      <c r="R6" s="1"/>
      <c r="S6" s="1"/>
      <c r="T6" s="1"/>
      <c r="U6" s="1"/>
      <c r="V6" s="1"/>
      <c r="W6" s="104" t="s">
        <v>21</v>
      </c>
      <c r="X6" s="104" t="s">
        <v>23</v>
      </c>
      <c r="Y6" s="104" t="s">
        <v>25</v>
      </c>
      <c r="Z6" s="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</row>
    <row r="7" spans="1:255" s="80" customFormat="1" ht="17.25" thickBot="1" x14ac:dyDescent="0.3">
      <c r="A7" s="1"/>
      <c r="B7" s="97"/>
      <c r="C7" s="97"/>
      <c r="D7" s="97"/>
      <c r="E7" s="99"/>
      <c r="F7" s="99"/>
      <c r="G7" s="99"/>
      <c r="H7" s="13">
        <v>45809</v>
      </c>
      <c r="I7" s="14">
        <f>天_第一+1</f>
        <v>45810</v>
      </c>
      <c r="J7" s="14">
        <f>天_第一+2</f>
        <v>45811</v>
      </c>
      <c r="K7" s="14">
        <f>天_第一+3</f>
        <v>45812</v>
      </c>
      <c r="L7" s="14">
        <f>天_第一+4</f>
        <v>45813</v>
      </c>
      <c r="M7" s="14">
        <f>天_第一+5</f>
        <v>45814</v>
      </c>
      <c r="N7" s="15">
        <f>天_第一+6</f>
        <v>45815</v>
      </c>
      <c r="O7" s="102"/>
      <c r="P7" s="16">
        <f>天_第一+7</f>
        <v>45816</v>
      </c>
      <c r="Q7" s="14">
        <f>天_第一+8</f>
        <v>45817</v>
      </c>
      <c r="R7" s="14">
        <f>天_第一+9</f>
        <v>45818</v>
      </c>
      <c r="S7" s="14">
        <f>天_第一+10</f>
        <v>45819</v>
      </c>
      <c r="T7" s="14">
        <f>天_第一+11</f>
        <v>45820</v>
      </c>
      <c r="U7" s="14">
        <f>天_第一+12</f>
        <v>45821</v>
      </c>
      <c r="V7" s="14">
        <f>天_第一+13</f>
        <v>45822</v>
      </c>
      <c r="W7" s="105"/>
      <c r="X7" s="105"/>
      <c r="Y7" s="105"/>
      <c r="Z7" s="17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</row>
    <row r="8" spans="1:255" s="83" customFormat="1" ht="12.95" customHeight="1" thickBot="1" x14ac:dyDescent="0.3">
      <c r="A8" s="1"/>
      <c r="B8" s="18" t="s">
        <v>3</v>
      </c>
      <c r="C8" s="19" t="s">
        <v>10</v>
      </c>
      <c r="D8" s="19" t="s">
        <v>11</v>
      </c>
      <c r="E8" s="20" t="s">
        <v>13</v>
      </c>
      <c r="F8" s="20" t="s">
        <v>16</v>
      </c>
      <c r="G8" s="20" t="s">
        <v>17</v>
      </c>
      <c r="H8" s="20" t="str">
        <f>VLOOKUP(WEEKDAY(天_第一),星期幾_查詢!$B$2:$C$8,2)</f>
        <v>週日</v>
      </c>
      <c r="I8" s="21" t="str">
        <f>VLOOKUP(WEEKDAY(I7),星期幾_查詢!$B$2:$C$8,2)</f>
        <v>週一</v>
      </c>
      <c r="J8" s="21" t="str">
        <f>VLOOKUP(WEEKDAY(J7),星期幾_查詢!$B$2:$C$8,2)</f>
        <v>週二</v>
      </c>
      <c r="K8" s="21" t="str">
        <f>VLOOKUP(WEEKDAY(K7),星期幾_查詢!$B$2:$C$8,2)</f>
        <v>週三</v>
      </c>
      <c r="L8" s="21" t="str">
        <f>VLOOKUP(WEEKDAY(L7),星期幾_查詢!$B$2:$C$8,2)</f>
        <v>週四</v>
      </c>
      <c r="M8" s="21" t="str">
        <f>VLOOKUP(WEEKDAY(M7),星期幾_查詢!$B$2:$C$8,2)</f>
        <v>週五</v>
      </c>
      <c r="N8" s="22" t="str">
        <f>VLOOKUP(WEEKDAY(N7),星期幾_查詢!$B$2:$C$8,2)</f>
        <v>週六</v>
      </c>
      <c r="O8" s="103"/>
      <c r="P8" s="23" t="str">
        <f>VLOOKUP(WEEKDAY(P7),星期幾_查詢!$B$2:$C$8,2)</f>
        <v>週日</v>
      </c>
      <c r="Q8" s="21" t="str">
        <f>VLOOKUP(WEEKDAY(Q7),星期幾_查詢!$B$2:$C$8,2)</f>
        <v>週一</v>
      </c>
      <c r="R8" s="21" t="str">
        <f>VLOOKUP(WEEKDAY(R7),星期幾_查詢!$B$2:$C$8,2)</f>
        <v>週二</v>
      </c>
      <c r="S8" s="21" t="str">
        <f>VLOOKUP(WEEKDAY(S7),星期幾_查詢!$B$2:$C$8,2)</f>
        <v>週三</v>
      </c>
      <c r="T8" s="21" t="str">
        <f>VLOOKUP(WEEKDAY(T7),星期幾_查詢!$B$2:$C$8,2)</f>
        <v>週四</v>
      </c>
      <c r="U8" s="21" t="str">
        <f>VLOOKUP(WEEKDAY(U7),星期幾_查詢!$B$2:$C$8,2)</f>
        <v>週五</v>
      </c>
      <c r="V8" s="22" t="str">
        <f>VLOOKUP(WEEKDAY(V7),星期幾_查詢!$B$2:$C$8,2)</f>
        <v>週六</v>
      </c>
      <c r="W8" s="106"/>
      <c r="X8" s="106"/>
      <c r="Y8" s="106"/>
      <c r="Z8" s="24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pans="1:255" s="80" customFormat="1" ht="15" customHeight="1" thickBot="1" x14ac:dyDescent="0.3">
      <c r="A9" s="1"/>
      <c r="B9" s="25"/>
      <c r="C9" s="26"/>
      <c r="D9" s="27"/>
      <c r="E9" s="28"/>
      <c r="F9" s="28"/>
      <c r="G9" s="29"/>
      <c r="H9" s="30"/>
      <c r="I9" s="31"/>
      <c r="J9" s="31"/>
      <c r="K9" s="31"/>
      <c r="L9" s="31"/>
      <c r="M9" s="31"/>
      <c r="N9" s="32"/>
      <c r="O9" s="33">
        <f t="shared" ref="O9:O15" si="0">SUM(H9:N9)</f>
        <v>0</v>
      </c>
      <c r="P9" s="30"/>
      <c r="Q9" s="31"/>
      <c r="R9" s="31"/>
      <c r="S9" s="31"/>
      <c r="T9" s="31"/>
      <c r="U9" s="31"/>
      <c r="V9" s="32"/>
      <c r="W9" s="34">
        <f t="shared" ref="W9:W15" si="1">SUM(P9:V9)</f>
        <v>0</v>
      </c>
      <c r="X9" s="35">
        <f t="shared" ref="X9:X15" si="2">O9+W9</f>
        <v>0</v>
      </c>
      <c r="Y9" s="36"/>
      <c r="Z9" s="17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</row>
    <row r="10" spans="1:255" s="80" customFormat="1" ht="15" customHeight="1" thickBot="1" x14ac:dyDescent="0.3">
      <c r="A10" s="1"/>
      <c r="B10" s="37"/>
      <c r="C10" s="38"/>
      <c r="D10" s="39"/>
      <c r="E10" s="40"/>
      <c r="F10" s="40"/>
      <c r="G10" s="29"/>
      <c r="H10" s="41"/>
      <c r="I10" s="42"/>
      <c r="J10" s="42"/>
      <c r="K10" s="42"/>
      <c r="L10" s="42"/>
      <c r="M10" s="42"/>
      <c r="N10" s="43"/>
      <c r="O10" s="44">
        <f t="shared" si="0"/>
        <v>0</v>
      </c>
      <c r="P10" s="41"/>
      <c r="Q10" s="42"/>
      <c r="R10" s="42"/>
      <c r="S10" s="42"/>
      <c r="T10" s="42"/>
      <c r="U10" s="42"/>
      <c r="V10" s="43"/>
      <c r="W10" s="45">
        <f t="shared" si="1"/>
        <v>0</v>
      </c>
      <c r="X10" s="46">
        <f t="shared" si="2"/>
        <v>0</v>
      </c>
      <c r="Y10" s="36"/>
      <c r="Z10" s="17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</row>
    <row r="11" spans="1:255" s="80" customFormat="1" ht="15" customHeight="1" thickBot="1" x14ac:dyDescent="0.3">
      <c r="A11" s="1"/>
      <c r="B11" s="37"/>
      <c r="C11" s="38"/>
      <c r="D11" s="38"/>
      <c r="E11" s="40"/>
      <c r="F11" s="40"/>
      <c r="G11" s="29"/>
      <c r="H11" s="47"/>
      <c r="I11" s="48"/>
      <c r="J11" s="48"/>
      <c r="K11" s="48"/>
      <c r="L11" s="48"/>
      <c r="M11" s="48"/>
      <c r="N11" s="49"/>
      <c r="O11" s="44">
        <f t="shared" si="0"/>
        <v>0</v>
      </c>
      <c r="P11" s="47"/>
      <c r="Q11" s="48"/>
      <c r="R11" s="48"/>
      <c r="S11" s="48"/>
      <c r="T11" s="48"/>
      <c r="U11" s="48"/>
      <c r="V11" s="49"/>
      <c r="W11" s="45">
        <f t="shared" si="1"/>
        <v>0</v>
      </c>
      <c r="X11" s="46">
        <f t="shared" si="2"/>
        <v>0</v>
      </c>
      <c r="Y11" s="36"/>
      <c r="Z11" s="17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</row>
    <row r="12" spans="1:255" s="80" customFormat="1" ht="15" customHeight="1" thickBot="1" x14ac:dyDescent="0.3">
      <c r="A12" s="1"/>
      <c r="B12" s="37"/>
      <c r="C12" s="38"/>
      <c r="D12" s="38"/>
      <c r="E12" s="40"/>
      <c r="F12" s="40"/>
      <c r="G12" s="29"/>
      <c r="H12" s="41"/>
      <c r="I12" s="42"/>
      <c r="J12" s="42"/>
      <c r="K12" s="42"/>
      <c r="L12" s="42"/>
      <c r="M12" s="42"/>
      <c r="N12" s="43"/>
      <c r="O12" s="44">
        <f t="shared" si="0"/>
        <v>0</v>
      </c>
      <c r="P12" s="41"/>
      <c r="Q12" s="42"/>
      <c r="R12" s="42"/>
      <c r="S12" s="42"/>
      <c r="T12" s="42"/>
      <c r="U12" s="42"/>
      <c r="V12" s="43"/>
      <c r="W12" s="45">
        <f t="shared" si="1"/>
        <v>0</v>
      </c>
      <c r="X12" s="46">
        <f t="shared" si="2"/>
        <v>0</v>
      </c>
      <c r="Y12" s="36"/>
      <c r="Z12" s="17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</row>
    <row r="13" spans="1:255" s="80" customFormat="1" ht="15" customHeight="1" thickBot="1" x14ac:dyDescent="0.3">
      <c r="A13" s="1"/>
      <c r="B13" s="50"/>
      <c r="C13" s="38"/>
      <c r="D13" s="38"/>
      <c r="E13" s="40"/>
      <c r="F13" s="40"/>
      <c r="G13" s="29"/>
      <c r="H13" s="47"/>
      <c r="I13" s="48"/>
      <c r="J13" s="48"/>
      <c r="K13" s="48"/>
      <c r="L13" s="48"/>
      <c r="M13" s="48"/>
      <c r="N13" s="49"/>
      <c r="O13" s="44">
        <f t="shared" si="0"/>
        <v>0</v>
      </c>
      <c r="P13" s="47"/>
      <c r="Q13" s="48"/>
      <c r="R13" s="48"/>
      <c r="S13" s="48"/>
      <c r="T13" s="48"/>
      <c r="U13" s="48"/>
      <c r="V13" s="49"/>
      <c r="W13" s="45">
        <f t="shared" si="1"/>
        <v>0</v>
      </c>
      <c r="X13" s="46">
        <f t="shared" si="2"/>
        <v>0</v>
      </c>
      <c r="Y13" s="36"/>
      <c r="Z13" s="17"/>
      <c r="AA13" s="84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</row>
    <row r="14" spans="1:255" s="80" customFormat="1" ht="15" customHeight="1" thickBot="1" x14ac:dyDescent="0.3">
      <c r="A14" s="1"/>
      <c r="B14" s="50"/>
      <c r="C14" s="38"/>
      <c r="D14" s="38"/>
      <c r="E14" s="40"/>
      <c r="F14" s="40"/>
      <c r="G14" s="29"/>
      <c r="H14" s="41"/>
      <c r="I14" s="42"/>
      <c r="J14" s="42"/>
      <c r="K14" s="42"/>
      <c r="L14" s="42"/>
      <c r="M14" s="42"/>
      <c r="N14" s="43"/>
      <c r="O14" s="44">
        <f t="shared" si="0"/>
        <v>0</v>
      </c>
      <c r="P14" s="41"/>
      <c r="Q14" s="42"/>
      <c r="R14" s="42"/>
      <c r="S14" s="42"/>
      <c r="T14" s="42"/>
      <c r="U14" s="42"/>
      <c r="V14" s="43"/>
      <c r="W14" s="45">
        <f t="shared" si="1"/>
        <v>0</v>
      </c>
      <c r="X14" s="46">
        <f t="shared" si="2"/>
        <v>0</v>
      </c>
      <c r="Y14" s="36"/>
      <c r="Z14" s="17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</row>
    <row r="15" spans="1:255" s="80" customFormat="1" ht="15" customHeight="1" thickBot="1" x14ac:dyDescent="0.3">
      <c r="A15" s="1"/>
      <c r="B15" s="50"/>
      <c r="C15" s="38"/>
      <c r="D15" s="38"/>
      <c r="E15" s="40"/>
      <c r="F15" s="40"/>
      <c r="G15" s="29"/>
      <c r="H15" s="47"/>
      <c r="I15" s="48"/>
      <c r="J15" s="48"/>
      <c r="K15" s="48"/>
      <c r="L15" s="48"/>
      <c r="M15" s="48"/>
      <c r="N15" s="49"/>
      <c r="O15" s="44">
        <f t="shared" si="0"/>
        <v>0</v>
      </c>
      <c r="P15" s="47"/>
      <c r="Q15" s="48"/>
      <c r="R15" s="48"/>
      <c r="S15" s="48"/>
      <c r="T15" s="48"/>
      <c r="U15" s="48"/>
      <c r="V15" s="49"/>
      <c r="W15" s="45">
        <f t="shared" si="1"/>
        <v>0</v>
      </c>
      <c r="X15" s="46">
        <f t="shared" si="2"/>
        <v>0</v>
      </c>
      <c r="Y15" s="36"/>
      <c r="Z15" s="17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</row>
    <row r="16" spans="1:255" s="80" customFormat="1" ht="15" customHeight="1" thickBot="1" x14ac:dyDescent="0.3">
      <c r="A16" s="1"/>
      <c r="B16" s="50"/>
      <c r="C16" s="38"/>
      <c r="D16" s="38"/>
      <c r="E16" s="40"/>
      <c r="F16" s="40"/>
      <c r="G16" s="29"/>
      <c r="H16" s="41"/>
      <c r="I16" s="42"/>
      <c r="J16" s="42"/>
      <c r="K16" s="42"/>
      <c r="L16" s="42"/>
      <c r="M16" s="42"/>
      <c r="N16" s="43"/>
      <c r="O16" s="44">
        <f t="shared" ref="O16:O21" si="3">SUM(H16:N16)</f>
        <v>0</v>
      </c>
      <c r="P16" s="41"/>
      <c r="Q16" s="42"/>
      <c r="R16" s="42"/>
      <c r="S16" s="42"/>
      <c r="T16" s="42"/>
      <c r="U16" s="42"/>
      <c r="V16" s="43"/>
      <c r="W16" s="45">
        <f t="shared" ref="W16:W21" si="4">SUM(P16:V16)</f>
        <v>0</v>
      </c>
      <c r="X16" s="46">
        <f t="shared" ref="X16:X21" si="5">O16+W16</f>
        <v>0</v>
      </c>
      <c r="Y16" s="36"/>
      <c r="Z16" s="17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</row>
    <row r="17" spans="1:255" s="80" customFormat="1" ht="15" customHeight="1" thickBot="1" x14ac:dyDescent="0.3">
      <c r="A17" s="1"/>
      <c r="B17" s="37"/>
      <c r="C17" s="38"/>
      <c r="D17" s="38"/>
      <c r="E17" s="40"/>
      <c r="F17" s="40"/>
      <c r="G17" s="29"/>
      <c r="H17" s="47"/>
      <c r="I17" s="48"/>
      <c r="J17" s="48"/>
      <c r="K17" s="48"/>
      <c r="L17" s="48"/>
      <c r="M17" s="48"/>
      <c r="N17" s="49"/>
      <c r="O17" s="44">
        <f t="shared" si="3"/>
        <v>0</v>
      </c>
      <c r="P17" s="47"/>
      <c r="Q17" s="48"/>
      <c r="R17" s="48"/>
      <c r="S17" s="48"/>
      <c r="T17" s="48"/>
      <c r="U17" s="48"/>
      <c r="V17" s="49"/>
      <c r="W17" s="45">
        <f t="shared" si="4"/>
        <v>0</v>
      </c>
      <c r="X17" s="46">
        <f t="shared" si="5"/>
        <v>0</v>
      </c>
      <c r="Y17" s="36"/>
      <c r="Z17" s="17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</row>
    <row r="18" spans="1:255" s="80" customFormat="1" ht="15" customHeight="1" thickBot="1" x14ac:dyDescent="0.3">
      <c r="A18" s="1"/>
      <c r="B18" s="50"/>
      <c r="C18" s="38"/>
      <c r="D18" s="38"/>
      <c r="E18" s="40"/>
      <c r="F18" s="40"/>
      <c r="G18" s="29"/>
      <c r="H18" s="41"/>
      <c r="I18" s="42"/>
      <c r="J18" s="42"/>
      <c r="K18" s="42"/>
      <c r="L18" s="42"/>
      <c r="M18" s="42"/>
      <c r="N18" s="43"/>
      <c r="O18" s="44">
        <f t="shared" si="3"/>
        <v>0</v>
      </c>
      <c r="P18" s="41"/>
      <c r="Q18" s="42"/>
      <c r="R18" s="42"/>
      <c r="S18" s="42"/>
      <c r="T18" s="42"/>
      <c r="U18" s="42"/>
      <c r="V18" s="43"/>
      <c r="W18" s="45">
        <f t="shared" si="4"/>
        <v>0</v>
      </c>
      <c r="X18" s="46">
        <f t="shared" si="5"/>
        <v>0</v>
      </c>
      <c r="Y18" s="36"/>
      <c r="Z18" s="17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</row>
    <row r="19" spans="1:255" s="80" customFormat="1" ht="15" customHeight="1" thickBot="1" x14ac:dyDescent="0.3">
      <c r="A19" s="1"/>
      <c r="B19" s="50"/>
      <c r="C19" s="38"/>
      <c r="D19" s="38"/>
      <c r="E19" s="40"/>
      <c r="F19" s="40"/>
      <c r="G19" s="29"/>
      <c r="H19" s="47"/>
      <c r="I19" s="48"/>
      <c r="J19" s="48"/>
      <c r="K19" s="48"/>
      <c r="L19" s="48"/>
      <c r="M19" s="48"/>
      <c r="N19" s="49"/>
      <c r="O19" s="44">
        <f t="shared" si="3"/>
        <v>0</v>
      </c>
      <c r="P19" s="47"/>
      <c r="Q19" s="48"/>
      <c r="R19" s="48"/>
      <c r="S19" s="48"/>
      <c r="T19" s="48"/>
      <c r="U19" s="48"/>
      <c r="V19" s="49"/>
      <c r="W19" s="45">
        <f t="shared" si="4"/>
        <v>0</v>
      </c>
      <c r="X19" s="46">
        <f t="shared" si="5"/>
        <v>0</v>
      </c>
      <c r="Y19" s="36"/>
      <c r="Z19" s="17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</row>
    <row r="20" spans="1:255" s="80" customFormat="1" ht="15" customHeight="1" thickBot="1" x14ac:dyDescent="0.3">
      <c r="A20" s="1"/>
      <c r="B20" s="50"/>
      <c r="C20" s="38"/>
      <c r="D20" s="38"/>
      <c r="E20" s="40"/>
      <c r="F20" s="40"/>
      <c r="G20" s="29"/>
      <c r="H20" s="41"/>
      <c r="I20" s="42"/>
      <c r="J20" s="42"/>
      <c r="K20" s="42"/>
      <c r="L20" s="42"/>
      <c r="M20" s="42"/>
      <c r="N20" s="43"/>
      <c r="O20" s="44">
        <f t="shared" si="3"/>
        <v>0</v>
      </c>
      <c r="P20" s="41"/>
      <c r="Q20" s="42"/>
      <c r="R20" s="42"/>
      <c r="S20" s="42"/>
      <c r="T20" s="42"/>
      <c r="U20" s="42"/>
      <c r="V20" s="43"/>
      <c r="W20" s="45">
        <f t="shared" si="4"/>
        <v>0</v>
      </c>
      <c r="X20" s="46">
        <f t="shared" si="5"/>
        <v>0</v>
      </c>
      <c r="Y20" s="36"/>
      <c r="Z20" s="17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</row>
    <row r="21" spans="1:255" s="80" customFormat="1" ht="15" customHeight="1" thickBot="1" x14ac:dyDescent="0.3">
      <c r="A21" s="1"/>
      <c r="B21" s="51"/>
      <c r="C21" s="52"/>
      <c r="D21" s="52"/>
      <c r="E21" s="53"/>
      <c r="F21" s="53"/>
      <c r="G21" s="54"/>
      <c r="H21" s="55"/>
      <c r="I21" s="56"/>
      <c r="J21" s="56"/>
      <c r="K21" s="56"/>
      <c r="L21" s="56"/>
      <c r="M21" s="56"/>
      <c r="N21" s="57"/>
      <c r="O21" s="58">
        <f t="shared" si="3"/>
        <v>0</v>
      </c>
      <c r="P21" s="55"/>
      <c r="Q21" s="56"/>
      <c r="R21" s="56"/>
      <c r="S21" s="56"/>
      <c r="T21" s="56"/>
      <c r="U21" s="56"/>
      <c r="V21" s="57"/>
      <c r="W21" s="45">
        <f t="shared" si="4"/>
        <v>0</v>
      </c>
      <c r="X21" s="59">
        <f t="shared" si="5"/>
        <v>0</v>
      </c>
      <c r="Y21" s="36"/>
      <c r="Z21" s="17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</row>
    <row r="22" spans="1:255" s="80" customFormat="1" ht="23.25" customHeight="1" thickBot="1" x14ac:dyDescent="0.3">
      <c r="A22" s="1"/>
      <c r="B22" s="92" t="s">
        <v>4</v>
      </c>
      <c r="C22" s="92"/>
      <c r="D22" s="92"/>
      <c r="E22" s="92"/>
      <c r="F22" s="92"/>
      <c r="G22" s="92"/>
      <c r="H22" s="60">
        <f t="shared" ref="H22:P22" si="6">SUM(H9:H21)</f>
        <v>0</v>
      </c>
      <c r="I22" s="60">
        <f t="shared" si="6"/>
        <v>0</v>
      </c>
      <c r="J22" s="60">
        <f t="shared" si="6"/>
        <v>0</v>
      </c>
      <c r="K22" s="60">
        <f t="shared" si="6"/>
        <v>0</v>
      </c>
      <c r="L22" s="60">
        <f t="shared" si="6"/>
        <v>0</v>
      </c>
      <c r="M22" s="60">
        <f t="shared" si="6"/>
        <v>0</v>
      </c>
      <c r="N22" s="60">
        <f t="shared" si="6"/>
        <v>0</v>
      </c>
      <c r="O22" s="61">
        <f t="shared" si="6"/>
        <v>0</v>
      </c>
      <c r="P22" s="60">
        <f t="shared" si="6"/>
        <v>0</v>
      </c>
      <c r="Q22" s="60">
        <f t="shared" ref="Q22:V22" si="7">SUM(Q9:Q21)</f>
        <v>0</v>
      </c>
      <c r="R22" s="60">
        <f t="shared" si="7"/>
        <v>0</v>
      </c>
      <c r="S22" s="60">
        <f t="shared" si="7"/>
        <v>0</v>
      </c>
      <c r="T22" s="60">
        <f t="shared" si="7"/>
        <v>0</v>
      </c>
      <c r="U22" s="60">
        <f t="shared" si="7"/>
        <v>0</v>
      </c>
      <c r="V22" s="60">
        <f t="shared" si="7"/>
        <v>0</v>
      </c>
      <c r="W22" s="61">
        <f>SUM(W9:W21)</f>
        <v>0</v>
      </c>
      <c r="X22" s="61">
        <f>SUM(X9:X21)</f>
        <v>0</v>
      </c>
      <c r="Y22" s="62"/>
      <c r="Z22" s="17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</row>
    <row r="23" spans="1:255" ht="48.75" customHeight="1" thickBot="1" x14ac:dyDescent="0.3">
      <c r="A23" s="1"/>
      <c r="B23" s="111" t="s">
        <v>5</v>
      </c>
      <c r="C23" s="111"/>
      <c r="D23" s="111"/>
      <c r="E23" s="98" t="s">
        <v>12</v>
      </c>
      <c r="F23" s="98"/>
      <c r="G23" s="9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55" s="85" customFormat="1" ht="15" customHeight="1" thickBot="1" x14ac:dyDescent="0.3">
      <c r="A24" s="1"/>
      <c r="B24" s="112"/>
      <c r="C24" s="112"/>
      <c r="D24" s="112"/>
      <c r="E24" s="98"/>
      <c r="F24" s="98"/>
      <c r="G24" s="98"/>
      <c r="H24" s="13">
        <f>天_第一</f>
        <v>45809</v>
      </c>
      <c r="I24" s="14">
        <f>天_第一+1</f>
        <v>45810</v>
      </c>
      <c r="J24" s="14">
        <f>天_第一+2</f>
        <v>45811</v>
      </c>
      <c r="K24" s="14">
        <f>天_第一+3</f>
        <v>45812</v>
      </c>
      <c r="L24" s="14">
        <f>天_第一+4</f>
        <v>45813</v>
      </c>
      <c r="M24" s="14">
        <f>天_第一+5</f>
        <v>45814</v>
      </c>
      <c r="N24" s="15">
        <f>天_第一+6</f>
        <v>45815</v>
      </c>
      <c r="O24" s="109" t="s">
        <v>20</v>
      </c>
      <c r="P24" s="16">
        <f>天_第一+7</f>
        <v>45816</v>
      </c>
      <c r="Q24" s="14">
        <f>天_第一+8</f>
        <v>45817</v>
      </c>
      <c r="R24" s="14">
        <f>天_第一+9</f>
        <v>45818</v>
      </c>
      <c r="S24" s="14">
        <f>天_第一+10</f>
        <v>45819</v>
      </c>
      <c r="T24" s="14">
        <f>天_第一+11</f>
        <v>45820</v>
      </c>
      <c r="U24" s="14">
        <f>天_第一+12</f>
        <v>45821</v>
      </c>
      <c r="V24" s="14">
        <f>天_第一+13</f>
        <v>45822</v>
      </c>
      <c r="W24" s="109" t="s">
        <v>22</v>
      </c>
      <c r="X24" s="109" t="s">
        <v>24</v>
      </c>
      <c r="Y24" s="109" t="s">
        <v>26</v>
      </c>
      <c r="Z24" s="17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</row>
    <row r="25" spans="1:255" s="85" customFormat="1" ht="15" customHeight="1" thickBot="1" x14ac:dyDescent="0.3">
      <c r="A25" s="1"/>
      <c r="B25" s="18" t="s">
        <v>3</v>
      </c>
      <c r="C25" s="19" t="s">
        <v>10</v>
      </c>
      <c r="D25" s="19" t="s">
        <v>11</v>
      </c>
      <c r="E25" s="20" t="s">
        <v>13</v>
      </c>
      <c r="F25" s="20" t="s">
        <v>16</v>
      </c>
      <c r="G25" s="20" t="s">
        <v>17</v>
      </c>
      <c r="H25" s="20" t="str">
        <f>VLOOKUP(WEEKDAY(天_第一),星期幾_查詢!$B$2:$C$8,2)</f>
        <v>週日</v>
      </c>
      <c r="I25" s="21" t="str">
        <f>VLOOKUP(WEEKDAY(I24),星期幾_查詢!$B$2:$C$8,2)</f>
        <v>週一</v>
      </c>
      <c r="J25" s="21" t="str">
        <f>VLOOKUP(WEEKDAY(J24),星期幾_查詢!$B$2:$C$8,2)</f>
        <v>週二</v>
      </c>
      <c r="K25" s="21" t="str">
        <f>VLOOKUP(WEEKDAY(K24),星期幾_查詢!$B$2:$C$8,2)</f>
        <v>週三</v>
      </c>
      <c r="L25" s="21" t="str">
        <f>VLOOKUP(WEEKDAY(L24),星期幾_查詢!$B$2:$C$8,2)</f>
        <v>週四</v>
      </c>
      <c r="M25" s="21" t="str">
        <f>VLOOKUP(WEEKDAY(M24),星期幾_查詢!$B$2:$C$8,2)</f>
        <v>週五</v>
      </c>
      <c r="N25" s="22" t="str">
        <f>VLOOKUP(WEEKDAY(N24),星期幾_查詢!$B$2:$C$8,2)</f>
        <v>週六</v>
      </c>
      <c r="O25" s="110"/>
      <c r="P25" s="23" t="str">
        <f>VLOOKUP(WEEKDAY(P24),星期幾_查詢!$B$2:$C$8,2)</f>
        <v>週日</v>
      </c>
      <c r="Q25" s="21" t="str">
        <f>VLOOKUP(WEEKDAY(Q24),星期幾_查詢!$B$2:$C$8,2)</f>
        <v>週一</v>
      </c>
      <c r="R25" s="21" t="str">
        <f>VLOOKUP(WEEKDAY(R24),星期幾_查詢!$B$2:$C$8,2)</f>
        <v>週二</v>
      </c>
      <c r="S25" s="21" t="str">
        <f>VLOOKUP(WEEKDAY(S24),星期幾_查詢!$B$2:$C$8,2)</f>
        <v>週三</v>
      </c>
      <c r="T25" s="21" t="str">
        <f>VLOOKUP(WEEKDAY(T24),星期幾_查詢!$B$2:$C$8,2)</f>
        <v>週四</v>
      </c>
      <c r="U25" s="21" t="str">
        <f>VLOOKUP(WEEKDAY(U24),星期幾_查詢!$B$2:$C$8,2)</f>
        <v>週五</v>
      </c>
      <c r="V25" s="22" t="str">
        <f>VLOOKUP(WEEKDAY(V24),星期幾_查詢!$B$2:$C$8,2)</f>
        <v>週六</v>
      </c>
      <c r="W25" s="110"/>
      <c r="X25" s="110"/>
      <c r="Y25" s="110"/>
      <c r="Z25" s="17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</row>
    <row r="26" spans="1:255" s="85" customFormat="1" ht="15" customHeight="1" thickBot="1" x14ac:dyDescent="0.3">
      <c r="A26" s="1"/>
      <c r="B26" s="63"/>
      <c r="C26" s="38"/>
      <c r="D26" s="38"/>
      <c r="E26" s="40"/>
      <c r="F26" s="40"/>
      <c r="G26" s="64"/>
      <c r="H26" s="47"/>
      <c r="I26" s="48"/>
      <c r="J26" s="48"/>
      <c r="K26" s="48"/>
      <c r="L26" s="48"/>
      <c r="M26" s="48"/>
      <c r="N26" s="49"/>
      <c r="O26" s="65">
        <f t="shared" ref="O26:O32" si="8">SUM(H26:N26)</f>
        <v>0</v>
      </c>
      <c r="P26" s="48"/>
      <c r="Q26" s="48"/>
      <c r="R26" s="48"/>
      <c r="S26" s="48"/>
      <c r="T26" s="48"/>
      <c r="U26" s="48"/>
      <c r="V26" s="48"/>
      <c r="W26" s="65">
        <f t="shared" ref="W26:W32" si="9">SUM(P26:V26)</f>
        <v>0</v>
      </c>
      <c r="X26" s="65">
        <f t="shared" ref="X26:X32" si="10">O26+W26</f>
        <v>0</v>
      </c>
      <c r="Y26" s="36"/>
      <c r="Z26" s="66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</row>
    <row r="27" spans="1:255" s="85" customFormat="1" ht="15" customHeight="1" thickBot="1" x14ac:dyDescent="0.3">
      <c r="A27" s="1"/>
      <c r="B27" s="63"/>
      <c r="C27" s="38"/>
      <c r="D27" s="38"/>
      <c r="E27" s="40"/>
      <c r="F27" s="40"/>
      <c r="G27" s="64"/>
      <c r="H27" s="47"/>
      <c r="I27" s="48"/>
      <c r="J27" s="48"/>
      <c r="K27" s="48"/>
      <c r="L27" s="48"/>
      <c r="M27" s="48"/>
      <c r="N27" s="49"/>
      <c r="O27" s="44">
        <f t="shared" si="8"/>
        <v>0</v>
      </c>
      <c r="P27" s="48"/>
      <c r="Q27" s="48"/>
      <c r="R27" s="48"/>
      <c r="S27" s="48"/>
      <c r="T27" s="48"/>
      <c r="U27" s="48"/>
      <c r="V27" s="48"/>
      <c r="W27" s="65">
        <f t="shared" si="9"/>
        <v>0</v>
      </c>
      <c r="X27" s="65">
        <f t="shared" si="10"/>
        <v>0</v>
      </c>
      <c r="Y27" s="36"/>
      <c r="Z27" s="66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1:255" s="80" customFormat="1" ht="15" customHeight="1" thickBot="1" x14ac:dyDescent="0.3">
      <c r="A28" s="1"/>
      <c r="B28" s="50"/>
      <c r="C28" s="38"/>
      <c r="D28" s="38"/>
      <c r="E28" s="40"/>
      <c r="F28" s="40"/>
      <c r="G28" s="67"/>
      <c r="H28" s="41"/>
      <c r="I28" s="42"/>
      <c r="J28" s="42"/>
      <c r="K28" s="42"/>
      <c r="L28" s="42"/>
      <c r="M28" s="42"/>
      <c r="N28" s="43"/>
      <c r="O28" s="44">
        <f t="shared" si="8"/>
        <v>0</v>
      </c>
      <c r="P28" s="42"/>
      <c r="Q28" s="42"/>
      <c r="R28" s="42"/>
      <c r="S28" s="42"/>
      <c r="T28" s="42"/>
      <c r="U28" s="42"/>
      <c r="V28" s="42"/>
      <c r="W28" s="65">
        <f t="shared" si="9"/>
        <v>0</v>
      </c>
      <c r="X28" s="65">
        <f t="shared" si="10"/>
        <v>0</v>
      </c>
      <c r="Y28" s="36"/>
      <c r="Z28" s="17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</row>
    <row r="29" spans="1:255" s="80" customFormat="1" ht="15" customHeight="1" thickBot="1" x14ac:dyDescent="0.3">
      <c r="A29" s="1"/>
      <c r="B29" s="50"/>
      <c r="C29" s="38"/>
      <c r="D29" s="38"/>
      <c r="E29" s="40"/>
      <c r="F29" s="40"/>
      <c r="G29" s="67"/>
      <c r="H29" s="47"/>
      <c r="I29" s="48"/>
      <c r="J29" s="48"/>
      <c r="K29" s="48"/>
      <c r="L29" s="48"/>
      <c r="M29" s="48"/>
      <c r="N29" s="49"/>
      <c r="O29" s="44">
        <f t="shared" si="8"/>
        <v>0</v>
      </c>
      <c r="P29" s="48"/>
      <c r="Q29" s="48"/>
      <c r="R29" s="48"/>
      <c r="S29" s="48"/>
      <c r="T29" s="48"/>
      <c r="U29" s="48"/>
      <c r="V29" s="48"/>
      <c r="W29" s="65">
        <f t="shared" si="9"/>
        <v>0</v>
      </c>
      <c r="X29" s="65">
        <f t="shared" si="10"/>
        <v>0</v>
      </c>
      <c r="Y29" s="36"/>
      <c r="Z29" s="17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</row>
    <row r="30" spans="1:255" s="80" customFormat="1" ht="15" customHeight="1" thickBot="1" x14ac:dyDescent="0.3">
      <c r="A30" s="1"/>
      <c r="B30" s="50"/>
      <c r="C30" s="38"/>
      <c r="D30" s="38"/>
      <c r="E30" s="40"/>
      <c r="F30" s="40"/>
      <c r="G30" s="67"/>
      <c r="H30" s="47"/>
      <c r="I30" s="48"/>
      <c r="J30" s="48"/>
      <c r="K30" s="48"/>
      <c r="L30" s="48"/>
      <c r="M30" s="48"/>
      <c r="N30" s="49"/>
      <c r="O30" s="44">
        <f t="shared" si="8"/>
        <v>0</v>
      </c>
      <c r="P30" s="48"/>
      <c r="Q30" s="48"/>
      <c r="R30" s="48"/>
      <c r="S30" s="48"/>
      <c r="T30" s="48"/>
      <c r="U30" s="48"/>
      <c r="V30" s="48"/>
      <c r="W30" s="65">
        <f t="shared" si="9"/>
        <v>0</v>
      </c>
      <c r="X30" s="65">
        <f t="shared" si="10"/>
        <v>0</v>
      </c>
      <c r="Y30" s="36"/>
      <c r="Z30" s="17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</row>
    <row r="31" spans="1:255" s="80" customFormat="1" ht="15" customHeight="1" thickBot="1" x14ac:dyDescent="0.3">
      <c r="A31" s="1"/>
      <c r="B31" s="50"/>
      <c r="C31" s="38"/>
      <c r="D31" s="38"/>
      <c r="E31" s="40"/>
      <c r="F31" s="40"/>
      <c r="G31" s="67"/>
      <c r="H31" s="41"/>
      <c r="I31" s="42"/>
      <c r="J31" s="42"/>
      <c r="K31" s="42"/>
      <c r="L31" s="42"/>
      <c r="M31" s="42"/>
      <c r="N31" s="43"/>
      <c r="O31" s="44">
        <f t="shared" si="8"/>
        <v>0</v>
      </c>
      <c r="P31" s="42"/>
      <c r="Q31" s="42"/>
      <c r="R31" s="42"/>
      <c r="S31" s="42"/>
      <c r="T31" s="42"/>
      <c r="U31" s="42"/>
      <c r="V31" s="42"/>
      <c r="W31" s="65">
        <f t="shared" si="9"/>
        <v>0</v>
      </c>
      <c r="X31" s="65">
        <f t="shared" si="10"/>
        <v>0</v>
      </c>
      <c r="Y31" s="36"/>
      <c r="Z31" s="17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  <c r="IU31" s="79"/>
    </row>
    <row r="32" spans="1:255" s="80" customFormat="1" ht="15" customHeight="1" thickBot="1" x14ac:dyDescent="0.3">
      <c r="A32" s="1"/>
      <c r="B32" s="51"/>
      <c r="C32" s="52"/>
      <c r="D32" s="52"/>
      <c r="E32" s="53"/>
      <c r="F32" s="53"/>
      <c r="G32" s="68"/>
      <c r="H32" s="55"/>
      <c r="I32" s="56"/>
      <c r="J32" s="56"/>
      <c r="K32" s="56"/>
      <c r="L32" s="56"/>
      <c r="M32" s="56"/>
      <c r="N32" s="57"/>
      <c r="O32" s="58">
        <f t="shared" si="8"/>
        <v>0</v>
      </c>
      <c r="P32" s="55"/>
      <c r="Q32" s="56"/>
      <c r="R32" s="56"/>
      <c r="S32" s="56"/>
      <c r="T32" s="56"/>
      <c r="U32" s="56"/>
      <c r="V32" s="57"/>
      <c r="W32" s="58">
        <f t="shared" si="9"/>
        <v>0</v>
      </c>
      <c r="X32" s="58">
        <f t="shared" si="10"/>
        <v>0</v>
      </c>
      <c r="Y32" s="69"/>
      <c r="Z32" s="17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</row>
    <row r="33" spans="1:255" s="80" customFormat="1" ht="23.25" customHeight="1" thickBot="1" x14ac:dyDescent="0.3">
      <c r="A33" s="1"/>
      <c r="B33" s="113" t="s">
        <v>6</v>
      </c>
      <c r="C33" s="113"/>
      <c r="D33" s="113"/>
      <c r="E33" s="113"/>
      <c r="F33" s="113"/>
      <c r="G33" s="114"/>
      <c r="H33" s="60">
        <f t="shared" ref="H33:N33" si="11">SUM(H26:H32)</f>
        <v>0</v>
      </c>
      <c r="I33" s="60">
        <f t="shared" si="11"/>
        <v>0</v>
      </c>
      <c r="J33" s="60">
        <f t="shared" si="11"/>
        <v>0</v>
      </c>
      <c r="K33" s="60">
        <f t="shared" si="11"/>
        <v>0</v>
      </c>
      <c r="L33" s="60">
        <f t="shared" si="11"/>
        <v>0</v>
      </c>
      <c r="M33" s="60">
        <f t="shared" si="11"/>
        <v>0</v>
      </c>
      <c r="N33" s="60">
        <f t="shared" si="11"/>
        <v>0</v>
      </c>
      <c r="O33" s="60">
        <f t="shared" ref="O33:V33" si="12">SUM(O26:O32)</f>
        <v>0</v>
      </c>
      <c r="P33" s="60">
        <f t="shared" si="12"/>
        <v>0</v>
      </c>
      <c r="Q33" s="60">
        <f t="shared" si="12"/>
        <v>0</v>
      </c>
      <c r="R33" s="60">
        <f t="shared" si="12"/>
        <v>0</v>
      </c>
      <c r="S33" s="60">
        <f t="shared" si="12"/>
        <v>0</v>
      </c>
      <c r="T33" s="60">
        <f t="shared" si="12"/>
        <v>0</v>
      </c>
      <c r="U33" s="60">
        <f t="shared" si="12"/>
        <v>0</v>
      </c>
      <c r="V33" s="60">
        <f t="shared" si="12"/>
        <v>0</v>
      </c>
      <c r="W33" s="60">
        <f>SUM(P33:V33)</f>
        <v>0</v>
      </c>
      <c r="X33" s="70">
        <f>SUM(X26:X32)</f>
        <v>0</v>
      </c>
      <c r="Y33" s="107" t="s">
        <v>27</v>
      </c>
      <c r="Z33" s="107" t="s">
        <v>28</v>
      </c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</row>
    <row r="34" spans="1:255" s="80" customFormat="1" ht="23.25" customHeight="1" thickBot="1" x14ac:dyDescent="0.3">
      <c r="A34" s="1"/>
      <c r="B34" s="115" t="s">
        <v>7</v>
      </c>
      <c r="C34" s="115"/>
      <c r="D34" s="115"/>
      <c r="E34" s="115"/>
      <c r="F34" s="115"/>
      <c r="G34" s="116"/>
      <c r="H34" s="71"/>
      <c r="I34" s="71"/>
      <c r="J34" s="71"/>
      <c r="K34" s="71"/>
      <c r="L34" s="71"/>
      <c r="M34" s="71"/>
      <c r="N34" s="71"/>
      <c r="O34" s="72">
        <f>IF(SUM(H34:N34)&lt;=O33,SUM(H34:N34),O33)</f>
        <v>0</v>
      </c>
      <c r="P34" s="71"/>
      <c r="Q34" s="71"/>
      <c r="R34" s="71"/>
      <c r="S34" s="71"/>
      <c r="T34" s="71"/>
      <c r="U34" s="71"/>
      <c r="V34" s="71"/>
      <c r="W34" s="61">
        <f>IF(SUM(P34:V34)&lt;=W33,SUM(P34:V34),W33)</f>
        <v>0</v>
      </c>
      <c r="X34" s="73">
        <f>IF(SUM(Q34:W34)&lt;=X33,SUM(Q34:W34),X33)</f>
        <v>0</v>
      </c>
      <c r="Y34" s="108"/>
      <c r="Z34" s="108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  <c r="IU34" s="79"/>
    </row>
    <row r="35" spans="1:255" s="80" customFormat="1" ht="23.25" customHeight="1" thickBot="1" x14ac:dyDescent="0.3">
      <c r="A35" s="1"/>
      <c r="B35" s="115" t="s">
        <v>8</v>
      </c>
      <c r="C35" s="115"/>
      <c r="D35" s="115"/>
      <c r="E35" s="115"/>
      <c r="F35" s="115"/>
      <c r="G35" s="116"/>
      <c r="H35" s="60">
        <f>IF(H33&gt;=H34,H33-H34,H33)</f>
        <v>0</v>
      </c>
      <c r="I35" s="60">
        <f t="shared" ref="I35:V35" si="13">IF(I33&gt;=I34,I33-I34,I33)</f>
        <v>0</v>
      </c>
      <c r="J35" s="60">
        <f t="shared" si="13"/>
        <v>0</v>
      </c>
      <c r="K35" s="60">
        <f t="shared" si="13"/>
        <v>0</v>
      </c>
      <c r="L35" s="60">
        <f t="shared" si="13"/>
        <v>0</v>
      </c>
      <c r="M35" s="60">
        <f t="shared" si="13"/>
        <v>0</v>
      </c>
      <c r="N35" s="60">
        <f t="shared" si="13"/>
        <v>0</v>
      </c>
      <c r="O35" s="60">
        <f t="shared" si="13"/>
        <v>0</v>
      </c>
      <c r="P35" s="60">
        <f t="shared" si="13"/>
        <v>0</v>
      </c>
      <c r="Q35" s="60">
        <f t="shared" si="13"/>
        <v>0</v>
      </c>
      <c r="R35" s="60">
        <f t="shared" si="13"/>
        <v>0</v>
      </c>
      <c r="S35" s="60">
        <f t="shared" si="13"/>
        <v>0</v>
      </c>
      <c r="T35" s="60">
        <f t="shared" si="13"/>
        <v>0</v>
      </c>
      <c r="U35" s="60">
        <f t="shared" si="13"/>
        <v>0</v>
      </c>
      <c r="V35" s="60">
        <f t="shared" si="13"/>
        <v>0</v>
      </c>
      <c r="W35" s="60">
        <f>IF(W33&gt;=W34,W33-W34,W33)</f>
        <v>0</v>
      </c>
      <c r="X35" s="60">
        <f>IF(X33&gt;=X34,X33-X34,X33)</f>
        <v>0</v>
      </c>
      <c r="Y35" s="74">
        <f>$X$22+$X$33</f>
        <v>0</v>
      </c>
      <c r="Z35" s="74">
        <f>X22+X35</f>
        <v>0</v>
      </c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7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  <c r="IU35" s="79"/>
    </row>
    <row r="36" spans="1:255" s="78" customFormat="1" ht="30" customHeight="1" x14ac:dyDescent="0.3">
      <c r="A36" s="1"/>
      <c r="B36" s="120" t="s">
        <v>9</v>
      </c>
      <c r="C36" s="120"/>
      <c r="D36" s="120"/>
      <c r="E36" s="121"/>
      <c r="F36" s="121"/>
      <c r="G36" s="120" t="s">
        <v>18</v>
      </c>
      <c r="H36" s="120"/>
      <c r="I36" s="121"/>
      <c r="J36" s="121"/>
      <c r="K36" s="121"/>
      <c r="L36" s="121"/>
      <c r="M36" s="121"/>
      <c r="N36" s="121"/>
      <c r="O36" s="121"/>
      <c r="P36" s="120" t="s">
        <v>18</v>
      </c>
      <c r="Q36" s="122"/>
      <c r="R36" s="121"/>
      <c r="S36" s="121"/>
      <c r="T36" s="121"/>
      <c r="U36" s="121"/>
      <c r="V36" s="121"/>
      <c r="W36" s="121"/>
      <c r="X36" s="121"/>
      <c r="Y36" s="123"/>
      <c r="Z36" s="123"/>
      <c r="AA36" s="77"/>
      <c r="AB36" s="88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</row>
  </sheetData>
  <sheetProtection formatCells="0" formatColumns="0" formatRows="0" insertColumns="0" insertRows="0" insertHyperlinks="0" deleteColumns="0" deleteRows="0" sort="0" autoFilter="0" pivotTables="0"/>
  <mergeCells count="32">
    <mergeCell ref="I36:O36"/>
    <mergeCell ref="B23:D24"/>
    <mergeCell ref="E23:G24"/>
    <mergeCell ref="O24:O25"/>
    <mergeCell ref="G36:H36"/>
    <mergeCell ref="B33:G33"/>
    <mergeCell ref="B34:G34"/>
    <mergeCell ref="B35:G35"/>
    <mergeCell ref="B36:D36"/>
    <mergeCell ref="E36:F36"/>
    <mergeCell ref="Z33:Z34"/>
    <mergeCell ref="Y33:Y34"/>
    <mergeCell ref="R36:X36"/>
    <mergeCell ref="P36:Q36"/>
    <mergeCell ref="W24:W25"/>
    <mergeCell ref="X24:X25"/>
    <mergeCell ref="Y24:Y25"/>
    <mergeCell ref="K1:O3"/>
    <mergeCell ref="F4:J4"/>
    <mergeCell ref="Y1:Y4"/>
    <mergeCell ref="B22:G22"/>
    <mergeCell ref="B4:D4"/>
    <mergeCell ref="K4:O4"/>
    <mergeCell ref="P1:X4"/>
    <mergeCell ref="B5:D7"/>
    <mergeCell ref="E5:G7"/>
    <mergeCell ref="F1:J3"/>
    <mergeCell ref="B1:E3"/>
    <mergeCell ref="O6:O8"/>
    <mergeCell ref="W6:W8"/>
    <mergeCell ref="X6:X8"/>
    <mergeCell ref="Y6:Y8"/>
  </mergeCells>
  <phoneticPr fontId="1" type="noConversion"/>
  <dataValidations xWindow="487" yWindow="605" count="44">
    <dataValidation type="decimal" allowBlank="1" showInputMessage="1" showErrorMessage="1" error="請輸入介於 0 到 24 之間的有效數字。" sqref="H9:N21 P9:V21 H26:N32 P26:V32">
      <formula1>0</formula1>
      <formula2>24</formula2>
    </dataValidation>
    <dataValidation errorStyle="warning" operator="lessThanOrEqual" allowBlank="1" showInputMessage="1" showErrorMessage="1" sqref="H22:H23"/>
    <dataValidation allowBlank="1" showInputMessage="1" showErrorMessage="1" prompt="在此活頁簿中建立作業員工工時卡。在此工作表中的儲存格 B9 到 Y21 中輸入正常工時，並於儲存格 B26 到 Y32 中輸入加班時數。系統會自動計算總計" sqref="A1"/>
    <dataValidation allowBlank="1" showInputMessage="1" showErrorMessage="1" prompt="此工作表的標題位於此儲存格。在儲存格 K1 中輸入員工姓名，並於儲存格 K4 中輸入員工編號。儲存格 E4 中的薪資結束日期會自動更新" sqref="B1:E3"/>
    <dataValidation allowBlank="1" showInputMessage="1" showErrorMessage="1" prompt="右側儲存格中的薪資結束日期會自動更新" sqref="B4:D4"/>
    <dataValidation allowBlank="1" showInputMessage="1" showErrorMessage="1" prompt="此儲存格中的薪資結束日期會自動更新" sqref="E4"/>
    <dataValidation allowBlank="1" showInputMessage="1" showErrorMessage="1" prompt="在右側儲存格中輸入員工姓名" sqref="F1:J3 B36:D36"/>
    <dataValidation allowBlank="1" showInputMessage="1" showErrorMessage="1" prompt="在此儲存格中輸入員工姓名" sqref="E36:F36 K1:O3"/>
    <dataValidation allowBlank="1" showInputMessage="1" showErrorMessage="1" prompt="在右側儲存格中輸入員工編號" sqref="F4:J4"/>
    <dataValidation allowBlank="1" showInputMessage="1" showErrorMessage="1" prompt="在此儲存格中輸入員工編號" sqref="K4:O4"/>
    <dataValidation type="list" errorStyle="warning" allowBlank="1" showInputMessage="1" showErrorMessage="1" error="如果需要加班授權，請在此儲存格選取 [是]。選取 [取消] 並按 ALT + 向下箭號來查看選項，然後按向下鍵和 ENTER 來選取" prompt="如果需要加班授權，請在此儲存格選取 [是]" sqref="Y1:Y4">
      <formula1>"是"</formula1>
    </dataValidation>
    <dataValidation allowBlank="1" showInputMessage="1" showErrorMessage="1" prompt="在下方儲存格 B9 到 Y21 中輸入正常工時詳細資料，並在儲存格 H7 中輸入日期。儲存格 H22 到 X22 中的總正常工時會自動計算" sqref="B5:D7"/>
    <dataValidation allowBlank="1" showInputMessage="1" showErrorMessage="1" prompt="在右側儲存格中輸入日期。儲存格 I7 到 N7 和儲存格 P7 到 V7 中的日期會自動更新，而儲存格 H8 到 N8 和儲存格 P8 到 V8 中的星期幾也會自動更新" sqref="E5:G7"/>
    <dataValidation allowBlank="1" showInputMessage="1" showErrorMessage="1" prompt="在此標題下方的欄中輸入工作" sqref="B8 B25"/>
    <dataValidation allowBlank="1" showInputMessage="1" showErrorMessage="1" prompt="在此標題下方的欄中輸入位置" sqref="C8 C25"/>
    <dataValidation allowBlank="1" showInputMessage="1" showErrorMessage="1" prompt="在此標題下方的欄中輸入工單號碼" sqref="D8 D25"/>
    <dataValidation allowBlank="1" showInputMessage="1" showErrorMessage="1" prompt="在此標題下方的欄中輸入工作描述" sqref="E8 E25"/>
    <dataValidation allowBlank="1" showInputMessage="1" showErrorMessage="1" prompt="在此標題下方的欄中輸入職稱" sqref="F8 F25"/>
    <dataValidation allowBlank="1" showInputMessage="1" showErrorMessage="1" prompt="在此標題下方的欄中輸入職稱號碼" sqref="G8 G25"/>
    <dataValidation allowBlank="1" showInputMessage="1" showErrorMessage="1" prompt="系統會自動更新星期幾。在此星期幾標題下方的欄中輸入介於 0 到 24 之間的數字" sqref="H8 P8:V8"/>
    <dataValidation allowBlank="1" showInputMessage="1" showErrorMessage="1" prompt="系統會自動更新星期幾。在此星期幾標題下方的欄中輸入介於 0 到 24 之間的數字" sqref="I8:N8"/>
    <dataValidation allowBlank="1" showInputMessage="1" showErrorMessage="1" prompt="此標題下方的欄會自動計算第 1 週總正常工時" sqref="O6:O8"/>
    <dataValidation allowBlank="1" showInputMessage="1" showErrorMessage="1" prompt="此標題下方的欄會自動計算第 2 週總正常工時" sqref="W6:W8"/>
    <dataValidation allowBlank="1" showInputMessage="1" showErrorMessage="1" prompt="此標題下方的欄會自動計算總正常工時" sqref="X6:X8"/>
    <dataValidation allowBlank="1" showInputMessage="1" showErrorMessage="1" prompt="在此標題下方的欄中輸入薪資僅限使用給薪代碼" sqref="Y6:Y8"/>
    <dataValidation allowBlank="1" showInputMessage="1" showErrorMessage="1" prompt="右側儲存格會自動計算總加班時數" sqref="B33:G33"/>
    <dataValidation allowBlank="1" showInputMessage="1" showErrorMessage="1" prompt="在此儲存格中輸入主管姓名" sqref="I36:O36 R36:X36"/>
    <dataValidation allowBlank="1" showInputMessage="1" showErrorMessage="1" prompt="在右側儲存格中輸入主管姓名" sqref="G36:H36 P36:Q36"/>
    <dataValidation allowBlank="1" showInputMessage="1" showErrorMessage="1" prompt="此標題下方的欄會自動計算第 1 週總加班時數" sqref="O24"/>
    <dataValidation allowBlank="1" showInputMessage="1" showErrorMessage="1" prompt="此標題下方的欄會自動計算第 2 週總加班時數" sqref="W24:W25"/>
    <dataValidation allowBlank="1" showInputMessage="1" showErrorMessage="1" prompt="此標題下方的欄會自動計算總加班時數" sqref="X24"/>
    <dataValidation allowBlank="1" showInputMessage="1" showErrorMessage="1" prompt="下方儲存格會自動計算總時數 (工時)" sqref="Y33:Y34"/>
    <dataValidation allowBlank="1" showInputMessage="1" showErrorMessage="1" prompt="此儲存格會自動計算總時數 (工時)" sqref="Y35"/>
    <dataValidation allowBlank="1" showInputMessage="1" showErrorMessage="1" prompt="下方儲存格會自動計算總時數 (已給薪)" sqref="Z33:Z34"/>
    <dataValidation allowBlank="1" showInputMessage="1" showErrorMessage="1" prompt="此儲存格會自動計算總時數 (已給薪)" sqref="Z35"/>
    <dataValidation allowBlank="1" showInputMessage="1" showErrorMessage="1" prompt="在儲存格 B24 到 Y32 中輸入加班工時，並在儲存格 H34 到 N24 和儲存格 P34 到 V34 中輸入加班費" sqref="B25:E25"/>
    <dataValidation type="date" operator="greaterThan" allowBlank="1" showInputMessage="1" showErrorMessage="1" error="請輸入 2000/1/1 之後的有效日期。" prompt="在此儲存格中輸入日期。右側儲存格中的剩餘日期和下方儲存格中的星期幾會自動更新" sqref="H7">
      <formula1>36526</formula1>
    </dataValidation>
    <dataValidation allowBlank="1" showInputMessage="1" showErrorMessage="1" prompt="在儲存格 B26 到 Y32 中輸入加班工時，並在儲存格 H34 到 N24 和儲存格 P34 到 V34 中輸入加班費" sqref="B23:D24"/>
    <dataValidation allowBlank="1" showInputMessage="1" showErrorMessage="1" prompt="儲存格 H24 到 N24 和儲存格 P24 到 V24 中的日期會自動更新，而儲存格 H25 到 N25 和儲存格 P25 到 V25 中的星期幾也會自動更新" sqref="E23:G24"/>
    <dataValidation allowBlank="1" showInputMessage="1" showErrorMessage="1" prompt="右側儲存格會自動計算總正常工時" sqref="B22:G22"/>
    <dataValidation allowBlank="1" showInputMessage="1" showErrorMessage="1" prompt="在此標題下方的欄 (儲存格 Y26 到 Y32) 中輸入加班代碼。儲存格 Y35 中的總時數 (工時) 會自動計算，而儲存格 Z35 中的總時數 (已給薪) 也會自動計算" sqref="Y24:Y25"/>
    <dataValidation allowBlank="1" showInputMessage="1" showErrorMessage="1" prompt="右側儲存格會自動計算加班費" sqref="B34:G34"/>
    <dataValidation allowBlank="1" showInputMessage="1" showErrorMessage="1" prompt="右側儲存格會自動計算已付加班費。在儲存格 E36 中輸入員工姓名，並於儲存格 I36 和 R36 中輸入主管姓名" sqref="B35:G35"/>
    <dataValidation allowBlank="1" showInputMessage="1" showErrorMessage="1" prompt="如果需要加班授權，請在右側儲存格中選取 [是]" sqref="P1:X4"/>
  </dataValidations>
  <printOptions horizontalCentered="1" verticalCentered="1"/>
  <pageMargins left="0.2" right="0" top="0" bottom="0" header="0" footer="0"/>
  <pageSetup paperSize="9" scale="49" orientation="landscape" horizontalDpi="300" verticalDpi="300" r:id="rId1"/>
  <headerFooter alignWithMargins="0"/>
  <ignoredErrors>
    <ignoredError sqref="W9:W21 O9:O22 H22 P22:V22 O26:O31 H35:N35 P35:V35 O32 O34:O35" emptyCellReference="1"/>
    <ignoredError sqref="H24" unlockedFormula="1"/>
    <ignoredError sqref="W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1:C8"/>
  <sheetViews>
    <sheetView workbookViewId="0"/>
  </sheetViews>
  <sheetFormatPr defaultColWidth="9.33203125" defaultRowHeight="15" x14ac:dyDescent="0.25"/>
  <cols>
    <col min="1" max="1" width="2.109375" customWidth="1"/>
    <col min="2" max="3" width="14.33203125" customWidth="1"/>
  </cols>
  <sheetData>
    <row r="1" spans="2:3" ht="30" x14ac:dyDescent="0.25">
      <c r="B1" s="3" t="s">
        <v>29</v>
      </c>
      <c r="C1" s="3" t="s">
        <v>30</v>
      </c>
    </row>
    <row r="2" spans="2:3" x14ac:dyDescent="0.25">
      <c r="B2" s="2">
        <v>1</v>
      </c>
      <c r="C2" s="2" t="s">
        <v>31</v>
      </c>
    </row>
    <row r="3" spans="2:3" x14ac:dyDescent="0.25">
      <c r="B3" s="2">
        <v>2</v>
      </c>
      <c r="C3" s="2" t="s">
        <v>32</v>
      </c>
    </row>
    <row r="4" spans="2:3" x14ac:dyDescent="0.25">
      <c r="B4" s="2">
        <v>3</v>
      </c>
      <c r="C4" s="2" t="s">
        <v>33</v>
      </c>
    </row>
    <row r="5" spans="2:3" x14ac:dyDescent="0.25">
      <c r="B5" s="2">
        <v>4</v>
      </c>
      <c r="C5" s="2" t="s">
        <v>34</v>
      </c>
    </row>
    <row r="6" spans="2:3" x14ac:dyDescent="0.25">
      <c r="B6" s="2">
        <v>5</v>
      </c>
      <c r="C6" s="2" t="s">
        <v>35</v>
      </c>
    </row>
    <row r="7" spans="2:3" x14ac:dyDescent="0.25">
      <c r="B7" s="2">
        <v>6</v>
      </c>
      <c r="C7" s="2" t="s">
        <v>36</v>
      </c>
    </row>
    <row r="8" spans="2:3" x14ac:dyDescent="0.25">
      <c r="B8" s="2">
        <v>7</v>
      </c>
      <c r="C8" s="2" t="s">
        <v>37</v>
      </c>
    </row>
  </sheetData>
  <phoneticPr fontId="1" type="noConversion"/>
  <dataValidations count="3">
    <dataValidation allowBlank="1" showInputMessage="1" showErrorMessage="1" prompt="在此標題下方的欄中插入或修改星期幾 (整數)" sqref="B1"/>
    <dataValidation allowBlank="1" showInputMessage="1" showErrorMessage="1" prompt="在此標題下方的欄中輸入或修改星期幾 (縮寫)" sqref="C1"/>
    <dataValidation allowBlank="1" showInputMessage="1" showErrorMessage="1" prompt="在此工作表中建立 [星期幾 (整數)] 和 [星期幾 (縮寫)] 的清單。系統會更新 [員工時程表] 中的 [星期幾]" sqref="A1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27</vt:i4>
      </vt:variant>
    </vt:vector>
  </HeadingPairs>
  <TitlesOfParts>
    <vt:vector size="29" baseType="lpstr">
      <vt:lpstr>員工時程表</vt:lpstr>
      <vt:lpstr>星期幾_查詢</vt:lpstr>
      <vt:lpstr>_3_8</vt:lpstr>
      <vt:lpstr>員工時程表!Print_Area</vt:lpstr>
      <vt:lpstr>天_第一</vt:lpstr>
      <vt:lpstr>四捨五入</vt:lpstr>
      <vt:lpstr>列標題區域1..E4</vt:lpstr>
      <vt:lpstr>列標題區域2..X35.1</vt:lpstr>
      <vt:lpstr>列標題區域3..Y22</vt:lpstr>
      <vt:lpstr>列標題區域4..E36</vt:lpstr>
      <vt:lpstr>列標題區域5..I36</vt:lpstr>
      <vt:lpstr>列標題區域6..R36</vt:lpstr>
      <vt:lpstr>第1週_加班</vt:lpstr>
      <vt:lpstr>第1週_正常工作</vt:lpstr>
      <vt:lpstr>第2週_加班</vt:lpstr>
      <vt:lpstr>第2週_正常工作</vt:lpstr>
      <vt:lpstr>結束_日期</vt:lpstr>
      <vt:lpstr>總計_所有_時數</vt:lpstr>
      <vt:lpstr>欄標題區域1..G21.1</vt:lpstr>
      <vt:lpstr>欄標題區域10..Y21.1</vt:lpstr>
      <vt:lpstr>欄標題區域11..Z35.1</vt:lpstr>
      <vt:lpstr>欄標題區域2..N21.1</vt:lpstr>
      <vt:lpstr>欄標題區域3..O21.1</vt:lpstr>
      <vt:lpstr>欄標題區域4..V21.1</vt:lpstr>
      <vt:lpstr>欄標題區域5..Y21.1</vt:lpstr>
      <vt:lpstr>欄標題區域6..G32.1</vt:lpstr>
      <vt:lpstr>欄標題區域7..N32.1</vt:lpstr>
      <vt:lpstr>欄標題區域8..O32.1</vt:lpstr>
      <vt:lpstr>欄標題區域9..V32.1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2018-03-27T09:30:17Z</dcterms:created>
  <dcterms:modified xsi:type="dcterms:W3CDTF">2018-11-05T06:19:29Z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