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codeName="ThisWorkbook"/>
  <mc:AlternateContent xmlns:mc="http://schemas.openxmlformats.org/markup-compatibility/2006">
    <mc:Choice Requires="x15">
      <x15ac:absPath xmlns:x15ac="http://schemas.microsoft.com/office/spreadsheetml/2010/11/ac" url="C:\Users\ADMIN\Desktop\1\"/>
    </mc:Choice>
  </mc:AlternateContent>
  <xr:revisionPtr revIDLastSave="0" documentId="13_ncr:1_{BEC9AEBA-F0D8-4AA6-B8EF-D699011EDD96}" xr6:coauthVersionLast="43" xr6:coauthVersionMax="43" xr10:uidLastSave="{00000000-0000-0000-0000-000000000000}"/>
  <bookViews>
    <workbookView xWindow="-120" yWindow="-120" windowWidth="28920" windowHeight="16110" tabRatio="714" xr2:uid="{00000000-000D-0000-FFFF-FFFF00000000}"/>
  </bookViews>
  <sheets>
    <sheet name="現金收入" sheetId="7" r:id="rId1"/>
    <sheet name="現金支出" sheetId="5" r:id="rId2"/>
    <sheet name="現金支出 (非損益)" sheetId="6" r:id="rId3"/>
  </sheets>
  <definedNames>
    <definedName name="FiscalYearStartDate" localSheetId="1">現金支出!$B$4</definedName>
    <definedName name="FiscalYearStartDate" localSheetId="2">'現金支出 (非損益)'!$B$4</definedName>
    <definedName name="FiscalYearStartDate" localSheetId="0">現金收入!$B$4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7" l="1"/>
  <c r="B4" i="7" l="1"/>
  <c r="E12" i="6"/>
  <c r="F12" i="6"/>
  <c r="G12" i="6"/>
  <c r="H12" i="6"/>
  <c r="I12" i="6"/>
  <c r="J12" i="6"/>
  <c r="K12" i="6"/>
  <c r="L12" i="6"/>
  <c r="M12" i="6"/>
  <c r="N12" i="6"/>
  <c r="O12" i="6"/>
  <c r="P12" i="6"/>
  <c r="D12" i="6"/>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O3" i="7" l="1"/>
  <c r="P3" i="7"/>
  <c r="N3" i="7"/>
  <c r="L3" i="7"/>
  <c r="J3" i="7"/>
  <c r="H3" i="7"/>
  <c r="F3" i="7"/>
  <c r="M3" i="7"/>
  <c r="K3" i="7"/>
  <c r="I3" i="7"/>
  <c r="G3" i="7"/>
  <c r="E3" i="7"/>
  <c r="R12" i="6"/>
  <c r="R11" i="7"/>
  <c r="D14" i="7"/>
  <c r="B4" i="6"/>
  <c r="B4" i="5"/>
  <c r="E4" i="7"/>
  <c r="F4" i="7" s="1"/>
  <c r="G4" i="7" s="1"/>
  <c r="H4" i="7" s="1"/>
  <c r="I4" i="7" s="1"/>
  <c r="J4" i="7" s="1"/>
  <c r="K4" i="7" s="1"/>
  <c r="L4" i="7" s="1"/>
  <c r="M4" i="7" s="1"/>
  <c r="N4" i="7" s="1"/>
  <c r="O4" i="7" s="1"/>
  <c r="P4" i="7" s="1"/>
  <c r="R11" i="6"/>
  <c r="E6" i="7"/>
  <c r="E12" i="7" s="1"/>
  <c r="R27" i="5"/>
  <c r="O3" i="6" l="1"/>
  <c r="P3" i="6"/>
  <c r="O3" i="5"/>
  <c r="P3" i="5"/>
  <c r="N3" i="5"/>
  <c r="L3" i="5"/>
  <c r="J3" i="5"/>
  <c r="H3" i="5"/>
  <c r="F3" i="5"/>
  <c r="M3" i="5"/>
  <c r="K3" i="5"/>
  <c r="I3" i="5"/>
  <c r="G3" i="5"/>
  <c r="E3" i="5"/>
  <c r="N3" i="6"/>
  <c r="L3" i="6"/>
  <c r="J3" i="6"/>
  <c r="H3" i="6"/>
  <c r="F3" i="6"/>
  <c r="M3" i="6"/>
  <c r="K3" i="6"/>
  <c r="I3" i="6"/>
  <c r="G3" i="6"/>
  <c r="E3" i="6"/>
  <c r="E4" i="6"/>
  <c r="F4" i="6" s="1"/>
  <c r="G4" i="6" s="1"/>
  <c r="H4" i="6" s="1"/>
  <c r="I4" i="6" s="1"/>
  <c r="J4" i="6" s="1"/>
  <c r="K4" i="6" s="1"/>
  <c r="L4" i="6" s="1"/>
  <c r="M4" i="6" s="1"/>
  <c r="N4" i="6" s="1"/>
  <c r="O4" i="6" s="1"/>
  <c r="P4" i="6" s="1"/>
  <c r="E4" i="5"/>
  <c r="F4" i="5" s="1"/>
  <c r="G4" i="5" s="1"/>
  <c r="H4" i="5" s="1"/>
  <c r="I4" i="5" s="1"/>
  <c r="J4" i="5" s="1"/>
  <c r="K4" i="5" s="1"/>
  <c r="L4" i="5" s="1"/>
  <c r="M4" i="5" s="1"/>
  <c r="N4" i="5" s="1"/>
  <c r="O4" i="5" s="1"/>
  <c r="P4" i="5" s="1"/>
  <c r="E14" i="7"/>
  <c r="F6" i="7" s="1"/>
  <c r="F12" i="7" s="1"/>
  <c r="F14" i="7" s="1"/>
  <c r="G6" i="7" s="1"/>
  <c r="G12" i="7" s="1"/>
  <c r="G14" i="7" l="1"/>
  <c r="H6" i="7" s="1"/>
  <c r="H12" i="7" s="1"/>
  <c r="H14" i="7" l="1"/>
  <c r="I6" i="7" s="1"/>
  <c r="I12" i="7" s="1"/>
  <c r="I14" i="7" l="1"/>
  <c r="J6" i="7" s="1"/>
  <c r="J12" i="7" s="1"/>
  <c r="J14" i="7" l="1"/>
  <c r="K6" i="7" s="1"/>
  <c r="K12" i="7" s="1"/>
  <c r="K14" i="7" l="1"/>
  <c r="L6" i="7" s="1"/>
  <c r="L12" i="7" s="1"/>
  <c r="L14" i="7" l="1"/>
  <c r="M6" i="7" s="1"/>
  <c r="M12" i="7" s="1"/>
  <c r="M14" i="7" l="1"/>
  <c r="N6" i="7" s="1"/>
  <c r="N12" i="7" s="1"/>
  <c r="N14" i="7" l="1"/>
  <c r="O6" i="7" s="1"/>
  <c r="O12" i="7" s="1"/>
  <c r="O14" i="7" l="1"/>
  <c r="P6" i="7" s="1"/>
  <c r="R6" i="7" l="1"/>
  <c r="R12" i="7" s="1"/>
  <c r="R14" i="7" s="1"/>
  <c r="P12" i="7"/>
  <c r="P14" i="7" s="1"/>
</calcChain>
</file>

<file path=xl/sharedStrings.xml><?xml version="1.0" encoding="utf-8"?>
<sst xmlns="http://schemas.openxmlformats.org/spreadsheetml/2006/main" count="57" uniqueCount="41">
  <si>
    <t>會計年度開始時間：</t>
  </si>
  <si>
    <t>庫存現金 (月初)</t>
  </si>
  <si>
    <t>現金收據</t>
  </si>
  <si>
    <t>現金銷售</t>
  </si>
  <si>
    <t>CR 帳戶集合</t>
  </si>
  <si>
    <t>貸款/其他現金流入</t>
  </si>
  <si>
    <t>現金狀況 (月底)</t>
  </si>
  <si>
    <t>(先前) 啟動</t>
  </si>
  <si>
    <t>東部標準時間</t>
  </si>
  <si>
    <t xml:space="preserve"> 東部標準時間項目</t>
  </si>
  <si>
    <t>現金支出</t>
  </si>
  <si>
    <t>購買 (商品)</t>
  </si>
  <si>
    <t>購買 (請載明)</t>
  </si>
  <si>
    <t>總薪資 (實際提款)</t>
  </si>
  <si>
    <t>薪資支出 (稅金等等)</t>
  </si>
  <si>
    <t>外部服務</t>
  </si>
  <si>
    <t>用品 (辦公室與營運)</t>
  </si>
  <si>
    <t>維修和保養</t>
  </si>
  <si>
    <t>廣告</t>
  </si>
  <si>
    <t>車資、送貨和差旅</t>
  </si>
  <si>
    <t>帳戶與法律</t>
  </si>
  <si>
    <t>房租</t>
  </si>
  <si>
    <t>電話</t>
  </si>
  <si>
    <t>公用事業</t>
  </si>
  <si>
    <t>保險</t>
  </si>
  <si>
    <t>稅金 (不動產等)</t>
  </si>
  <si>
    <t>利息</t>
  </si>
  <si>
    <t>其他支出 (請載明)</t>
  </si>
  <si>
    <t>其他 (請載明)</t>
  </si>
  <si>
    <t>雜項</t>
  </si>
  <si>
    <t>東部標準時間項目</t>
  </si>
  <si>
    <t>貸款本金付款</t>
  </si>
  <si>
    <t>資本購買 (請載明)</t>
  </si>
  <si>
    <t>其他新興企業成本</t>
  </si>
  <si>
    <t>保留和/或委付</t>
  </si>
  <si>
    <t>負責人提款</t>
  </si>
  <si>
    <r>
      <t>現金流量</t>
    </r>
    <r>
      <rPr>
        <b/>
        <sz val="28"/>
        <color theme="1" tint="0.14999847407452621"/>
        <rFont val="Microsoft JhengHei UI"/>
        <family val="2"/>
        <charset val="136"/>
      </rPr>
      <t>表</t>
    </r>
  </si>
  <si>
    <t>合計</t>
  </si>
  <si>
    <t>可用現金合計 (現金支付前)</t>
  </si>
  <si>
    <t>現金支出合計</t>
  </si>
  <si>
    <t>現金支出 (非損益)</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</si>
</sst>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76" formatCode="_ &quot;₹&quot;\ * #,##0_ ;_ &quot;₹&quot;\ * \-#,##0_ ;_ &quot;₹&quot;\ * &quot;-&quot;_ ;_ @_ "/>
    <numFmt numFmtId="177" formatCode="_ * #,##0_ ;_ * \-#,##0_ ;_ * &quot;-&quot;_ ;_ @_ "/>
    <numFmt numFmtId="178" formatCode="_ &quot;₹&quot;\ * #,##0.00_ ;_ &quot;₹&quot;\ * \-#,##0.00_ ;_ &quot;₹&quot;\ * &quot;-&quot;??_ ;_ @_ "/>
    <numFmt numFmtId="179" formatCode="mmm"/>
    <numFmt numFmtId="180" formatCode="0_);[Red]\(0\)"/>
    <numFmt numFmtId="182" formatCode="#,##0_);[Red]\(#,##0\)"/>
    <numFmt numFmtId="184" formatCode="m&quot;月&quot;"/>
    <numFmt numFmtId="185" formatCode="dd"/>
  </numFmts>
  <fonts count="36" x14ac:knownFonts="1">
    <font>
      <sz val="11"/>
      <color theme="1" tint="0.14993743705557422"/>
      <name val="Microsoft JhengHei UI"/>
      <family val="2"/>
    </font>
    <font>
      <sz val="11"/>
      <color theme="1"/>
      <name val="Microsoft JhengHei UI"/>
      <family val="2"/>
    </font>
    <font>
      <sz val="11"/>
      <color theme="1" tint="0.14993743705557422"/>
      <name val="Microsoft JhengHei UI"/>
      <family val="2"/>
    </font>
    <font>
      <sz val="11"/>
      <color rgb="FF006100"/>
      <name val="Microsoft JhengHei UI"/>
      <family val="2"/>
    </font>
    <font>
      <sz val="11"/>
      <color rgb="FF9C0006"/>
      <name val="Microsoft JhengHei UI"/>
      <family val="2"/>
    </font>
    <font>
      <sz val="11"/>
      <color rgb="FFFF0000"/>
      <name val="Microsoft JhengHei UI"/>
      <family val="2"/>
    </font>
    <font>
      <sz val="18"/>
      <color theme="1" tint="0.14996795556505021"/>
      <name val="Microsoft JhengHei UI"/>
      <family val="2"/>
    </font>
    <font>
      <b/>
      <sz val="28"/>
      <color theme="4"/>
      <name val="Microsoft JhengHei UI"/>
      <family val="2"/>
    </font>
    <font>
      <sz val="11"/>
      <color theme="1" tint="0.14975432599871821"/>
      <name val="Microsoft JhengHei UI"/>
      <family val="2"/>
    </font>
    <font>
      <sz val="12"/>
      <color theme="3"/>
      <name val="Microsoft JhengHei UI"/>
      <family val="2"/>
    </font>
    <font>
      <b/>
      <sz val="11"/>
      <color theme="3"/>
      <name val="Microsoft JhengHei UI"/>
      <family val="2"/>
    </font>
    <font>
      <b/>
      <sz val="11"/>
      <color theme="0"/>
      <name val="Microsoft JhengHei UI"/>
      <family val="2"/>
    </font>
    <font>
      <b/>
      <sz val="11"/>
      <color theme="1"/>
      <name val="Microsoft JhengHei UI"/>
      <family val="2"/>
    </font>
    <font>
      <sz val="11"/>
      <color theme="0"/>
      <name val="Microsoft JhengHei UI"/>
      <family val="2"/>
    </font>
    <font>
      <sz val="10"/>
      <color theme="1" tint="0.14999847407452621"/>
      <name val="Microsoft JhengHei UI"/>
      <family val="2"/>
    </font>
    <font>
      <i/>
      <sz val="11"/>
      <color theme="1" tint="0.34998626667073579"/>
      <name val="Microsoft JhengHei UI"/>
      <family val="2"/>
    </font>
    <font>
      <b/>
      <sz val="11"/>
      <color rgb="FFFA7D00"/>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11"/>
      <color theme="1"/>
      <name val="Microsoft JhengHei UI"/>
      <family val="2"/>
      <charset val="136"/>
    </font>
    <font>
      <b/>
      <sz val="28"/>
      <color theme="4"/>
      <name val="Microsoft JhengHei UI"/>
      <family val="2"/>
      <charset val="136"/>
    </font>
    <font>
      <b/>
      <sz val="28"/>
      <color theme="1" tint="0.14999847407452621"/>
      <name val="Microsoft JhengHei UI"/>
      <family val="2"/>
      <charset val="136"/>
    </font>
    <font>
      <sz val="9"/>
      <name val="細明體"/>
      <family val="3"/>
      <charset val="136"/>
    </font>
    <font>
      <sz val="11"/>
      <color theme="1" tint="0.14993743705557422"/>
      <name val="Microsoft JhengHei UI"/>
      <family val="2"/>
      <charset val="136"/>
    </font>
    <font>
      <sz val="14"/>
      <color theme="1" tint="0.14975432599871821"/>
      <name val="Microsoft JhengHei UI"/>
      <family val="2"/>
      <charset val="136"/>
    </font>
    <font>
      <sz val="11"/>
      <color theme="1" tint="0.14999847407452621"/>
      <name val="Microsoft JhengHei UI"/>
      <family val="2"/>
      <charset val="136"/>
    </font>
    <font>
      <sz val="18"/>
      <color theme="1" tint="0.14996795556505021"/>
      <name val="Microsoft JhengHei UI"/>
      <family val="2"/>
      <charset val="136"/>
    </font>
    <font>
      <b/>
      <sz val="12"/>
      <color theme="1" tint="0.14999847407452621"/>
      <name val="Microsoft JhengHei UI"/>
      <family val="2"/>
      <charset val="136"/>
    </font>
    <font>
      <sz val="11"/>
      <color theme="1" tint="0.14975432599871821"/>
      <name val="Microsoft JhengHei UI"/>
      <family val="2"/>
      <charset val="136"/>
    </font>
    <font>
      <sz val="11"/>
      <color theme="1" tint="0.34998626667073579"/>
      <name val="Microsoft JhengHei UI"/>
      <family val="2"/>
      <charset val="136"/>
    </font>
    <font>
      <sz val="11"/>
      <color theme="1" tint="0.499984740745262"/>
      <name val="Microsoft JhengHei UI"/>
      <family val="2"/>
      <charset val="136"/>
    </font>
    <font>
      <b/>
      <sz val="11"/>
      <color theme="4" tint="-0.249977111117893"/>
      <name val="Microsoft JhengHei UI"/>
      <family val="2"/>
      <charset val="136"/>
    </font>
    <font>
      <sz val="10"/>
      <color theme="1" tint="0.499984740745262"/>
      <name val="Microsoft JhengHei UI"/>
      <family val="2"/>
      <charset val="136"/>
    </font>
    <font>
      <sz val="10"/>
      <color theme="1" tint="0.14999847407452621"/>
      <name val="Microsoft JhengHei UI"/>
      <family val="2"/>
      <charset val="136"/>
    </font>
  </fonts>
  <fills count="3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180" fontId="14" fillId="3" borderId="7" applyFont="0" applyAlignment="0">
      <alignment vertical="center"/>
    </xf>
    <xf numFmtId="179" fontId="6" fillId="0" borderId="8">
      <alignment horizontal="right" vertical="center" wrapText="1" indent="1"/>
    </xf>
    <xf numFmtId="182" fontId="2" fillId="0" borderId="0" applyFill="0" applyBorder="0" applyAlignment="0" applyProtection="0"/>
    <xf numFmtId="177" fontId="2" fillId="0" borderId="0" applyFill="0" applyBorder="0" applyAlignment="0" applyProtection="0"/>
    <xf numFmtId="178" fontId="2" fillId="0" borderId="0" applyFill="0" applyBorder="0" applyAlignment="0" applyProtection="0"/>
    <xf numFmtId="176" fontId="2" fillId="0" borderId="0" applyFill="0" applyBorder="0" applyAlignment="0" applyProtection="0"/>
    <xf numFmtId="9" fontId="2" fillId="0" borderId="0" applyFill="0" applyBorder="0" applyAlignment="0" applyProtection="0"/>
    <xf numFmtId="0" fontId="2" fillId="4" borderId="9" applyNumberFormat="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19" fillId="7" borderId="0" applyNumberFormat="0" applyBorder="0" applyAlignment="0" applyProtection="0"/>
    <xf numFmtId="0" fontId="17" fillId="8" borderId="16" applyNumberFormat="0" applyAlignment="0" applyProtection="0"/>
    <xf numFmtId="0" fontId="18" fillId="9" borderId="17" applyNumberFormat="0" applyAlignment="0" applyProtection="0"/>
    <xf numFmtId="0" fontId="16" fillId="9" borderId="16" applyNumberFormat="0" applyAlignment="0" applyProtection="0"/>
    <xf numFmtId="0" fontId="20" fillId="0" borderId="18" applyNumberFormat="0" applyFill="0" applyAlignment="0" applyProtection="0"/>
    <xf numFmtId="0" fontId="11" fillId="10" borderId="19" applyNumberFormat="0" applyAlignment="0" applyProtection="0"/>
    <xf numFmtId="0" fontId="5" fillId="0" borderId="0" applyNumberFormat="0" applyFill="0" applyBorder="0" applyAlignment="0" applyProtection="0"/>
    <xf numFmtId="0" fontId="12" fillId="0" borderId="20" applyNumberFormat="0" applyFill="0" applyAlignment="0" applyProtection="0"/>
    <xf numFmtId="0" fontId="1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0">
    <xf numFmtId="0" fontId="0" fillId="0" borderId="0" xfId="0">
      <alignment vertical="center" wrapText="1"/>
    </xf>
    <xf numFmtId="0" fontId="22" fillId="0" borderId="1" xfId="1" applyFont="1" applyBorder="1"/>
    <xf numFmtId="0" fontId="25" fillId="0" borderId="0" xfId="0" applyFont="1">
      <alignment vertical="center" wrapText="1"/>
    </xf>
    <xf numFmtId="0" fontId="25" fillId="0" borderId="15" xfId="0" applyFont="1" applyBorder="1" applyAlignment="1">
      <alignment horizontal="center" vertical="center" wrapText="1"/>
    </xf>
    <xf numFmtId="0" fontId="25" fillId="2" borderId="6" xfId="0" applyNumberFormat="1" applyFont="1" applyFill="1" applyBorder="1">
      <alignment vertical="center" wrapText="1"/>
    </xf>
    <xf numFmtId="0" fontId="26" fillId="0" borderId="0" xfId="2" applyFont="1"/>
    <xf numFmtId="0" fontId="29" fillId="2" borderId="5" xfId="0" applyNumberFormat="1" applyFont="1" applyFill="1" applyBorder="1" applyAlignment="1">
      <alignment horizontal="right" vertical="center" wrapText="1" indent="1"/>
    </xf>
    <xf numFmtId="0" fontId="25" fillId="0" borderId="14" xfId="0" applyFont="1" applyFill="1" applyBorder="1" applyAlignment="1">
      <alignment horizontal="center" vertical="center" wrapText="1"/>
    </xf>
    <xf numFmtId="14" fontId="27" fillId="0" borderId="0" xfId="0" applyNumberFormat="1" applyFont="1" applyBorder="1" applyAlignment="1">
      <alignment horizontal="left" vertical="center" indent="1"/>
    </xf>
    <xf numFmtId="0" fontId="27" fillId="2" borderId="4" xfId="0" applyNumberFormat="1" applyFont="1" applyFill="1" applyBorder="1" applyAlignment="1">
      <alignment horizontal="right" wrapText="1" indent="1"/>
    </xf>
    <xf numFmtId="0" fontId="27" fillId="0" borderId="0" xfId="0" applyNumberFormat="1" applyFont="1" applyBorder="1" applyAlignment="1">
      <alignment horizontal="left" vertical="center" indent="1"/>
    </xf>
    <xf numFmtId="0" fontId="27" fillId="0" borderId="0" xfId="0" applyNumberFormat="1" applyFont="1" applyFill="1" applyBorder="1" applyAlignment="1">
      <alignment horizontal="right" wrapText="1" indent="1"/>
    </xf>
    <xf numFmtId="0" fontId="25" fillId="0" borderId="0" xfId="0" applyFont="1" applyFill="1" applyBorder="1">
      <alignment vertical="center" wrapText="1"/>
    </xf>
    <xf numFmtId="0" fontId="30" fillId="0" borderId="12" xfId="2" applyNumberFormat="1" applyFont="1" applyFill="1" applyBorder="1" applyAlignment="1">
      <alignment horizontal="left" vertical="center"/>
    </xf>
    <xf numFmtId="0" fontId="32" fillId="2" borderId="4" xfId="7" applyNumberFormat="1" applyFont="1" applyFill="1" applyBorder="1" applyAlignment="1">
      <alignment horizontal="right"/>
    </xf>
    <xf numFmtId="0" fontId="33" fillId="0" borderId="10" xfId="0" applyFont="1" applyFill="1" applyBorder="1">
      <alignment vertical="center" wrapText="1"/>
    </xf>
    <xf numFmtId="0" fontId="30" fillId="0" borderId="0" xfId="2" applyFont="1" applyAlignment="1"/>
    <xf numFmtId="0" fontId="25" fillId="0" borderId="0" xfId="0" applyFont="1" applyAlignment="1">
      <alignment wrapText="1"/>
    </xf>
    <xf numFmtId="0" fontId="25" fillId="0" borderId="13" xfId="0" applyFont="1" applyBorder="1" applyAlignment="1">
      <alignment horizontal="center" wrapText="1"/>
    </xf>
    <xf numFmtId="0" fontId="25" fillId="2" borderId="4" xfId="0" applyNumberFormat="1" applyFont="1" applyFill="1" applyBorder="1" applyAlignment="1">
      <alignment wrapText="1"/>
    </xf>
    <xf numFmtId="0" fontId="31" fillId="0" borderId="0" xfId="0" applyNumberFormat="1" applyFont="1" applyAlignment="1">
      <alignment horizontal="left" vertical="center" indent="1"/>
    </xf>
    <xf numFmtId="0" fontId="25" fillId="2" borderId="4" xfId="0" applyFont="1" applyFill="1" applyBorder="1">
      <alignment vertical="center" wrapText="1"/>
    </xf>
    <xf numFmtId="0" fontId="34" fillId="2" borderId="4" xfId="0" applyNumberFormat="1" applyFont="1" applyFill="1" applyBorder="1">
      <alignment vertical="center" wrapText="1"/>
    </xf>
    <xf numFmtId="0" fontId="25" fillId="2" borderId="3" xfId="0" applyFont="1" applyFill="1" applyBorder="1">
      <alignment vertical="center" wrapText="1"/>
    </xf>
    <xf numFmtId="0" fontId="21" fillId="0" borderId="0" xfId="0" applyNumberFormat="1" applyFont="1" applyAlignment="1">
      <alignment horizontal="left" vertical="center" indent="1"/>
    </xf>
    <xf numFmtId="0" fontId="25" fillId="2" borderId="2" xfId="0" applyFont="1" applyFill="1" applyBorder="1">
      <alignment vertical="center" wrapText="1"/>
    </xf>
    <xf numFmtId="0" fontId="25" fillId="2" borderId="4" xfId="0" applyNumberFormat="1" applyFont="1" applyFill="1" applyBorder="1">
      <alignment vertical="center" wrapText="1"/>
    </xf>
    <xf numFmtId="0" fontId="30" fillId="3" borderId="12" xfId="2" applyNumberFormat="1" applyFont="1" applyFill="1" applyBorder="1" applyAlignment="1">
      <alignment horizontal="left" vertical="center"/>
    </xf>
    <xf numFmtId="0" fontId="25" fillId="2" borderId="0" xfId="0" applyFont="1" applyFill="1">
      <alignment vertical="center" wrapText="1"/>
    </xf>
    <xf numFmtId="0" fontId="35" fillId="2" borderId="4" xfId="0" applyNumberFormat="1" applyFont="1" applyFill="1" applyBorder="1" applyAlignment="1">
      <alignment vertical="center"/>
    </xf>
    <xf numFmtId="0" fontId="25" fillId="0" borderId="10" xfId="0" applyFont="1" applyBorder="1">
      <alignment vertical="center" wrapText="1"/>
    </xf>
    <xf numFmtId="0" fontId="25" fillId="0" borderId="0" xfId="0" applyFont="1" applyAlignment="1"/>
    <xf numFmtId="0" fontId="25" fillId="2" borderId="0" xfId="0" applyNumberFormat="1" applyFont="1" applyFill="1">
      <alignment vertical="center" wrapText="1"/>
    </xf>
    <xf numFmtId="0" fontId="33" fillId="0" borderId="10" xfId="0" applyFont="1" applyFill="1" applyBorder="1" applyAlignment="1"/>
    <xf numFmtId="0" fontId="25" fillId="0" borderId="0" xfId="0" applyNumberFormat="1" applyFont="1">
      <alignment vertical="center" wrapText="1"/>
    </xf>
    <xf numFmtId="0" fontId="30" fillId="0" borderId="0" xfId="2" applyFont="1" applyAlignment="1">
      <alignment horizontal="left"/>
    </xf>
    <xf numFmtId="0" fontId="25" fillId="0" borderId="0" xfId="0" applyFont="1" applyAlignment="1">
      <alignment vertical="center"/>
    </xf>
    <xf numFmtId="0" fontId="31" fillId="0" borderId="0" xfId="0" applyFont="1" applyFill="1" applyBorder="1" applyAlignment="1">
      <alignment horizontal="left" vertical="center" indent="1"/>
    </xf>
    <xf numFmtId="0" fontId="34" fillId="0" borderId="4" xfId="0" applyNumberFormat="1" applyFont="1" applyFill="1" applyBorder="1">
      <alignment vertical="center" wrapText="1"/>
    </xf>
    <xf numFmtId="0" fontId="25" fillId="0" borderId="0" xfId="0" applyNumberFormat="1" applyFont="1" applyFill="1" applyBorder="1">
      <alignment vertical="center" wrapText="1"/>
    </xf>
    <xf numFmtId="0" fontId="25" fillId="0" borderId="0" xfId="0" applyFont="1" applyFill="1" applyBorder="1" applyAlignment="1">
      <alignment horizontal="left" vertical="center" indent="1"/>
    </xf>
    <xf numFmtId="0" fontId="25" fillId="2" borderId="4" xfId="0" applyNumberFormat="1" applyFont="1" applyFill="1" applyBorder="1" applyAlignment="1">
      <alignment vertical="center"/>
    </xf>
    <xf numFmtId="0" fontId="25" fillId="0" borderId="0" xfId="0" applyNumberFormat="1" applyFont="1" applyFill="1" applyBorder="1" applyAlignment="1"/>
    <xf numFmtId="0" fontId="33" fillId="0" borderId="10" xfId="0" applyNumberFormat="1" applyFont="1" applyFill="1" applyBorder="1" applyAlignment="1"/>
    <xf numFmtId="0" fontId="25" fillId="0" borderId="0" xfId="0" applyNumberFormat="1" applyFont="1" applyFill="1" applyBorder="1" applyAlignment="1">
      <alignment vertical="center"/>
    </xf>
    <xf numFmtId="0" fontId="29" fillId="0" borderId="8" xfId="0" applyNumberFormat="1" applyFont="1" applyFill="1" applyBorder="1" applyAlignment="1">
      <alignment horizontal="right" vertical="center" wrapText="1" indent="1"/>
    </xf>
    <xf numFmtId="0" fontId="27" fillId="0" borderId="8" xfId="0" applyNumberFormat="1" applyFont="1" applyFill="1" applyBorder="1" applyAlignment="1">
      <alignment horizontal="right" wrapText="1" indent="1"/>
    </xf>
    <xf numFmtId="0" fontId="27" fillId="0" borderId="11" xfId="0" applyNumberFormat="1" applyFont="1" applyFill="1" applyBorder="1" applyAlignment="1">
      <alignment horizontal="right" wrapText="1" indent="1"/>
    </xf>
    <xf numFmtId="184" fontId="28" fillId="0" borderId="8" xfId="6" applyNumberFormat="1" applyFont="1">
      <alignment horizontal="right" vertical="center" wrapText="1" indent="1"/>
    </xf>
    <xf numFmtId="185" fontId="27" fillId="0" borderId="11" xfId="0" applyNumberFormat="1" applyFont="1" applyFill="1" applyBorder="1" applyAlignment="1">
      <alignment horizontal="right" wrapText="1" indent="1"/>
    </xf>
    <xf numFmtId="182" fontId="31" fillId="0" borderId="10" xfId="7" applyNumberFormat="1" applyFont="1" applyFill="1" applyBorder="1" applyAlignment="1">
      <alignment horizontal="right" vertical="center"/>
    </xf>
    <xf numFmtId="182" fontId="31" fillId="0" borderId="0" xfId="0" applyNumberFormat="1" applyFont="1" applyAlignment="1">
      <alignment horizontal="right" vertical="center"/>
    </xf>
    <xf numFmtId="182" fontId="25" fillId="0" borderId="0" xfId="0" applyNumberFormat="1" applyFont="1">
      <alignment vertical="center" wrapText="1"/>
    </xf>
    <xf numFmtId="182" fontId="31" fillId="0" borderId="0" xfId="0" applyNumberFormat="1" applyFont="1">
      <alignment vertical="center" wrapText="1"/>
    </xf>
    <xf numFmtId="182" fontId="27" fillId="3" borderId="10" xfId="5" applyNumberFormat="1" applyFont="1" applyBorder="1" applyAlignment="1">
      <alignment vertical="center"/>
    </xf>
    <xf numFmtId="182" fontId="31" fillId="0" borderId="0" xfId="0" applyNumberFormat="1" applyFont="1" applyFill="1" applyBorder="1" applyAlignment="1">
      <alignment horizontal="right" vertical="center"/>
    </xf>
    <xf numFmtId="182" fontId="25" fillId="0" borderId="0" xfId="0" applyNumberFormat="1" applyFont="1" applyFill="1" applyBorder="1" applyAlignment="1">
      <alignment vertical="center"/>
    </xf>
    <xf numFmtId="182" fontId="31" fillId="0" borderId="0" xfId="0" applyNumberFormat="1" applyFont="1" applyFill="1" applyBorder="1">
      <alignment vertical="center" wrapText="1"/>
    </xf>
    <xf numFmtId="182" fontId="32" fillId="0" borderId="0" xfId="0" applyNumberFormat="1" applyFont="1" applyFill="1" applyBorder="1" applyAlignment="1">
      <alignment horizontal="right" vertical="center"/>
    </xf>
    <xf numFmtId="0" fontId="25" fillId="0" borderId="13" xfId="0" applyFont="1" applyBorder="1" applyAlignment="1">
      <alignment horizontal="center"/>
    </xf>
  </cellXfs>
  <cellStyles count="49">
    <cellStyle name="20% - 輔色1" xfId="26" builtinId="30" customBuiltin="1"/>
    <cellStyle name="20% - 輔色2" xfId="30" builtinId="34" customBuiltin="1"/>
    <cellStyle name="20% - 輔色3" xfId="34" builtinId="38" customBuiltin="1"/>
    <cellStyle name="20% - 輔色4" xfId="38" builtinId="42" customBuiltin="1"/>
    <cellStyle name="20% - 輔色5" xfId="42" builtinId="46" customBuiltin="1"/>
    <cellStyle name="20% - 輔色6" xfId="46" builtinId="50" customBuiltin="1"/>
    <cellStyle name="40% - 輔色1" xfId="27" builtinId="31" customBuiltin="1"/>
    <cellStyle name="40% - 輔色2" xfId="31" builtinId="35" customBuiltin="1"/>
    <cellStyle name="40% - 輔色3" xfId="35" builtinId="39" customBuiltin="1"/>
    <cellStyle name="40% - 輔色4" xfId="39" builtinId="43" customBuiltin="1"/>
    <cellStyle name="40% - 輔色5" xfId="43" builtinId="47" customBuiltin="1"/>
    <cellStyle name="40% - 輔色6" xfId="47" builtinId="51" customBuiltin="1"/>
    <cellStyle name="60% - 輔色1" xfId="28" builtinId="32" customBuiltin="1"/>
    <cellStyle name="60% - 輔色2" xfId="32" builtinId="36" customBuiltin="1"/>
    <cellStyle name="60% - 輔色3" xfId="36" builtinId="40" customBuiltin="1"/>
    <cellStyle name="60% - 輔色4" xfId="40" builtinId="44" customBuiltin="1"/>
    <cellStyle name="60% - 輔色5" xfId="44" builtinId="48" customBuiltin="1"/>
    <cellStyle name="60% - 輔色6" xfId="48" builtinId="52" customBuiltin="1"/>
    <cellStyle name="一般" xfId="0" builtinId="0" customBuiltin="1"/>
    <cellStyle name="千分位" xfId="7" builtinId="3" customBuiltin="1"/>
    <cellStyle name="千分位[0]" xfId="8" builtinId="6" customBuiltin="1"/>
    <cellStyle name="中等" xfId="17" builtinId="28" customBuiltin="1"/>
    <cellStyle name="月份" xfId="6" xr:uid="{00000000-0005-0000-0000-000008000000}"/>
    <cellStyle name="合計" xfId="24" builtinId="25" customBuiltin="1"/>
    <cellStyle name="好" xfId="15" builtinId="26" customBuiltin="1"/>
    <cellStyle name="百分比" xfId="11" builtinId="5" customBuiltin="1"/>
    <cellStyle name="計算方式" xfId="20" builtinId="22" customBuiltin="1"/>
    <cellStyle name="貨幣" xfId="9" builtinId="4" customBuiltin="1"/>
    <cellStyle name="貨幣 [0]" xfId="10" builtinId="7" customBuiltin="1"/>
    <cellStyle name="連結的儲存格" xfId="21" builtinId="24" customBuiltin="1"/>
    <cellStyle name="備註" xfId="12" builtinId="10" customBuiltin="1"/>
    <cellStyle name="說明文字" xfId="13" builtinId="53" customBuiltin="1"/>
    <cellStyle name="輔色1" xfId="25" builtinId="29" customBuiltin="1"/>
    <cellStyle name="輔色2" xfId="29" builtinId="33" customBuiltin="1"/>
    <cellStyle name="輔色3" xfId="33" builtinId="37" customBuiltin="1"/>
    <cellStyle name="輔色4" xfId="37" builtinId="41" customBuiltin="1"/>
    <cellStyle name="輔色5" xfId="41" builtinId="45" customBuiltin="1"/>
    <cellStyle name="輔色6" xfId="45" builtinId="49" customBuiltin="1"/>
    <cellStyle name="標題" xfId="1" builtinId="15" customBuiltin="1"/>
    <cellStyle name="標題 1" xfId="2" builtinId="16" customBuiltin="1"/>
    <cellStyle name="標題 2" xfId="3" builtinId="17" customBuiltin="1"/>
    <cellStyle name="標題 3" xfId="4" builtinId="18" customBuiltin="1"/>
    <cellStyle name="標題 4" xfId="14" builtinId="19" customBuiltin="1"/>
    <cellStyle name="輸入" xfId="18" builtinId="20" customBuiltin="1"/>
    <cellStyle name="輸出" xfId="19" builtinId="21" customBuiltin="1"/>
    <cellStyle name="檢查儲存格" xfId="22" builtinId="23" customBuiltin="1"/>
    <cellStyle name="總計" xfId="5" xr:uid="{00000000-0005-0000-0000-00000D000000}"/>
    <cellStyle name="壞" xfId="16" builtinId="27" customBuiltin="1"/>
    <cellStyle name="警告文字" xfId="23" builtinId="11" customBuiltin="1"/>
  </cellStyles>
  <dxfs count="136">
    <dxf>
      <font>
        <color rgb="FFFF0000"/>
      </font>
    </dxf>
    <dxf>
      <font>
        <color rgb="FFFF0000"/>
      </font>
    </dxf>
    <dxf>
      <font>
        <color rgb="FFFF0000"/>
      </font>
    </dxf>
    <dxf>
      <font>
        <color rgb="FFFF0000"/>
      </font>
    </dxf>
    <dxf>
      <font>
        <color rgb="FFFF0000"/>
      </font>
    </dxf>
    <dxf>
      <font>
        <color rgb="FFFF0000"/>
      </font>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1"/>
        <color theme="1" tint="0.14993743705557422"/>
        <name val="Microsoft JhengHei UI"/>
        <family val="2"/>
        <charset val="136"/>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fill>
        <patternFill patternType="solid">
          <fgColor indexed="64"/>
          <bgColor theme="0"/>
        </patternFill>
      </fill>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Microsoft JhengHei UI"/>
        <family val="2"/>
        <charset val="136"/>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0" formatCode="General"/>
      <fill>
        <patternFill patternType="solid">
          <fgColor indexed="64"/>
          <bgColor theme="0"/>
        </patternFill>
      </fill>
      <alignment horizontal="general" vertical="center" textRotation="0" wrapText="0" indent="0" justifyLastLine="0" shrinkToFit="0" readingOrder="0"/>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fill>
        <patternFill patternType="solid">
          <fgColor indexed="64"/>
          <bgColor theme="0"/>
        </patternFill>
      </fill>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Microsoft JhengHei UI"/>
        <family val="2"/>
        <charset val="136"/>
        <scheme val="none"/>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tint="0.14993743705557422"/>
        <name val="Microsoft JhengHei UI"/>
        <family val="2"/>
        <charset val="136"/>
        <scheme val="none"/>
      </font>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0" formatCode="General"/>
      <fill>
        <patternFill patternType="solid">
          <fgColor indexed="64"/>
          <bgColor theme="0"/>
        </patternFill>
      </fill>
      <border diagonalUp="0" diagonalDown="0" outline="0">
        <left/>
        <right/>
        <top style="thin">
          <color theme="0"/>
        </top>
        <bottom style="thin">
          <color theme="0"/>
        </bottom>
      </border>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numFmt numFmtId="182" formatCode="#,##0_);[Red]\(#,##0\)"/>
    </dxf>
    <dxf>
      <font>
        <b val="0"/>
        <i val="0"/>
        <strike val="0"/>
        <condense val="0"/>
        <extend val="0"/>
        <outline val="0"/>
        <shadow val="0"/>
        <u val="none"/>
        <vertAlign val="baseline"/>
        <sz val="11"/>
        <color theme="1" tint="0.14993743705557422"/>
        <name val="Microsoft JhengHei UI"/>
        <family val="2"/>
        <charset val="136"/>
        <scheme val="none"/>
      </font>
      <fill>
        <patternFill patternType="solid">
          <fgColor indexed="64"/>
          <bgColor theme="0"/>
        </patternFill>
      </fill>
      <border diagonalUp="0" diagonalDown="0" outline="0">
        <left/>
        <right/>
        <top/>
        <bottom style="thick">
          <color theme="0"/>
        </bottom>
      </border>
    </dxf>
    <dxf>
      <font>
        <b val="0"/>
        <i val="0"/>
        <strike val="0"/>
        <condense val="0"/>
        <extend val="0"/>
        <outline val="0"/>
        <shadow val="0"/>
        <u val="none"/>
        <vertAlign val="baseline"/>
        <sz val="11"/>
        <color theme="1"/>
        <name val="Microsoft JhengHei UI"/>
        <family val="2"/>
        <charset val="136"/>
        <scheme val="none"/>
      </font>
      <numFmt numFmtId="0" formatCode="General"/>
      <alignment horizontal="left" vertical="center" textRotation="0" wrapText="0" indent="1"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499984740745262"/>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dxf>
    <dxf>
      <font>
        <strike val="0"/>
        <outline val="0"/>
        <shadow val="0"/>
        <u val="none"/>
        <vertAlign val="baseline"/>
        <name val="Microsoft JhengHei UI"/>
        <family val="2"/>
        <charset val="136"/>
        <scheme val="none"/>
      </font>
      <numFmt numFmtId="182" formatCode="#,##0_);[Red]\(#,##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sz val="11"/>
        <color theme="1" tint="0.34998626667073579"/>
        <name val="Microsoft JhengHei UI"/>
        <family val="2"/>
        <charset val="136"/>
        <scheme val="none"/>
      </font>
      <numFmt numFmtId="182" formatCode="#,##0_);[Red]\(#,##0\)"/>
      <alignment horizontal="right" vertical="center" textRotation="0" wrapText="0" indent="0"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numFmt numFmtId="0" formatCode="General"/>
    </dxf>
    <dxf>
      <font>
        <b val="0"/>
        <i val="0"/>
        <strike val="0"/>
        <condense val="0"/>
        <extend val="0"/>
        <outline val="0"/>
        <shadow val="0"/>
        <u val="none"/>
        <vertAlign val="baseline"/>
        <sz val="10"/>
        <color theme="1" tint="0.499984740745262"/>
        <name val="Microsoft JhengHei UI"/>
        <family val="2"/>
        <charset val="136"/>
        <scheme val="none"/>
      </font>
      <numFmt numFmtId="0" formatCode="General"/>
      <fill>
        <patternFill patternType="none">
          <fgColor indexed="64"/>
          <bgColor auto="1"/>
        </patternFill>
      </fill>
      <border diagonalUp="0" diagonalDown="0" outline="0">
        <left/>
        <right/>
        <top style="thin">
          <color theme="0"/>
        </top>
        <bottom style="thin">
          <color theme="0"/>
        </bottom>
      </border>
    </dxf>
    <dxf>
      <font>
        <strike val="0"/>
        <outline val="0"/>
        <shadow val="0"/>
        <u val="none"/>
        <vertAlign val="baseline"/>
        <name val="Microsoft JhengHei UI"/>
        <family val="2"/>
        <charset val="136"/>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numFmt numFmtId="0" formatCode="General"/>
    </dxf>
    <dxf>
      <font>
        <b val="0"/>
        <i val="0"/>
        <strike val="0"/>
        <condense val="0"/>
        <extend val="0"/>
        <outline val="0"/>
        <shadow val="0"/>
        <u val="none"/>
        <vertAlign val="baseline"/>
        <sz val="10"/>
        <color theme="1" tint="0.499984740745262"/>
        <name val="Microsoft JhengHei UI"/>
        <family val="2"/>
        <charset val="136"/>
        <scheme val="none"/>
      </font>
      <numFmt numFmtId="0" formatCode="General"/>
      <fill>
        <patternFill patternType="none">
          <fgColor indexed="64"/>
          <bgColor auto="1"/>
        </patternFill>
      </fill>
      <border diagonalUp="0" diagonalDown="0" outline="0">
        <left/>
        <right/>
        <top style="thin">
          <color theme="0"/>
        </top>
        <bottom style="thin">
          <color theme="0"/>
        </bottom>
      </border>
    </dxf>
    <dxf>
      <font>
        <strike val="0"/>
        <outline val="0"/>
        <shadow val="0"/>
        <u val="none"/>
        <vertAlign val="baseline"/>
        <name val="Microsoft JhengHei UI"/>
        <family val="2"/>
        <charset val="136"/>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Microsoft JhengHei UI"/>
        <family val="2"/>
        <charset val="136"/>
        <scheme val="none"/>
      </font>
      <alignment horizontal="left" vertical="center" textRotation="0" wrapText="0" indent="1" justifyLastLine="0" shrinkToFit="0" readingOrder="0"/>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dxf>
    <dxf>
      <font>
        <strike val="0"/>
        <outline val="0"/>
        <shadow val="0"/>
        <u val="none"/>
        <vertAlign val="baseline"/>
        <sz val="10"/>
        <color theme="1" tint="0.499984740745262"/>
        <name val="Microsoft JhengHei UI"/>
        <family val="2"/>
        <charset val="136"/>
        <scheme val="none"/>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name val="Microsoft JhengHei UI"/>
        <family val="2"/>
        <charset val="136"/>
        <scheme val="none"/>
      </font>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Microsoft JhengHei UI"/>
        <family val="2"/>
        <charset val="136"/>
        <scheme val="none"/>
      </font>
      <numFmt numFmtId="0" formatCode="General"/>
      <alignment horizontal="left" vertical="center" textRotation="0" wrapText="0" indent="1" justifyLastLine="0" shrinkToFit="0" readingOrder="0"/>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PivotStyle="PivotStyleLight16">
    <tableStyle name="現金收據" pivot="0" count="7" xr9:uid="{00000000-0011-0000-FFFF-FFFF00000000}">
      <tableStyleElement type="wholeTable" dxfId="135"/>
      <tableStyleElement type="headerRow" dxfId="134"/>
      <tableStyleElement type="totalRow" dxfId="133"/>
      <tableStyleElement type="firstColumn" dxfId="132"/>
      <tableStyleElement type="lastColumn" dxfId="131"/>
      <tableStyleElement type="firstTotalCell" dxfId="130"/>
      <tableStyleElement type="lastTotalCell" dxfId="1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現金收入" displayName="現金收入" ref="B8:S11" headerRowCount="0" totalsRowCount="1" headerRowDxfId="124" dataDxfId="122" totalsRowDxfId="123">
  <tableColumns count="18">
    <tableColumn id="1" xr3:uid="{00000000-0010-0000-0000-000001000000}" name="項目" totalsRowLabel="合計" headerRowDxfId="6" dataDxfId="128" totalsRowDxfId="65"/>
    <tableColumn id="17" xr3:uid="{00000000-0010-0000-0000-000011000000}" name="欄2" headerRowDxfId="7" dataDxfId="127" totalsRowDxfId="64"/>
    <tableColumn id="2" xr3:uid="{00000000-0010-0000-0000-000002000000}" name="期間 0" totalsRowFunction="sum" dataDxfId="107" totalsRowDxfId="63"/>
    <tableColumn id="3" xr3:uid="{00000000-0010-0000-0000-000003000000}" name="期間 1" totalsRowFunction="sum" dataDxfId="106" totalsRowDxfId="62"/>
    <tableColumn id="4" xr3:uid="{00000000-0010-0000-0000-000004000000}" name="期間 2" totalsRowFunction="sum" dataDxfId="105" totalsRowDxfId="61"/>
    <tableColumn id="5" xr3:uid="{00000000-0010-0000-0000-000005000000}" name="期間 3" totalsRowFunction="sum" dataDxfId="104" totalsRowDxfId="60"/>
    <tableColumn id="6" xr3:uid="{00000000-0010-0000-0000-000006000000}" name="期間 4" totalsRowFunction="sum" dataDxfId="103" totalsRowDxfId="59"/>
    <tableColumn id="7" xr3:uid="{00000000-0010-0000-0000-000007000000}" name="期間 5" totalsRowFunction="sum" dataDxfId="102" totalsRowDxfId="58"/>
    <tableColumn id="8" xr3:uid="{00000000-0010-0000-0000-000008000000}" name="期間 6" totalsRowFunction="sum" dataDxfId="101" totalsRowDxfId="57"/>
    <tableColumn id="9" xr3:uid="{00000000-0010-0000-0000-000009000000}" name="期間 7" totalsRowFunction="sum" dataDxfId="100" totalsRowDxfId="56"/>
    <tableColumn id="10" xr3:uid="{00000000-0010-0000-0000-00000A000000}" name="期間 8" totalsRowFunction="sum" dataDxfId="99" totalsRowDxfId="55"/>
    <tableColumn id="11" xr3:uid="{00000000-0010-0000-0000-00000B000000}" name="期間 9" totalsRowFunction="sum" dataDxfId="98" totalsRowDxfId="54"/>
    <tableColumn id="12" xr3:uid="{00000000-0010-0000-0000-00000C000000}" name="期間 10" totalsRowFunction="sum" dataDxfId="97" totalsRowDxfId="53"/>
    <tableColumn id="13" xr3:uid="{00000000-0010-0000-0000-00000D000000}" name="期間 11" totalsRowFunction="sum" dataDxfId="96" totalsRowDxfId="52"/>
    <tableColumn id="14" xr3:uid="{00000000-0010-0000-0000-00000E000000}" name="期間 12" totalsRowFunction="sum" dataDxfId="95" totalsRowDxfId="51"/>
    <tableColumn id="18" xr3:uid="{00000000-0010-0000-0000-000012000000}" name="欄3" dataDxfId="126" totalsRowDxfId="50"/>
    <tableColumn id="15" xr3:uid="{00000000-0010-0000-0000-00000F000000}" name="合計" totalsRowFunction="sum" dataDxfId="94" totalsRowDxfId="49">
      <calculatedColumnFormula>SUM(現金收入[[#This Row],[期間 0]:[期間 12]])</calculatedColumnFormula>
    </tableColumn>
    <tableColumn id="16" xr3:uid="{00000000-0010-0000-0000-000010000000}" name="欄1" dataDxfId="125" totalsRowDxfId="48"/>
  </tableColumns>
  <tableStyleInfo name="現金收據" showFirstColumn="1" showLastColumn="1" showRowStripes="0" showColumnStripes="0"/>
  <extLst>
    <ext xmlns:x14="http://schemas.microsoft.com/office/spreadsheetml/2009/9/main" uri="{504A1905-F514-4f6f-8877-14C23A59335A}">
      <x14:table altTextSummary="從會計年度的第一個月開始的 12 個月的現金收入以及計算的總計"/>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現金支出" displayName="現金支出" ref="B6:S27" headerRowCount="0" totalsRowCount="1" headerRowDxfId="110" dataDxfId="108" totalsRowDxfId="109">
  <tableColumns count="18">
    <tableColumn id="1" xr3:uid="{00000000-0010-0000-0100-000001000000}" name="項目" totalsRowLabel="合計" headerRowDxfId="8" dataDxfId="114" totalsRowDxfId="47"/>
    <tableColumn id="17" xr3:uid="{00000000-0010-0000-0100-000011000000}" name="欄2" headerRowDxfId="9" dataDxfId="113" totalsRowDxfId="46"/>
    <tableColumn id="2" xr3:uid="{00000000-0010-0000-0100-000002000000}" name="期間 0" totalsRowFunction="sum" dataDxfId="93" totalsRowDxfId="45"/>
    <tableColumn id="3" xr3:uid="{00000000-0010-0000-0100-000003000000}" name="期間 1" totalsRowFunction="sum" dataDxfId="92" totalsRowDxfId="44"/>
    <tableColumn id="4" xr3:uid="{00000000-0010-0000-0100-000004000000}" name="期間 2" totalsRowFunction="sum" dataDxfId="91" totalsRowDxfId="43"/>
    <tableColumn id="5" xr3:uid="{00000000-0010-0000-0100-000005000000}" name="期間 3" totalsRowFunction="sum" dataDxfId="90" totalsRowDxfId="42"/>
    <tableColumn id="6" xr3:uid="{00000000-0010-0000-0100-000006000000}" name="期間 4" totalsRowFunction="sum" dataDxfId="89" totalsRowDxfId="41"/>
    <tableColumn id="7" xr3:uid="{00000000-0010-0000-0100-000007000000}" name="期間 5" totalsRowFunction="sum" dataDxfId="88" totalsRowDxfId="40"/>
    <tableColumn id="8" xr3:uid="{00000000-0010-0000-0100-000008000000}" name="期間 6" totalsRowFunction="sum" dataDxfId="87" totalsRowDxfId="39"/>
    <tableColumn id="9" xr3:uid="{00000000-0010-0000-0100-000009000000}" name="期間 7" totalsRowFunction="sum" dataDxfId="86" totalsRowDxfId="38"/>
    <tableColumn id="10" xr3:uid="{00000000-0010-0000-0100-00000A000000}" name="期間 8" totalsRowFunction="sum" dataDxfId="85" totalsRowDxfId="37"/>
    <tableColumn id="11" xr3:uid="{00000000-0010-0000-0100-00000B000000}" name="期間 9" totalsRowFunction="sum" dataDxfId="84" totalsRowDxfId="36"/>
    <tableColumn id="12" xr3:uid="{00000000-0010-0000-0100-00000C000000}" name="期間 10" totalsRowFunction="sum" dataDxfId="83" totalsRowDxfId="35"/>
    <tableColumn id="13" xr3:uid="{00000000-0010-0000-0100-00000D000000}" name="期間 11" totalsRowFunction="sum" dataDxfId="82" totalsRowDxfId="34"/>
    <tableColumn id="14" xr3:uid="{00000000-0010-0000-0100-00000E000000}" name="期間 12" totalsRowFunction="sum" dataDxfId="81" totalsRowDxfId="33"/>
    <tableColumn id="18" xr3:uid="{00000000-0010-0000-0100-000012000000}" name="欄3" dataDxfId="112" totalsRowDxfId="32"/>
    <tableColumn id="15" xr3:uid="{00000000-0010-0000-0100-00000F000000}" name="合計" totalsRowFunction="sum" dataDxfId="80" totalsRowDxfId="31">
      <calculatedColumnFormula>SUM(現金支出[[#This Row],[期間 0]:[期間 12]])</calculatedColumnFormula>
    </tableColumn>
    <tableColumn id="16" xr3:uid="{00000000-0010-0000-0100-000010000000}" name="欄1" dataDxfId="111" totalsRowDxfId="30"/>
  </tableColumns>
  <tableStyleInfo name="現金收據" showFirstColumn="1" showLastColumn="1" showRowStripes="0" showColumnStripes="0"/>
  <extLst>
    <ext xmlns:x14="http://schemas.microsoft.com/office/spreadsheetml/2009/9/main" uri="{504A1905-F514-4f6f-8877-14C23A59335A}">
      <x14:table altTextSummary="從會計年度的第一個月開始的 12 個月的現金支出以及計算的總計"/>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CashPaid" displayName="CashPaid" ref="B6:S11" headerRowCount="0" totalsRowCount="1" headerRowDxfId="117" dataDxfId="115" totalsRowDxfId="116">
  <tableColumns count="18">
    <tableColumn id="1" xr3:uid="{00000000-0010-0000-0200-000001000000}" name="項目" totalsRowLabel="合計" headerRowDxfId="10" dataDxfId="121" totalsRowDxfId="29"/>
    <tableColumn id="17" xr3:uid="{00000000-0010-0000-0200-000011000000}" name="欄2" headerRowDxfId="11" dataDxfId="120" totalsRowDxfId="28"/>
    <tableColumn id="2" xr3:uid="{00000000-0010-0000-0200-000002000000}" name="期間 0" totalsRowFunction="sum" dataDxfId="79" totalsRowDxfId="27"/>
    <tableColumn id="3" xr3:uid="{00000000-0010-0000-0200-000003000000}" name="期間 1" totalsRowFunction="sum" dataDxfId="78" totalsRowDxfId="26"/>
    <tableColumn id="4" xr3:uid="{00000000-0010-0000-0200-000004000000}" name="期間 2" totalsRowFunction="sum" dataDxfId="77" totalsRowDxfId="25"/>
    <tableColumn id="5" xr3:uid="{00000000-0010-0000-0200-000005000000}" name="期間 3" totalsRowFunction="sum" dataDxfId="76" totalsRowDxfId="24"/>
    <tableColumn id="6" xr3:uid="{00000000-0010-0000-0200-000006000000}" name="期間 4" totalsRowFunction="sum" dataDxfId="75" totalsRowDxfId="23"/>
    <tableColumn id="7" xr3:uid="{00000000-0010-0000-0200-000007000000}" name="期間 5" totalsRowFunction="sum" dataDxfId="74" totalsRowDxfId="22"/>
    <tableColumn id="8" xr3:uid="{00000000-0010-0000-0200-000008000000}" name="期間 6" totalsRowFunction="sum" dataDxfId="73" totalsRowDxfId="21"/>
    <tableColumn id="9" xr3:uid="{00000000-0010-0000-0200-000009000000}" name="期間 7" totalsRowFunction="sum" dataDxfId="72" totalsRowDxfId="20"/>
    <tableColumn id="10" xr3:uid="{00000000-0010-0000-0200-00000A000000}" name="期間 8" totalsRowFunction="sum" dataDxfId="71" totalsRowDxfId="19"/>
    <tableColumn id="11" xr3:uid="{00000000-0010-0000-0200-00000B000000}" name="期間 9" totalsRowFunction="sum" dataDxfId="70" totalsRowDxfId="18"/>
    <tableColumn id="12" xr3:uid="{00000000-0010-0000-0200-00000C000000}" name="期間 10" totalsRowFunction="sum" dataDxfId="69" totalsRowDxfId="17"/>
    <tableColumn id="13" xr3:uid="{00000000-0010-0000-0200-00000D000000}" name="期間 11" totalsRowFunction="sum" dataDxfId="68" totalsRowDxfId="16"/>
    <tableColumn id="14" xr3:uid="{00000000-0010-0000-0200-00000E000000}" name="期間 12" totalsRowFunction="sum" dataDxfId="67" totalsRowDxfId="15"/>
    <tableColumn id="18" xr3:uid="{00000000-0010-0000-0200-000012000000}" name="欄3" dataDxfId="119" totalsRowDxfId="14"/>
    <tableColumn id="15" xr3:uid="{00000000-0010-0000-0200-00000F000000}" name="合計" totalsRowFunction="sum" dataDxfId="66" totalsRowDxfId="13">
      <calculatedColumnFormula>SUM(CashPaid[[#This Row],[期間 0]:[期間 12]])</calculatedColumnFormula>
    </tableColumn>
    <tableColumn id="16" xr3:uid="{00000000-0010-0000-0200-000010000000}" name="欄1" dataDxfId="118" totalsRowDxfId="12"/>
  </tableColumns>
  <tableStyleInfo name="現金收據" showFirstColumn="1" showLastColumn="1" showRowStripes="0" showColumnStripes="0"/>
  <extLst>
    <ext xmlns:x14="http://schemas.microsoft.com/office/spreadsheetml/2009/9/main" uri="{504A1905-F514-4f6f-8877-14C23A59335A}">
      <x14:table altTextSummary="從會計年度的第一個月開始的 12 個月的現金收入 (非損益) 以及計算的總計"/>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14"/>
  <sheetViews>
    <sheetView showGridLines="0" tabSelected="1" zoomScaleNormal="100" workbookViewId="0">
      <pane ySplit="4" topLeftCell="A5" activePane="bottomLeft" state="frozen"/>
      <selection pane="bottomLeft"/>
    </sheetView>
  </sheetViews>
  <sheetFormatPr defaultRowHeight="17.25" customHeight="1" x14ac:dyDescent="0.25"/>
  <cols>
    <col min="1" max="1" width="2.109375" style="2" customWidth="1"/>
    <col min="2" max="2" width="36.109375" style="2" customWidth="1"/>
    <col min="3" max="3" width="3.109375" style="2" customWidth="1"/>
    <col min="4" max="4" width="13" style="2" customWidth="1"/>
    <col min="5" max="16" width="9.33203125" style="2" customWidth="1"/>
    <col min="17" max="17" width="3.109375" style="34" customWidth="1"/>
    <col min="18" max="18" width="17.109375" style="2" customWidth="1"/>
    <col min="19" max="16384" width="8.88671875" style="2"/>
  </cols>
  <sheetData>
    <row r="1" spans="2:19" ht="42" customHeight="1" thickBot="1" x14ac:dyDescent="0.6">
      <c r="B1" s="1" t="s">
        <v>36</v>
      </c>
      <c r="C1" s="1"/>
      <c r="D1" s="1"/>
      <c r="E1" s="1"/>
      <c r="F1" s="1"/>
      <c r="G1" s="1"/>
      <c r="H1" s="1"/>
      <c r="I1" s="1"/>
      <c r="J1" s="1"/>
      <c r="K1" s="1"/>
      <c r="L1" s="1"/>
      <c r="M1" s="1"/>
      <c r="N1" s="1"/>
      <c r="O1" s="1"/>
      <c r="P1" s="1"/>
      <c r="Q1" s="1"/>
      <c r="R1" s="1"/>
      <c r="S1" s="1"/>
    </row>
    <row r="2" spans="2:19" ht="22.5" customHeight="1" thickTop="1" x14ac:dyDescent="0.25">
      <c r="D2" s="3"/>
      <c r="E2" s="3"/>
      <c r="F2" s="3"/>
      <c r="G2" s="3"/>
      <c r="H2" s="3"/>
      <c r="I2" s="3"/>
      <c r="J2" s="3"/>
      <c r="K2" s="3"/>
      <c r="L2" s="3"/>
      <c r="M2" s="3"/>
      <c r="N2" s="3"/>
      <c r="O2" s="3"/>
      <c r="P2" s="3"/>
      <c r="Q2" s="4"/>
    </row>
    <row r="3" spans="2:19" ht="30" customHeight="1" x14ac:dyDescent="0.3">
      <c r="B3" s="5" t="s">
        <v>0</v>
      </c>
      <c r="D3" s="46" t="s">
        <v>7</v>
      </c>
      <c r="E3" s="48" t="str">
        <f ca="1">UPPER(TEXT(FiscalYearStartDate,"m月"))</f>
        <v>7月</v>
      </c>
      <c r="F3" s="48" t="str">
        <f ca="1">UPPER(TEXT(EOMONTH(FiscalYearStartDate,1),"m月"))</f>
        <v>8月</v>
      </c>
      <c r="G3" s="48" t="str">
        <f ca="1">UPPER(TEXT(EOMONTH(FiscalYearStartDate,2),"m月"))</f>
        <v>9月</v>
      </c>
      <c r="H3" s="48" t="str">
        <f ca="1">UPPER(TEXT(EOMONTH(FiscalYearStartDate,3),"m月"))</f>
        <v>10月</v>
      </c>
      <c r="I3" s="48" t="str">
        <f ca="1">UPPER(TEXT(EOMONTH(FiscalYearStartDate,4),"m月"))</f>
        <v>11月</v>
      </c>
      <c r="J3" s="48" t="str">
        <f ca="1">UPPER(TEXT(EOMONTH(FiscalYearStartDate,5),"m月"))</f>
        <v>12月</v>
      </c>
      <c r="K3" s="48" t="str">
        <f ca="1">UPPER(TEXT(EOMONTH(FiscalYearStartDate,6),"m月"))</f>
        <v>1月</v>
      </c>
      <c r="L3" s="48" t="str">
        <f ca="1">UPPER(TEXT(EOMONTH(FiscalYearStartDate,7),"m月"))</f>
        <v>2月</v>
      </c>
      <c r="M3" s="48" t="str">
        <f ca="1">UPPER(TEXT(EOMONTH(FiscalYearStartDate,8),"m月"))</f>
        <v>3月</v>
      </c>
      <c r="N3" s="48" t="str">
        <f ca="1">UPPER(TEXT(EOMONTH(FiscalYearStartDate,9),"m月"))</f>
        <v>4月</v>
      </c>
      <c r="O3" s="48" t="str">
        <f ca="1">UPPER(TEXT(EOMONTH(FiscalYearStartDate,10),"m月"))</f>
        <v>5月</v>
      </c>
      <c r="P3" s="48" t="str">
        <f ca="1">UPPER(TEXT(EOMONTH(FiscalYearStartDate,11),"m月"))</f>
        <v>6月</v>
      </c>
      <c r="Q3" s="6"/>
      <c r="R3" s="45" t="s">
        <v>37</v>
      </c>
      <c r="S3" s="7"/>
    </row>
    <row r="4" spans="2:19" ht="16.5" customHeight="1" thickBot="1" x14ac:dyDescent="0.3">
      <c r="B4" s="8">
        <f ca="1">DATE(YEAR(TODAY()),7,1)</f>
        <v>43647</v>
      </c>
      <c r="D4" s="47" t="s">
        <v>8</v>
      </c>
      <c r="E4" s="49">
        <f ca="1">FiscalYearStartDate</f>
        <v>43647</v>
      </c>
      <c r="F4" s="49">
        <f t="shared" ref="F4" ca="1" si="0">EOMONTH(E4,0)+DAY(FiscalYearStartDate)</f>
        <v>43678</v>
      </c>
      <c r="G4" s="49">
        <f t="shared" ref="G4" ca="1" si="1">EOMONTH(F4,0)+DAY(FiscalYearStartDate)</f>
        <v>43709</v>
      </c>
      <c r="H4" s="49">
        <f t="shared" ref="H4" ca="1" si="2">EOMONTH(G4,0)+DAY(FiscalYearStartDate)</f>
        <v>43739</v>
      </c>
      <c r="I4" s="49">
        <f t="shared" ref="I4" ca="1" si="3">EOMONTH(H4,0)+DAY(FiscalYearStartDate)</f>
        <v>43770</v>
      </c>
      <c r="J4" s="49">
        <f t="shared" ref="J4" ca="1" si="4">EOMONTH(I4,0)+DAY(FiscalYearStartDate)</f>
        <v>43800</v>
      </c>
      <c r="K4" s="49">
        <f t="shared" ref="K4" ca="1" si="5">EOMONTH(J4,0)+DAY(FiscalYearStartDate)</f>
        <v>43831</v>
      </c>
      <c r="L4" s="49">
        <f t="shared" ref="L4" ca="1" si="6">EOMONTH(K4,0)+DAY(FiscalYearStartDate)</f>
        <v>43862</v>
      </c>
      <c r="M4" s="49">
        <f t="shared" ref="M4" ca="1" si="7">EOMONTH(L4,0)+DAY(FiscalYearStartDate)</f>
        <v>43891</v>
      </c>
      <c r="N4" s="49">
        <f t="shared" ref="N4" ca="1" si="8">EOMONTH(M4,0)+DAY(FiscalYearStartDate)</f>
        <v>43922</v>
      </c>
      <c r="O4" s="49">
        <f t="shared" ref="O4" ca="1" si="9">EOMONTH(N4,0)+DAY(FiscalYearStartDate)</f>
        <v>43952</v>
      </c>
      <c r="P4" s="49">
        <f t="shared" ref="P4" ca="1" si="10">EOMONTH(O4,0)+DAY(FiscalYearStartDate)</f>
        <v>43983</v>
      </c>
      <c r="Q4" s="9"/>
      <c r="R4" s="46" t="s">
        <v>9</v>
      </c>
      <c r="S4" s="7"/>
    </row>
    <row r="5" spans="2:19" ht="17.25" customHeight="1" thickTop="1" x14ac:dyDescent="0.25">
      <c r="B5" s="10"/>
      <c r="D5" s="11"/>
      <c r="E5" s="11"/>
      <c r="F5" s="11"/>
      <c r="G5" s="11"/>
      <c r="H5" s="11"/>
      <c r="I5" s="11"/>
      <c r="J5" s="11"/>
      <c r="K5" s="11"/>
      <c r="L5" s="11"/>
      <c r="M5" s="11"/>
      <c r="N5" s="11"/>
      <c r="O5" s="11"/>
      <c r="P5" s="11"/>
      <c r="Q5" s="9"/>
      <c r="R5" s="11"/>
      <c r="S5" s="12"/>
    </row>
    <row r="6" spans="2:19" ht="17.25" customHeight="1" thickBot="1" x14ac:dyDescent="0.3">
      <c r="B6" s="13" t="s">
        <v>1</v>
      </c>
      <c r="D6" s="50">
        <v>100</v>
      </c>
      <c r="E6" s="50">
        <f>D14</f>
        <v>100</v>
      </c>
      <c r="F6" s="50">
        <f>E14</f>
        <v>-175</v>
      </c>
      <c r="G6" s="50">
        <f>F14</f>
        <v>-5</v>
      </c>
      <c r="H6" s="50">
        <f>G14</f>
        <v>-51</v>
      </c>
      <c r="I6" s="50">
        <f>H14</f>
        <v>174</v>
      </c>
      <c r="J6" s="50">
        <f>I14</f>
        <v>219</v>
      </c>
      <c r="K6" s="50">
        <f>J14</f>
        <v>219</v>
      </c>
      <c r="L6" s="50">
        <f>K14</f>
        <v>219</v>
      </c>
      <c r="M6" s="50">
        <f>L14</f>
        <v>219</v>
      </c>
      <c r="N6" s="50">
        <f>M14</f>
        <v>219</v>
      </c>
      <c r="O6" s="50">
        <f>N14</f>
        <v>219</v>
      </c>
      <c r="P6" s="50">
        <f>O14</f>
        <v>219</v>
      </c>
      <c r="Q6" s="14"/>
      <c r="R6" s="50">
        <f>P6</f>
        <v>219</v>
      </c>
      <c r="S6" s="15"/>
    </row>
    <row r="7" spans="2:19" s="17" customFormat="1" ht="34.5" customHeight="1" x14ac:dyDescent="0.25">
      <c r="B7" s="16" t="s">
        <v>2</v>
      </c>
      <c r="D7" s="18"/>
      <c r="E7" s="18"/>
      <c r="F7" s="18"/>
      <c r="G7" s="18"/>
      <c r="H7" s="18"/>
      <c r="I7" s="18"/>
      <c r="J7" s="18"/>
      <c r="K7" s="18"/>
      <c r="L7" s="18"/>
      <c r="M7" s="18"/>
      <c r="N7" s="18"/>
      <c r="O7" s="18"/>
      <c r="P7" s="18"/>
      <c r="Q7" s="19"/>
    </row>
    <row r="8" spans="2:19" ht="17.25" customHeight="1" x14ac:dyDescent="0.25">
      <c r="B8" s="20" t="s">
        <v>3</v>
      </c>
      <c r="C8" s="21"/>
      <c r="D8" s="51"/>
      <c r="E8" s="51">
        <v>125</v>
      </c>
      <c r="F8" s="51">
        <v>120</v>
      </c>
      <c r="G8" s="51">
        <v>130</v>
      </c>
      <c r="H8" s="51">
        <v>100</v>
      </c>
      <c r="I8" s="51"/>
      <c r="J8" s="51"/>
      <c r="K8" s="51"/>
      <c r="L8" s="51"/>
      <c r="M8" s="51"/>
      <c r="N8" s="51"/>
      <c r="O8" s="51"/>
      <c r="P8" s="51"/>
      <c r="Q8" s="22"/>
      <c r="R8" s="53">
        <f>SUM(現金收入[[#This Row],[期間 0]:[期間 12]])</f>
        <v>475</v>
      </c>
    </row>
    <row r="9" spans="2:19" ht="17.25" customHeight="1" x14ac:dyDescent="0.25">
      <c r="B9" s="20" t="s">
        <v>4</v>
      </c>
      <c r="C9" s="21"/>
      <c r="D9" s="51"/>
      <c r="E9" s="51"/>
      <c r="F9" s="51"/>
      <c r="G9" s="51"/>
      <c r="H9" s="51">
        <v>75</v>
      </c>
      <c r="I9" s="51">
        <v>45</v>
      </c>
      <c r="J9" s="51"/>
      <c r="K9" s="51"/>
      <c r="L9" s="51"/>
      <c r="M9" s="51"/>
      <c r="N9" s="51"/>
      <c r="O9" s="51"/>
      <c r="P9" s="51"/>
      <c r="Q9" s="22"/>
      <c r="R9" s="53">
        <f>SUM(現金收入[[#This Row],[期間 0]:[期間 12]])</f>
        <v>120</v>
      </c>
    </row>
    <row r="10" spans="2:19" ht="17.25" customHeight="1" x14ac:dyDescent="0.25">
      <c r="B10" s="20" t="s">
        <v>5</v>
      </c>
      <c r="C10" s="23"/>
      <c r="D10" s="51"/>
      <c r="E10" s="51"/>
      <c r="F10" s="51">
        <v>50</v>
      </c>
      <c r="G10" s="51">
        <v>50</v>
      </c>
      <c r="H10" s="51">
        <v>50</v>
      </c>
      <c r="I10" s="51"/>
      <c r="J10" s="51"/>
      <c r="K10" s="51"/>
      <c r="L10" s="51"/>
      <c r="M10" s="51"/>
      <c r="N10" s="51"/>
      <c r="O10" s="51"/>
      <c r="P10" s="51"/>
      <c r="Q10" s="22"/>
      <c r="R10" s="53">
        <f>SUM(現金收入[[#This Row],[期間 0]:[期間 12]])</f>
        <v>150</v>
      </c>
    </row>
    <row r="11" spans="2:19" ht="17.25" customHeight="1" thickBot="1" x14ac:dyDescent="0.3">
      <c r="B11" s="24" t="s">
        <v>37</v>
      </c>
      <c r="C11" s="25"/>
      <c r="D11" s="52">
        <f>SUBTOTAL(109,現金收入[期間 0])</f>
        <v>0</v>
      </c>
      <c r="E11" s="52">
        <f>SUBTOTAL(109,現金收入[期間 1])</f>
        <v>125</v>
      </c>
      <c r="F11" s="52">
        <f>SUBTOTAL(109,現金收入[期間 2])</f>
        <v>170</v>
      </c>
      <c r="G11" s="52">
        <f>SUBTOTAL(109,現金收入[期間 3])</f>
        <v>180</v>
      </c>
      <c r="H11" s="52">
        <f>SUBTOTAL(109,現金收入[期間 4])</f>
        <v>225</v>
      </c>
      <c r="I11" s="52">
        <f>SUBTOTAL(109,現金收入[期間 5])</f>
        <v>45</v>
      </c>
      <c r="J11" s="52">
        <f>SUBTOTAL(109,現金收入[期間 6])</f>
        <v>0</v>
      </c>
      <c r="K11" s="52">
        <f>SUBTOTAL(109,現金收入[期間 7])</f>
        <v>0</v>
      </c>
      <c r="L11" s="52">
        <f>SUBTOTAL(109,現金收入[期間 8])</f>
        <v>0</v>
      </c>
      <c r="M11" s="52">
        <f>SUBTOTAL(109,現金收入[期間 9])</f>
        <v>0</v>
      </c>
      <c r="N11" s="52">
        <f>SUBTOTAL(109,現金收入[期間 10])</f>
        <v>0</v>
      </c>
      <c r="O11" s="52">
        <f>SUBTOTAL(109,現金收入[期間 11])</f>
        <v>0</v>
      </c>
      <c r="P11" s="52">
        <f>SUBTOTAL(109,現金收入[期間 12])</f>
        <v>0</v>
      </c>
      <c r="Q11" s="26"/>
      <c r="R11" s="52">
        <f>SUBTOTAL(109,現金收入[合計])</f>
        <v>745</v>
      </c>
    </row>
    <row r="12" spans="2:19" ht="17.25" customHeight="1" thickTop="1" thickBot="1" x14ac:dyDescent="0.3">
      <c r="B12" s="27" t="s">
        <v>38</v>
      </c>
      <c r="C12" s="28"/>
      <c r="D12" s="54">
        <f>D6+SUM(現金收入[期間 0])</f>
        <v>100</v>
      </c>
      <c r="E12" s="54">
        <f>E6+SUM(現金收入[期間 1])</f>
        <v>225</v>
      </c>
      <c r="F12" s="54">
        <f>F6+SUM(現金收入[期間 2])</f>
        <v>-5</v>
      </c>
      <c r="G12" s="54">
        <f>G6+SUM(現金收入[期間 3])</f>
        <v>175</v>
      </c>
      <c r="H12" s="54">
        <f>H6+SUM(現金收入[期間 4])</f>
        <v>174</v>
      </c>
      <c r="I12" s="54">
        <f>I6+SUM(現金收入[期間 5])</f>
        <v>219</v>
      </c>
      <c r="J12" s="54">
        <f>J6+SUM(現金收入[期間 6])</f>
        <v>219</v>
      </c>
      <c r="K12" s="54">
        <f>K6+SUM(現金收入[期間 7])</f>
        <v>219</v>
      </c>
      <c r="L12" s="54">
        <f>L6+SUM(現金收入[期間 8])</f>
        <v>219</v>
      </c>
      <c r="M12" s="54">
        <f>M6+SUM(現金收入[期間 9])</f>
        <v>219</v>
      </c>
      <c r="N12" s="54">
        <f>N6+SUM(現金收入[期間 10])</f>
        <v>219</v>
      </c>
      <c r="O12" s="54">
        <f>O6+SUM(現金收入[期間 11])</f>
        <v>219</v>
      </c>
      <c r="P12" s="54">
        <f>P6+SUM(現金收入[期間 12])</f>
        <v>219</v>
      </c>
      <c r="Q12" s="29"/>
      <c r="R12" s="54">
        <f>R6+SUM(現金收入[合計])</f>
        <v>964</v>
      </c>
      <c r="S12" s="30"/>
    </row>
    <row r="13" spans="2:19" s="31" customFormat="1" ht="17.25" customHeight="1" x14ac:dyDescent="0.25">
      <c r="D13" s="59"/>
      <c r="E13" s="59"/>
      <c r="F13" s="59"/>
      <c r="G13" s="59"/>
      <c r="H13" s="59"/>
      <c r="I13" s="59"/>
      <c r="J13" s="59"/>
      <c r="K13" s="59"/>
      <c r="L13" s="59"/>
      <c r="M13" s="59"/>
      <c r="N13" s="59"/>
      <c r="O13" s="59"/>
      <c r="P13" s="59"/>
      <c r="R13" s="59"/>
      <c r="S13" s="59"/>
    </row>
    <row r="14" spans="2:19" ht="17.25" customHeight="1" thickBot="1" x14ac:dyDescent="0.3">
      <c r="B14" s="27" t="s">
        <v>6</v>
      </c>
      <c r="C14" s="28"/>
      <c r="D14" s="54">
        <f>D12-'現金支出 (非損益)'!D12</f>
        <v>100</v>
      </c>
      <c r="E14" s="54">
        <f>E12-'現金支出 (非損益)'!E12</f>
        <v>-175</v>
      </c>
      <c r="F14" s="54">
        <f>F12-'現金支出 (非損益)'!F12</f>
        <v>-5</v>
      </c>
      <c r="G14" s="54">
        <f>G12-'現金支出 (非損益)'!G12</f>
        <v>-51</v>
      </c>
      <c r="H14" s="54">
        <f>H12-'現金支出 (非損益)'!H12</f>
        <v>174</v>
      </c>
      <c r="I14" s="54">
        <f>I12-'現金支出 (非損益)'!I12</f>
        <v>219</v>
      </c>
      <c r="J14" s="54">
        <f>J12-'現金支出 (非損益)'!J12</f>
        <v>219</v>
      </c>
      <c r="K14" s="54">
        <f>K12-'現金支出 (非損益)'!K12</f>
        <v>219</v>
      </c>
      <c r="L14" s="54">
        <f>L12-'現金支出 (非損益)'!L12</f>
        <v>219</v>
      </c>
      <c r="M14" s="54">
        <f>M12-'現金支出 (非損益)'!M12</f>
        <v>219</v>
      </c>
      <c r="N14" s="54">
        <f>N12-'現金支出 (非損益)'!N12</f>
        <v>219</v>
      </c>
      <c r="O14" s="54">
        <f>O12-'現金支出 (非損益)'!O12</f>
        <v>219</v>
      </c>
      <c r="P14" s="54">
        <f>P12-'現金支出 (非損益)'!P12</f>
        <v>219</v>
      </c>
      <c r="Q14" s="32"/>
      <c r="R14" s="54">
        <f>R12-'現金支出 (非損益)'!R12</f>
        <v>338</v>
      </c>
      <c r="S14" s="33"/>
    </row>
  </sheetData>
  <mergeCells count="4">
    <mergeCell ref="B1:S1"/>
    <mergeCell ref="D7:P7"/>
    <mergeCell ref="S3:S4"/>
    <mergeCell ref="D2:P2"/>
  </mergeCells>
  <phoneticPr fontId="24" type="noConversion"/>
  <conditionalFormatting sqref="D6:P6 R6">
    <cfRule type="expression" dxfId="5" priority="3">
      <formula>D6&lt;0</formula>
    </cfRule>
  </conditionalFormatting>
  <conditionalFormatting sqref="D14:P14 R14">
    <cfRule type="expression" dxfId="4" priority="2">
      <formula>D14&lt;0</formula>
    </cfRule>
  </conditionalFormatting>
  <conditionalFormatting sqref="D12:P12 R12">
    <cfRule type="expression" dxfId="3" priority="1">
      <formula>D12&lt;0</formula>
    </cfRule>
  </conditionalFormatting>
  <dataValidations xWindow="169" yWindow="488" count="18">
    <dataValidation allowBlank="1" showInputMessage="1" showErrorMessage="1" prompt="在此活頁簿中建立現金流量表。在此工作表中的儲存格 B4 中輸入日期、在儲存格 D6 中輸入預估創業手頭現金，在儲存格 B8 開始的 [現金收入] 表格中輸入詳細資料" sqref="A1" xr:uid="{00000000-0002-0000-0000-000000000000}"/>
    <dataValidation allowBlank="1" showInputMessage="1" showErrorMessage="1" prompt="這個儲存格是此工作表的標題，儲存格 D3 和 D4 是創業前預估標籤，儲存格 R3 和 R4 是預估項目總數" sqref="B1:S1" xr:uid="{00000000-0002-0000-0000-000001000000}"/>
    <dataValidation allowBlank="1" showInputMessage="1" showErrorMessage="1" prompt="在這個和下方儲存格的是創業前預估標籤" sqref="D3" xr:uid="{00000000-0002-0000-0000-000002000000}"/>
    <dataValidation allowBlank="1" showInputMessage="1" showErrorMessage="1" prompt="在以下儲存格中輸入會計年度的開始日期。儲存格 E3 到 P3 會自動更新月份，而儲存格 E4 到 P4 會自動更新日期" sqref="B3" xr:uid="{00000000-0002-0000-0000-000003000000}"/>
    <dataValidation allowBlank="1" showInputMessage="1" showErrorMessage="1" prompt="在此儲存格中輸入會計年度的開始日期" sqref="B4" xr:uid="{00000000-0002-0000-0000-000004000000}"/>
    <dataValidation allowBlank="1" showInputMessage="1" showErrorMessage="1" prompt="此儲存格和右側儲存格是會自動更新的月份" sqref="E3" xr:uid="{00000000-0002-0000-0000-000005000000}"/>
    <dataValidation allowBlank="1" showInputMessage="1" showErrorMessage="1" prompt="此儲存格和右側儲存格是會自動更新的日期" sqref="E4" xr:uid="{00000000-0002-0000-0000-000006000000}"/>
    <dataValidation allowBlank="1" showInputMessage="1" showErrorMessage="1" prompt="此儲存格是創業前預估開始月份的手頭現金。右側儲存格中的金額會自動計算" sqref="D6" xr:uid="{00000000-0002-0000-0000-000007000000}"/>
    <dataValidation allowBlank="1" showInputMessage="1" showErrorMessage="1" prompt="在此儲存格和右側儲存格會自動計算開始月份的手頭現金。負數的旗標圖示會自動更新" sqref="E6" xr:uid="{00000000-0002-0000-0000-000008000000}"/>
    <dataValidation allowBlank="1" showInputMessage="1" showErrorMessage="1" prompt="在下方表格欄中輸入或修改現金收入標籤。" sqref="B7" xr:uid="{00000000-0002-0000-0000-000009000000}"/>
    <dataValidation allowBlank="1" showInputMessage="1" showErrorMessage="1" prompt="右側儲存格會自動計算每個月現金支出前的可用現金總額。負數的旗標圖示會自動更新" sqref="B12" xr:uid="{00000000-0002-0000-0000-00000A000000}"/>
    <dataValidation allowBlank="1" showInputMessage="1" showErrorMessage="1" prompt="右側儲存格會自動計算每個月到月底的現金頭寸。負數的旗標圖示會自動更新" sqref="B14" xr:uid="{00000000-0002-0000-0000-00000B000000}"/>
    <dataValidation allowBlank="1" showInputMessage="1" showErrorMessage="1" prompt="下方儲存格會自動更新預估項目總數" sqref="R4" xr:uid="{00000000-0002-0000-0000-00000C000000}"/>
    <dataValidation allowBlank="1" showInputMessage="1" showErrorMessage="1" prompt="此儲存格會自動更新預估項目總數，而右側儲存格會自動更新趨勢線" sqref="R6" xr:uid="{00000000-0002-0000-0000-00000D000000}"/>
    <dataValidation allowBlank="1" showInputMessage="1" showErrorMessage="1" prompt="在右側欄位中輸入每月金額。在表格下方的儲存格會自動計算現金支出前的可用現金總額和月底的現金頭寸" sqref="D7:P7" xr:uid="{00000000-0002-0000-0000-00000E000000}"/>
    <dataValidation allowBlank="1" showInputMessage="1" showErrorMessage="1" prompt="下方儲存格會自動更新預估項目總數，而右側儲存格會自動更新趨勢線" sqref="R7" xr:uid="{00000000-0002-0000-0000-00000F000000}"/>
    <dataValidation allowBlank="1" showInputMessage="1" showErrorMessage="1" prompt="儲存格 R6 會自動更新預估項目總數" sqref="R3" xr:uid="{00000000-0002-0000-0000-000010000000}"/>
    <dataValidation allowBlank="1" showInputMessage="1" showErrorMessage="1" prompt="在儲存格 D6 中輸入創業前預估開始月份的手頭現金" sqref="B6" xr:uid="{00000000-0002-0000-0000-000011000000}"/>
  </dataValidations>
  <printOptions horizontalCentered="1" verticalCentered="1"/>
  <pageMargins left="0.5" right="0.5" top="0.5" bottom="0.5" header="0.3" footer="0.3"/>
  <pageSetup paperSize="9" scale="6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D6:P6 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D12:P12 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00000000-0003-0000-0000-000000000000}">
          <x14:colorSeries theme="0" tint="-0.34998626667073579"/>
          <x14:colorNegative theme="9"/>
          <x14:colorAxis rgb="FF000000"/>
          <x14:colorMarkers theme="9"/>
          <x14:colorFirst theme="4"/>
          <x14:colorLast theme="5"/>
          <x14:colorHigh theme="6"/>
          <x14:colorLow theme="7"/>
          <x14:sparklines>
            <x14:sparkline>
              <xm:f>現金收入!D14:P14</xm:f>
              <xm:sqref>S14</xm:sqref>
            </x14:sparkline>
            <x14:sparkline>
              <xm:f>現金收入!D12:P12</xm:f>
              <xm:sqref>S12</xm:sqref>
            </x14:sparkline>
            <x14:sparkline>
              <xm:f>現金收入!D6:P6</xm:f>
              <xm:sqref>S6</xm:sqref>
            </x14:sparkline>
            <x14:sparkline>
              <xm:f>現金收入!D11:P11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S27"/>
  <sheetViews>
    <sheetView showGridLines="0" zoomScaleNormal="100" workbookViewId="0">
      <pane ySplit="4" topLeftCell="A5" activePane="bottomLeft" state="frozen"/>
      <selection pane="bottomLeft"/>
    </sheetView>
  </sheetViews>
  <sheetFormatPr defaultRowHeight="17.25" customHeight="1" x14ac:dyDescent="0.25"/>
  <cols>
    <col min="1" max="1" width="2.109375" style="2" customWidth="1"/>
    <col min="2" max="2" width="36.109375" style="2" customWidth="1"/>
    <col min="3" max="3" width="3.109375" style="2" customWidth="1"/>
    <col min="4" max="4" width="13" style="2" customWidth="1"/>
    <col min="5" max="16" width="9.33203125" style="2" customWidth="1"/>
    <col min="17" max="17" width="3.109375" style="34" customWidth="1"/>
    <col min="18" max="18" width="17.109375" style="2" customWidth="1"/>
    <col min="19" max="16384" width="8.88671875" style="2"/>
  </cols>
  <sheetData>
    <row r="1" spans="2:19" ht="42" customHeight="1" thickBot="1" x14ac:dyDescent="0.6">
      <c r="B1" s="1" t="s">
        <v>36</v>
      </c>
      <c r="C1" s="1"/>
      <c r="D1" s="1"/>
      <c r="E1" s="1"/>
      <c r="F1" s="1"/>
      <c r="G1" s="1"/>
      <c r="H1" s="1"/>
      <c r="I1" s="1"/>
      <c r="J1" s="1"/>
      <c r="K1" s="1"/>
      <c r="L1" s="1"/>
      <c r="M1" s="1"/>
      <c r="N1" s="1"/>
      <c r="O1" s="1"/>
      <c r="P1" s="1"/>
      <c r="Q1" s="1"/>
      <c r="R1" s="1"/>
      <c r="S1" s="1"/>
    </row>
    <row r="2" spans="2:19" ht="22.5" customHeight="1" thickTop="1" x14ac:dyDescent="0.25">
      <c r="Q2" s="4"/>
    </row>
    <row r="3" spans="2:19" ht="30" customHeight="1" x14ac:dyDescent="0.3">
      <c r="B3" s="5" t="s">
        <v>0</v>
      </c>
      <c r="D3" s="46" t="s">
        <v>7</v>
      </c>
      <c r="E3" s="48" t="str">
        <f ca="1">UPPER(TEXT(FiscalYearStartDate,"m月"))</f>
        <v>7月</v>
      </c>
      <c r="F3" s="48" t="str">
        <f ca="1">UPPER(TEXT(EOMONTH(FiscalYearStartDate,1),"m月"))</f>
        <v>8月</v>
      </c>
      <c r="G3" s="48" t="str">
        <f ca="1">UPPER(TEXT(EOMONTH(FiscalYearStartDate,2),"m月"))</f>
        <v>9月</v>
      </c>
      <c r="H3" s="48" t="str">
        <f ca="1">UPPER(TEXT(EOMONTH(FiscalYearStartDate,3),"m月"))</f>
        <v>10月</v>
      </c>
      <c r="I3" s="48" t="str">
        <f ca="1">UPPER(TEXT(EOMONTH(FiscalYearStartDate,4),"m月"))</f>
        <v>11月</v>
      </c>
      <c r="J3" s="48" t="str">
        <f ca="1">UPPER(TEXT(EOMONTH(FiscalYearStartDate,5),"m月"))</f>
        <v>12月</v>
      </c>
      <c r="K3" s="48" t="str">
        <f ca="1">UPPER(TEXT(EOMONTH(FiscalYearStartDate,6),"m月"))</f>
        <v>1月</v>
      </c>
      <c r="L3" s="48" t="str">
        <f ca="1">UPPER(TEXT(EOMONTH(FiscalYearStartDate,7),"m月"))</f>
        <v>2月</v>
      </c>
      <c r="M3" s="48" t="str">
        <f ca="1">UPPER(TEXT(EOMONTH(FiscalYearStartDate,8),"m月"))</f>
        <v>3月</v>
      </c>
      <c r="N3" s="48" t="str">
        <f ca="1">UPPER(TEXT(EOMONTH(FiscalYearStartDate,9),"m月"))</f>
        <v>4月</v>
      </c>
      <c r="O3" s="48" t="str">
        <f ca="1">UPPER(TEXT(EOMONTH(FiscalYearStartDate,10),"m月"))</f>
        <v>5月</v>
      </c>
      <c r="P3" s="48" t="str">
        <f ca="1">UPPER(TEXT(EOMONTH(FiscalYearStartDate,11),"m月"))</f>
        <v>6月</v>
      </c>
      <c r="Q3" s="6"/>
      <c r="R3" s="45" t="s">
        <v>37</v>
      </c>
      <c r="S3" s="12"/>
    </row>
    <row r="4" spans="2:19" ht="16.5" customHeight="1" thickBot="1" x14ac:dyDescent="0.3">
      <c r="B4" s="8">
        <f ca="1">現金收入!FiscalYearStartDate</f>
        <v>43647</v>
      </c>
      <c r="D4" s="47" t="s">
        <v>8</v>
      </c>
      <c r="E4" s="49">
        <f ca="1">FiscalYearStartDate</f>
        <v>43647</v>
      </c>
      <c r="F4" s="49">
        <f t="shared" ref="F4" ca="1" si="0">EOMONTH(E4,0)+DAY(FiscalYearStartDate)</f>
        <v>43678</v>
      </c>
      <c r="G4" s="49">
        <f t="shared" ref="G4" ca="1" si="1">EOMONTH(F4,0)+DAY(FiscalYearStartDate)</f>
        <v>43709</v>
      </c>
      <c r="H4" s="49">
        <f t="shared" ref="H4" ca="1" si="2">EOMONTH(G4,0)+DAY(FiscalYearStartDate)</f>
        <v>43739</v>
      </c>
      <c r="I4" s="49">
        <f t="shared" ref="I4" ca="1" si="3">EOMONTH(H4,0)+DAY(FiscalYearStartDate)</f>
        <v>43770</v>
      </c>
      <c r="J4" s="49">
        <f t="shared" ref="J4" ca="1" si="4">EOMONTH(I4,0)+DAY(FiscalYearStartDate)</f>
        <v>43800</v>
      </c>
      <c r="K4" s="49">
        <f t="shared" ref="K4" ca="1" si="5">EOMONTH(J4,0)+DAY(FiscalYearStartDate)</f>
        <v>43831</v>
      </c>
      <c r="L4" s="49">
        <f t="shared" ref="L4" ca="1" si="6">EOMONTH(K4,0)+DAY(FiscalYearStartDate)</f>
        <v>43862</v>
      </c>
      <c r="M4" s="49">
        <f t="shared" ref="M4" ca="1" si="7">EOMONTH(L4,0)+DAY(FiscalYearStartDate)</f>
        <v>43891</v>
      </c>
      <c r="N4" s="49">
        <f t="shared" ref="N4" ca="1" si="8">EOMONTH(M4,0)+DAY(FiscalYearStartDate)</f>
        <v>43922</v>
      </c>
      <c r="O4" s="49">
        <f t="shared" ref="O4" ca="1" si="9">EOMONTH(N4,0)+DAY(FiscalYearStartDate)</f>
        <v>43952</v>
      </c>
      <c r="P4" s="49">
        <f t="shared" ref="P4" ca="1" si="10">EOMONTH(O4,0)+DAY(FiscalYearStartDate)</f>
        <v>43983</v>
      </c>
      <c r="Q4" s="9"/>
      <c r="R4" s="46" t="s">
        <v>30</v>
      </c>
      <c r="S4" s="12"/>
    </row>
    <row r="5" spans="2:19" ht="17.25" customHeight="1" thickTop="1" x14ac:dyDescent="0.25">
      <c r="B5" s="35" t="s">
        <v>10</v>
      </c>
      <c r="C5" s="21"/>
      <c r="Q5" s="26"/>
    </row>
    <row r="6" spans="2:19" ht="17.25" customHeight="1" x14ac:dyDescent="0.25">
      <c r="B6" s="37" t="s">
        <v>11</v>
      </c>
      <c r="C6" s="21"/>
      <c r="D6" s="55"/>
      <c r="E6" s="55">
        <v>400</v>
      </c>
      <c r="F6" s="55"/>
      <c r="G6" s="55">
        <v>226</v>
      </c>
      <c r="H6" s="55"/>
      <c r="I6" s="55"/>
      <c r="J6" s="55"/>
      <c r="K6" s="55"/>
      <c r="L6" s="55"/>
      <c r="M6" s="55"/>
      <c r="N6" s="55"/>
      <c r="O6" s="55"/>
      <c r="P6" s="55"/>
      <c r="Q6" s="38"/>
      <c r="R6" s="57">
        <f>SUM(現金支出[[#This Row],[期間 0]:[期間 12]])</f>
        <v>626</v>
      </c>
      <c r="S6" s="39"/>
    </row>
    <row r="7" spans="2:19" ht="17.25" customHeight="1" x14ac:dyDescent="0.25">
      <c r="B7" s="37" t="s">
        <v>12</v>
      </c>
      <c r="C7" s="21"/>
      <c r="D7" s="55"/>
      <c r="E7" s="55"/>
      <c r="F7" s="55"/>
      <c r="G7" s="55"/>
      <c r="H7" s="55"/>
      <c r="I7" s="55"/>
      <c r="J7" s="55"/>
      <c r="K7" s="55"/>
      <c r="L7" s="55"/>
      <c r="M7" s="55"/>
      <c r="N7" s="55"/>
      <c r="O7" s="55"/>
      <c r="P7" s="55"/>
      <c r="Q7" s="38"/>
      <c r="R7" s="57">
        <f>SUM(現金支出[[#This Row],[期間 0]:[期間 12]])</f>
        <v>0</v>
      </c>
      <c r="S7" s="39"/>
    </row>
    <row r="8" spans="2:19" ht="17.25" customHeight="1" x14ac:dyDescent="0.25">
      <c r="B8" s="37" t="s">
        <v>12</v>
      </c>
      <c r="C8" s="21"/>
      <c r="D8" s="55"/>
      <c r="E8" s="55"/>
      <c r="F8" s="55"/>
      <c r="G8" s="55"/>
      <c r="H8" s="55"/>
      <c r="I8" s="55"/>
      <c r="J8" s="55"/>
      <c r="K8" s="55"/>
      <c r="L8" s="55"/>
      <c r="M8" s="55"/>
      <c r="N8" s="55"/>
      <c r="O8" s="55"/>
      <c r="P8" s="55"/>
      <c r="Q8" s="38"/>
      <c r="R8" s="57">
        <f>SUM(現金支出[[#This Row],[期間 0]:[期間 12]])</f>
        <v>0</v>
      </c>
      <c r="S8" s="39"/>
    </row>
    <row r="9" spans="2:19" ht="17.25" customHeight="1" x14ac:dyDescent="0.25">
      <c r="B9" s="37" t="s">
        <v>13</v>
      </c>
      <c r="C9" s="21"/>
      <c r="D9" s="55"/>
      <c r="E9" s="55"/>
      <c r="F9" s="55"/>
      <c r="G9" s="55"/>
      <c r="H9" s="55"/>
      <c r="I9" s="55"/>
      <c r="J9" s="55"/>
      <c r="K9" s="55"/>
      <c r="L9" s="55"/>
      <c r="M9" s="55"/>
      <c r="N9" s="55"/>
      <c r="O9" s="55"/>
      <c r="P9" s="55"/>
      <c r="Q9" s="38"/>
      <c r="R9" s="57">
        <f>SUM(現金支出[[#This Row],[期間 0]:[期間 12]])</f>
        <v>0</v>
      </c>
      <c r="S9" s="39"/>
    </row>
    <row r="10" spans="2:19" ht="17.25" customHeight="1" x14ac:dyDescent="0.25">
      <c r="B10" s="37" t="s">
        <v>14</v>
      </c>
      <c r="C10" s="21"/>
      <c r="D10" s="55"/>
      <c r="E10" s="55"/>
      <c r="F10" s="55"/>
      <c r="G10" s="55"/>
      <c r="H10" s="55"/>
      <c r="I10" s="55"/>
      <c r="J10" s="55"/>
      <c r="K10" s="55"/>
      <c r="L10" s="55"/>
      <c r="M10" s="55"/>
      <c r="N10" s="55"/>
      <c r="O10" s="55"/>
      <c r="P10" s="55"/>
      <c r="Q10" s="38"/>
      <c r="R10" s="57">
        <f>SUM(現金支出[[#This Row],[期間 0]:[期間 12]])</f>
        <v>0</v>
      </c>
      <c r="S10" s="39"/>
    </row>
    <row r="11" spans="2:19" ht="17.25" customHeight="1" x14ac:dyDescent="0.25">
      <c r="B11" s="37" t="s">
        <v>15</v>
      </c>
      <c r="C11" s="21"/>
      <c r="D11" s="55"/>
      <c r="E11" s="55"/>
      <c r="F11" s="55"/>
      <c r="G11" s="55"/>
      <c r="H11" s="55"/>
      <c r="I11" s="55"/>
      <c r="J11" s="55"/>
      <c r="K11" s="55"/>
      <c r="L11" s="55"/>
      <c r="M11" s="55"/>
      <c r="N11" s="55"/>
      <c r="O11" s="55"/>
      <c r="P11" s="55"/>
      <c r="Q11" s="38"/>
      <c r="R11" s="57">
        <f>SUM(現金支出[[#This Row],[期間 0]:[期間 12]])</f>
        <v>0</v>
      </c>
      <c r="S11" s="39"/>
    </row>
    <row r="12" spans="2:19" ht="17.25" customHeight="1" x14ac:dyDescent="0.25">
      <c r="B12" s="37" t="s">
        <v>16</v>
      </c>
      <c r="C12" s="21"/>
      <c r="D12" s="55"/>
      <c r="E12" s="55"/>
      <c r="F12" s="55"/>
      <c r="G12" s="55"/>
      <c r="H12" s="55"/>
      <c r="I12" s="55"/>
      <c r="J12" s="55"/>
      <c r="K12" s="55"/>
      <c r="L12" s="55"/>
      <c r="M12" s="55"/>
      <c r="N12" s="55"/>
      <c r="O12" s="55"/>
      <c r="P12" s="55"/>
      <c r="Q12" s="38"/>
      <c r="R12" s="57">
        <f>SUM(現金支出[[#This Row],[期間 0]:[期間 12]])</f>
        <v>0</v>
      </c>
      <c r="S12" s="39"/>
    </row>
    <row r="13" spans="2:19" ht="17.25" customHeight="1" x14ac:dyDescent="0.25">
      <c r="B13" s="37" t="s">
        <v>17</v>
      </c>
      <c r="C13" s="21"/>
      <c r="D13" s="55"/>
      <c r="E13" s="55"/>
      <c r="F13" s="55"/>
      <c r="G13" s="55"/>
      <c r="H13" s="55"/>
      <c r="I13" s="55"/>
      <c r="J13" s="55"/>
      <c r="K13" s="55"/>
      <c r="L13" s="55"/>
      <c r="M13" s="55"/>
      <c r="N13" s="55"/>
      <c r="O13" s="55"/>
      <c r="P13" s="55"/>
      <c r="Q13" s="38"/>
      <c r="R13" s="57">
        <f>SUM(現金支出[[#This Row],[期間 0]:[期間 12]])</f>
        <v>0</v>
      </c>
      <c r="S13" s="39"/>
    </row>
    <row r="14" spans="2:19" ht="17.25" customHeight="1" x14ac:dyDescent="0.25">
      <c r="B14" s="37" t="s">
        <v>18</v>
      </c>
      <c r="C14" s="21"/>
      <c r="D14" s="55"/>
      <c r="E14" s="55"/>
      <c r="F14" s="55"/>
      <c r="G14" s="55"/>
      <c r="H14" s="55"/>
      <c r="I14" s="55"/>
      <c r="J14" s="55"/>
      <c r="K14" s="55"/>
      <c r="L14" s="55"/>
      <c r="M14" s="55"/>
      <c r="N14" s="55"/>
      <c r="O14" s="55"/>
      <c r="P14" s="55"/>
      <c r="Q14" s="38"/>
      <c r="R14" s="57">
        <f>SUM(現金支出[[#This Row],[期間 0]:[期間 12]])</f>
        <v>0</v>
      </c>
      <c r="S14" s="39"/>
    </row>
    <row r="15" spans="2:19" ht="17.25" customHeight="1" x14ac:dyDescent="0.25">
      <c r="B15" s="37" t="s">
        <v>19</v>
      </c>
      <c r="C15" s="21"/>
      <c r="D15" s="55"/>
      <c r="E15" s="55"/>
      <c r="F15" s="55"/>
      <c r="G15" s="55"/>
      <c r="H15" s="55"/>
      <c r="I15" s="55"/>
      <c r="J15" s="55"/>
      <c r="K15" s="55"/>
      <c r="L15" s="55"/>
      <c r="M15" s="55"/>
      <c r="N15" s="55"/>
      <c r="O15" s="55"/>
      <c r="P15" s="55"/>
      <c r="Q15" s="38"/>
      <c r="R15" s="57">
        <f>SUM(現金支出[[#This Row],[期間 0]:[期間 12]])</f>
        <v>0</v>
      </c>
      <c r="S15" s="39"/>
    </row>
    <row r="16" spans="2:19" ht="17.25" customHeight="1" x14ac:dyDescent="0.25">
      <c r="B16" s="37" t="s">
        <v>20</v>
      </c>
      <c r="C16" s="21"/>
      <c r="D16" s="55"/>
      <c r="E16" s="55"/>
      <c r="F16" s="55"/>
      <c r="G16" s="55"/>
      <c r="H16" s="55"/>
      <c r="I16" s="55"/>
      <c r="J16" s="55"/>
      <c r="K16" s="55"/>
      <c r="L16" s="55"/>
      <c r="M16" s="55"/>
      <c r="N16" s="55"/>
      <c r="O16" s="55"/>
      <c r="P16" s="55"/>
      <c r="Q16" s="38"/>
      <c r="R16" s="57">
        <f>SUM(現金支出[[#This Row],[期間 0]:[期間 12]])</f>
        <v>0</v>
      </c>
      <c r="S16" s="39"/>
    </row>
    <row r="17" spans="2:19" ht="17.25" customHeight="1" x14ac:dyDescent="0.25">
      <c r="B17" s="37" t="s">
        <v>21</v>
      </c>
      <c r="C17" s="21"/>
      <c r="D17" s="55"/>
      <c r="E17" s="55"/>
      <c r="F17" s="55"/>
      <c r="G17" s="55"/>
      <c r="H17" s="55"/>
      <c r="I17" s="55"/>
      <c r="J17" s="55"/>
      <c r="K17" s="55"/>
      <c r="L17" s="55"/>
      <c r="M17" s="55"/>
      <c r="N17" s="55"/>
      <c r="O17" s="55"/>
      <c r="P17" s="55"/>
      <c r="Q17" s="38"/>
      <c r="R17" s="57">
        <f>SUM(現金支出[[#This Row],[期間 0]:[期間 12]])</f>
        <v>0</v>
      </c>
      <c r="S17" s="39"/>
    </row>
    <row r="18" spans="2:19" ht="17.25" customHeight="1" x14ac:dyDescent="0.25">
      <c r="B18" s="37" t="s">
        <v>22</v>
      </c>
      <c r="C18" s="21"/>
      <c r="D18" s="55"/>
      <c r="E18" s="55"/>
      <c r="F18" s="55"/>
      <c r="G18" s="55"/>
      <c r="H18" s="55"/>
      <c r="I18" s="55"/>
      <c r="J18" s="55"/>
      <c r="K18" s="55"/>
      <c r="L18" s="55"/>
      <c r="M18" s="55"/>
      <c r="N18" s="55"/>
      <c r="O18" s="55"/>
      <c r="P18" s="55"/>
      <c r="Q18" s="38"/>
      <c r="R18" s="57">
        <f>SUM(現金支出[[#This Row],[期間 0]:[期間 12]])</f>
        <v>0</v>
      </c>
      <c r="S18" s="39"/>
    </row>
    <row r="19" spans="2:19" ht="17.25" customHeight="1" x14ac:dyDescent="0.25">
      <c r="B19" s="37" t="s">
        <v>23</v>
      </c>
      <c r="C19" s="21"/>
      <c r="D19" s="55"/>
      <c r="E19" s="55"/>
      <c r="F19" s="55"/>
      <c r="G19" s="55"/>
      <c r="H19" s="55"/>
      <c r="I19" s="55"/>
      <c r="J19" s="55"/>
      <c r="K19" s="55"/>
      <c r="L19" s="55"/>
      <c r="M19" s="55"/>
      <c r="N19" s="55"/>
      <c r="O19" s="55"/>
      <c r="P19" s="55"/>
      <c r="Q19" s="38"/>
      <c r="R19" s="57">
        <f>SUM(現金支出[[#This Row],[期間 0]:[期間 12]])</f>
        <v>0</v>
      </c>
      <c r="S19" s="39"/>
    </row>
    <row r="20" spans="2:19" ht="17.25" customHeight="1" x14ac:dyDescent="0.25">
      <c r="B20" s="37" t="s">
        <v>24</v>
      </c>
      <c r="C20" s="21"/>
      <c r="D20" s="55"/>
      <c r="E20" s="55"/>
      <c r="F20" s="55"/>
      <c r="G20" s="55"/>
      <c r="H20" s="55"/>
      <c r="I20" s="55"/>
      <c r="J20" s="55"/>
      <c r="K20" s="55"/>
      <c r="L20" s="55"/>
      <c r="M20" s="55"/>
      <c r="N20" s="55"/>
      <c r="O20" s="55"/>
      <c r="P20" s="55"/>
      <c r="Q20" s="38"/>
      <c r="R20" s="57">
        <f>SUM(現金支出[[#This Row],[期間 0]:[期間 12]])</f>
        <v>0</v>
      </c>
      <c r="S20" s="39"/>
    </row>
    <row r="21" spans="2:19" ht="17.25" customHeight="1" x14ac:dyDescent="0.25">
      <c r="B21" s="37" t="s">
        <v>25</v>
      </c>
      <c r="C21" s="21"/>
      <c r="D21" s="55"/>
      <c r="E21" s="55"/>
      <c r="F21" s="55"/>
      <c r="G21" s="55"/>
      <c r="H21" s="55"/>
      <c r="I21" s="55"/>
      <c r="J21" s="55"/>
      <c r="K21" s="55"/>
      <c r="L21" s="55"/>
      <c r="M21" s="55"/>
      <c r="N21" s="55"/>
      <c r="O21" s="55"/>
      <c r="P21" s="55"/>
      <c r="Q21" s="38"/>
      <c r="R21" s="57">
        <f>SUM(現金支出[[#This Row],[期間 0]:[期間 12]])</f>
        <v>0</v>
      </c>
      <c r="S21" s="39"/>
    </row>
    <row r="22" spans="2:19" ht="17.25" customHeight="1" x14ac:dyDescent="0.25">
      <c r="B22" s="37" t="s">
        <v>26</v>
      </c>
      <c r="C22" s="21"/>
      <c r="D22" s="55"/>
      <c r="E22" s="55"/>
      <c r="F22" s="55"/>
      <c r="G22" s="55"/>
      <c r="H22" s="55"/>
      <c r="I22" s="55"/>
      <c r="J22" s="55"/>
      <c r="K22" s="55"/>
      <c r="L22" s="55"/>
      <c r="M22" s="55"/>
      <c r="N22" s="55"/>
      <c r="O22" s="55"/>
      <c r="P22" s="55"/>
      <c r="Q22" s="38"/>
      <c r="R22" s="57">
        <f>SUM(現金支出[[#This Row],[期間 0]:[期間 12]])</f>
        <v>0</v>
      </c>
      <c r="S22" s="39"/>
    </row>
    <row r="23" spans="2:19" ht="17.25" customHeight="1" x14ac:dyDescent="0.25">
      <c r="B23" s="37" t="s">
        <v>27</v>
      </c>
      <c r="C23" s="21"/>
      <c r="D23" s="55"/>
      <c r="E23" s="55"/>
      <c r="F23" s="55"/>
      <c r="G23" s="55"/>
      <c r="H23" s="55"/>
      <c r="I23" s="55"/>
      <c r="J23" s="55"/>
      <c r="K23" s="55"/>
      <c r="L23" s="55"/>
      <c r="M23" s="55"/>
      <c r="N23" s="55"/>
      <c r="O23" s="55"/>
      <c r="P23" s="55"/>
      <c r="Q23" s="38"/>
      <c r="R23" s="57">
        <f>SUM(現金支出[[#This Row],[期間 0]:[期間 12]])</f>
        <v>0</v>
      </c>
      <c r="S23" s="39"/>
    </row>
    <row r="24" spans="2:19" ht="17.25" customHeight="1" x14ac:dyDescent="0.25">
      <c r="B24" s="37" t="s">
        <v>28</v>
      </c>
      <c r="C24" s="21"/>
      <c r="D24" s="55"/>
      <c r="E24" s="55"/>
      <c r="F24" s="55"/>
      <c r="G24" s="55"/>
      <c r="H24" s="55"/>
      <c r="I24" s="55"/>
      <c r="J24" s="55"/>
      <c r="K24" s="55"/>
      <c r="L24" s="55"/>
      <c r="M24" s="55"/>
      <c r="N24" s="55"/>
      <c r="O24" s="55"/>
      <c r="P24" s="55"/>
      <c r="Q24" s="38"/>
      <c r="R24" s="57">
        <f>SUM(現金支出[[#This Row],[期間 0]:[期間 12]])</f>
        <v>0</v>
      </c>
      <c r="S24" s="39"/>
    </row>
    <row r="25" spans="2:19" ht="17.25" customHeight="1" x14ac:dyDescent="0.25">
      <c r="B25" s="37" t="s">
        <v>28</v>
      </c>
      <c r="C25" s="21"/>
      <c r="D25" s="55"/>
      <c r="E25" s="55"/>
      <c r="F25" s="55"/>
      <c r="G25" s="55"/>
      <c r="H25" s="55"/>
      <c r="I25" s="55"/>
      <c r="J25" s="55"/>
      <c r="K25" s="55"/>
      <c r="L25" s="55"/>
      <c r="M25" s="55"/>
      <c r="N25" s="55"/>
      <c r="O25" s="55"/>
      <c r="P25" s="55"/>
      <c r="Q25" s="38"/>
      <c r="R25" s="57">
        <f>SUM(現金支出[[#This Row],[期間 0]:[期間 12]])</f>
        <v>0</v>
      </c>
      <c r="S25" s="39"/>
    </row>
    <row r="26" spans="2:19" ht="17.25" customHeight="1" x14ac:dyDescent="0.25">
      <c r="B26" s="37" t="s">
        <v>29</v>
      </c>
      <c r="C26" s="21"/>
      <c r="D26" s="55"/>
      <c r="E26" s="55"/>
      <c r="F26" s="55"/>
      <c r="G26" s="55"/>
      <c r="H26" s="55"/>
      <c r="I26" s="55"/>
      <c r="J26" s="55"/>
      <c r="K26" s="55"/>
      <c r="L26" s="55"/>
      <c r="M26" s="55"/>
      <c r="N26" s="55"/>
      <c r="O26" s="55"/>
      <c r="P26" s="55"/>
      <c r="Q26" s="38"/>
      <c r="R26" s="57">
        <f>SUM(現金支出[[#This Row],[期間 0]:[期間 12]])</f>
        <v>0</v>
      </c>
      <c r="S26" s="39"/>
    </row>
    <row r="27" spans="2:19" ht="17.25" customHeight="1" x14ac:dyDescent="0.25">
      <c r="B27" s="40" t="s">
        <v>37</v>
      </c>
      <c r="C27" s="21"/>
      <c r="D27" s="56">
        <f>SUBTOTAL(109,現金支出[期間 0])</f>
        <v>0</v>
      </c>
      <c r="E27" s="56">
        <f>SUBTOTAL(109,現金支出[期間 1])</f>
        <v>400</v>
      </c>
      <c r="F27" s="56">
        <f>SUBTOTAL(109,現金支出[期間 2])</f>
        <v>0</v>
      </c>
      <c r="G27" s="56">
        <f>SUBTOTAL(109,現金支出[期間 3])</f>
        <v>226</v>
      </c>
      <c r="H27" s="56">
        <f>SUBTOTAL(109,現金支出[期間 4])</f>
        <v>0</v>
      </c>
      <c r="I27" s="56">
        <f>SUBTOTAL(109,現金支出[期間 5])</f>
        <v>0</v>
      </c>
      <c r="J27" s="56">
        <f>SUBTOTAL(109,現金支出[期間 6])</f>
        <v>0</v>
      </c>
      <c r="K27" s="56">
        <f>SUBTOTAL(109,現金支出[期間 7])</f>
        <v>0</v>
      </c>
      <c r="L27" s="56">
        <f>SUBTOTAL(109,現金支出[期間 8])</f>
        <v>0</v>
      </c>
      <c r="M27" s="56">
        <f>SUBTOTAL(109,現金支出[期間 9])</f>
        <v>0</v>
      </c>
      <c r="N27" s="56">
        <f>SUBTOTAL(109,現金支出[期間 10])</f>
        <v>0</v>
      </c>
      <c r="O27" s="56">
        <f>SUBTOTAL(109,現金支出[期間 11])</f>
        <v>0</v>
      </c>
      <c r="P27" s="56">
        <f>SUBTOTAL(109,現金支出[期間 12])</f>
        <v>0</v>
      </c>
      <c r="Q27" s="41"/>
      <c r="R27" s="56">
        <f>SUBTOTAL(109,現金支出[合計])</f>
        <v>626</v>
      </c>
      <c r="S27" s="44"/>
    </row>
  </sheetData>
  <mergeCells count="1">
    <mergeCell ref="B1:S1"/>
  </mergeCells>
  <phoneticPr fontId="24" type="noConversion"/>
  <dataValidations count="9">
    <dataValidation allowBlank="1" showInputMessage="1" showErrorMessage="1" prompt="在此工作表的儲存格 B6 開始的 [現金支出] 表格中建立每個月的現金支出項目清單" sqref="A1" xr:uid="{00000000-0002-0000-0100-000000000000}"/>
    <dataValidation allowBlank="1" showInputMessage="1" showErrorMessage="1" prompt="這個儲存格是此工作表的標題，儲存格 D3 和 D4 是創業前預估標籤，儲存格 R3 和 R4 是預估項目總數" sqref="B1:S1" xr:uid="{00000000-0002-0000-0100-000001000000}"/>
    <dataValidation allowBlank="1" showInputMessage="1" showErrorMessage="1" prompt="下方儲存格會自動更新會計年度開始日期" sqref="B3" xr:uid="{00000000-0002-0000-0100-000002000000}"/>
    <dataValidation allowBlank="1" showInputMessage="1" showErrorMessage="1" prompt="此儲存格會自動更新會計年度開始日期" sqref="B4" xr:uid="{00000000-0002-0000-0100-000003000000}"/>
    <dataValidation allowBlank="1" showInputMessage="1" showErrorMessage="1" prompt="在以下表格欄中修改現金支出標籤，並在表格中修改創業前和每月金額。結尾處會自動計算預估項目總數並更新趨勢線" sqref="B5" xr:uid="{00000000-0002-0000-0100-000004000000}"/>
    <dataValidation allowBlank="1" showInputMessage="1" showErrorMessage="1" prompt="在這個和下方儲存格的是創業前預估標籤" sqref="D3" xr:uid="{00000000-0002-0000-0100-000005000000}"/>
    <dataValidation allowBlank="1" showInputMessage="1" showErrorMessage="1" prompt="此儲存格和右側儲存格是會自動更新的月份" sqref="E3" xr:uid="{00000000-0002-0000-0100-000006000000}"/>
    <dataValidation allowBlank="1" showInputMessage="1" showErrorMessage="1" prompt="此儲存格和右側儲存格是會自動更新的日期" sqref="E4" xr:uid="{00000000-0002-0000-0100-000007000000}"/>
    <dataValidation allowBlank="1" showInputMessage="1" showErrorMessage="1" prompt="在這個和下方儲存格的是預估項目總數標籤" sqref="R3" xr:uid="{00000000-0002-0000-0100-000008000000}"/>
  </dataValidations>
  <printOptions horizontalCentered="1" verticalCentered="1"/>
  <pageMargins left="0.5" right="0.5" top="0.5" bottom="0.5" header="0.3" footer="0.3"/>
  <pageSetup paperSize="9" scale="60"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00000000-0003-0000-0100-000001000000}">
          <x14:colorSeries theme="0" tint="-0.34998626667073579"/>
          <x14:colorNegative theme="9"/>
          <x14:colorAxis rgb="FF000000"/>
          <x14:colorMarkers theme="9"/>
          <x14:colorFirst theme="4"/>
          <x14:colorLast theme="5"/>
          <x14:colorHigh theme="6"/>
          <x14:colorLow theme="7"/>
          <x14:sparklines>
            <x14:sparkline>
              <xm:f>現金支出!D27:P27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S14"/>
  <sheetViews>
    <sheetView showGridLines="0" zoomScaleNormal="100" workbookViewId="0">
      <pane ySplit="4" topLeftCell="A5" activePane="bottomLeft" state="frozen"/>
      <selection activeCell="B8" sqref="B8"/>
      <selection pane="bottomLeft"/>
    </sheetView>
  </sheetViews>
  <sheetFormatPr defaultRowHeight="17.25" customHeight="1" x14ac:dyDescent="0.25"/>
  <cols>
    <col min="1" max="1" width="2.109375" style="2" customWidth="1"/>
    <col min="2" max="2" width="36.109375" style="2" customWidth="1"/>
    <col min="3" max="3" width="3.109375" style="2" customWidth="1"/>
    <col min="4" max="4" width="13" style="2" customWidth="1"/>
    <col min="5" max="16" width="9.33203125" style="2" customWidth="1"/>
    <col min="17" max="17" width="3.109375" style="34" customWidth="1"/>
    <col min="18" max="18" width="17.109375" style="2" customWidth="1"/>
    <col min="19" max="16384" width="8.88671875" style="2"/>
  </cols>
  <sheetData>
    <row r="1" spans="2:19" ht="42" customHeight="1" thickBot="1" x14ac:dyDescent="0.6">
      <c r="B1" s="1" t="s">
        <v>36</v>
      </c>
      <c r="C1" s="1"/>
      <c r="D1" s="1"/>
      <c r="E1" s="1"/>
      <c r="F1" s="1"/>
      <c r="G1" s="1"/>
      <c r="H1" s="1"/>
      <c r="I1" s="1"/>
      <c r="J1" s="1"/>
      <c r="K1" s="1"/>
      <c r="L1" s="1"/>
      <c r="M1" s="1"/>
      <c r="N1" s="1"/>
      <c r="O1" s="1"/>
      <c r="P1" s="1"/>
      <c r="Q1" s="1"/>
      <c r="R1" s="1"/>
      <c r="S1" s="1"/>
    </row>
    <row r="2" spans="2:19" ht="22.5" customHeight="1" thickTop="1" x14ac:dyDescent="0.25">
      <c r="Q2" s="4"/>
    </row>
    <row r="3" spans="2:19" ht="30" customHeight="1" x14ac:dyDescent="0.3">
      <c r="B3" s="5" t="s">
        <v>0</v>
      </c>
      <c r="D3" s="46" t="s">
        <v>7</v>
      </c>
      <c r="E3" s="48" t="str">
        <f ca="1">UPPER(TEXT(FiscalYearStartDate,"m月"))</f>
        <v>7月</v>
      </c>
      <c r="F3" s="48" t="str">
        <f ca="1">UPPER(TEXT(EOMONTH(FiscalYearStartDate,1),"m月"))</f>
        <v>8月</v>
      </c>
      <c r="G3" s="48" t="str">
        <f ca="1">UPPER(TEXT(EOMONTH(FiscalYearStartDate,2),"m月"))</f>
        <v>9月</v>
      </c>
      <c r="H3" s="48" t="str">
        <f ca="1">UPPER(TEXT(EOMONTH(FiscalYearStartDate,3),"m月"))</f>
        <v>10月</v>
      </c>
      <c r="I3" s="48" t="str">
        <f ca="1">UPPER(TEXT(EOMONTH(FiscalYearStartDate,4),"m月"))</f>
        <v>11月</v>
      </c>
      <c r="J3" s="48" t="str">
        <f ca="1">UPPER(TEXT(EOMONTH(FiscalYearStartDate,5),"m月"))</f>
        <v>12月</v>
      </c>
      <c r="K3" s="48" t="str">
        <f ca="1">UPPER(TEXT(EOMONTH(FiscalYearStartDate,6),"m月"))</f>
        <v>1月</v>
      </c>
      <c r="L3" s="48" t="str">
        <f ca="1">UPPER(TEXT(EOMONTH(FiscalYearStartDate,7),"m月"))</f>
        <v>2月</v>
      </c>
      <c r="M3" s="48" t="str">
        <f ca="1">UPPER(TEXT(EOMONTH(FiscalYearStartDate,8),"m月"))</f>
        <v>3月</v>
      </c>
      <c r="N3" s="48" t="str">
        <f ca="1">UPPER(TEXT(EOMONTH(FiscalYearStartDate,9),"m月"))</f>
        <v>4月</v>
      </c>
      <c r="O3" s="48" t="str">
        <f ca="1">UPPER(TEXT(EOMONTH(FiscalYearStartDate,10),"m月"))</f>
        <v>5月</v>
      </c>
      <c r="P3" s="48" t="str">
        <f ca="1">UPPER(TEXT(EOMONTH(FiscalYearStartDate,11),"m月"))</f>
        <v>6月</v>
      </c>
      <c r="Q3" s="6"/>
      <c r="R3" s="45" t="s">
        <v>37</v>
      </c>
      <c r="S3" s="12"/>
    </row>
    <row r="4" spans="2:19" ht="16.5" customHeight="1" thickBot="1" x14ac:dyDescent="0.3">
      <c r="B4" s="8">
        <f ca="1">現金收入!FiscalYearStartDate</f>
        <v>43647</v>
      </c>
      <c r="D4" s="47" t="s">
        <v>8</v>
      </c>
      <c r="E4" s="49">
        <f ca="1">FiscalYearStartDate</f>
        <v>43647</v>
      </c>
      <c r="F4" s="49">
        <f t="shared" ref="F4" ca="1" si="0">EOMONTH(E4,0)+DAY(FiscalYearStartDate)</f>
        <v>43678</v>
      </c>
      <c r="G4" s="49">
        <f t="shared" ref="G4" ca="1" si="1">EOMONTH(F4,0)+DAY(FiscalYearStartDate)</f>
        <v>43709</v>
      </c>
      <c r="H4" s="49">
        <f t="shared" ref="H4" ca="1" si="2">EOMONTH(G4,0)+DAY(FiscalYearStartDate)</f>
        <v>43739</v>
      </c>
      <c r="I4" s="49">
        <f t="shared" ref="I4" ca="1" si="3">EOMONTH(H4,0)+DAY(FiscalYearStartDate)</f>
        <v>43770</v>
      </c>
      <c r="J4" s="49">
        <f t="shared" ref="J4" ca="1" si="4">EOMONTH(I4,0)+DAY(FiscalYearStartDate)</f>
        <v>43800</v>
      </c>
      <c r="K4" s="49">
        <f t="shared" ref="K4" ca="1" si="5">EOMONTH(J4,0)+DAY(FiscalYearStartDate)</f>
        <v>43831</v>
      </c>
      <c r="L4" s="49">
        <f t="shared" ref="L4" ca="1" si="6">EOMONTH(K4,0)+DAY(FiscalYearStartDate)</f>
        <v>43862</v>
      </c>
      <c r="M4" s="49">
        <f t="shared" ref="M4" ca="1" si="7">EOMONTH(L4,0)+DAY(FiscalYearStartDate)</f>
        <v>43891</v>
      </c>
      <c r="N4" s="49">
        <f t="shared" ref="N4" ca="1" si="8">EOMONTH(M4,0)+DAY(FiscalYearStartDate)</f>
        <v>43922</v>
      </c>
      <c r="O4" s="49">
        <f t="shared" ref="O4" ca="1" si="9">EOMONTH(N4,0)+DAY(FiscalYearStartDate)</f>
        <v>43952</v>
      </c>
      <c r="P4" s="49">
        <f t="shared" ref="P4" ca="1" si="10">EOMONTH(O4,0)+DAY(FiscalYearStartDate)</f>
        <v>43983</v>
      </c>
      <c r="Q4" s="9"/>
      <c r="R4" s="46" t="s">
        <v>30</v>
      </c>
      <c r="S4" s="12"/>
    </row>
    <row r="5" spans="2:19" s="36" customFormat="1" ht="17.25" customHeight="1" thickTop="1" x14ac:dyDescent="0.25">
      <c r="B5" s="35" t="s">
        <v>40</v>
      </c>
      <c r="C5" s="28"/>
      <c r="D5" s="2"/>
      <c r="E5" s="2"/>
      <c r="F5" s="2"/>
      <c r="G5" s="2"/>
      <c r="H5" s="2"/>
      <c r="I5" s="2"/>
      <c r="J5" s="2"/>
      <c r="K5" s="2"/>
      <c r="L5" s="2"/>
      <c r="M5" s="2"/>
      <c r="N5" s="2"/>
      <c r="O5" s="2"/>
      <c r="P5" s="2"/>
      <c r="Q5" s="26"/>
      <c r="R5" s="2"/>
      <c r="S5" s="2"/>
    </row>
    <row r="6" spans="2:19" ht="17.25" customHeight="1" x14ac:dyDescent="0.25">
      <c r="B6" s="37" t="s">
        <v>31</v>
      </c>
      <c r="C6" s="21"/>
      <c r="D6" s="58"/>
      <c r="E6" s="58"/>
      <c r="F6" s="58"/>
      <c r="G6" s="58"/>
      <c r="H6" s="58"/>
      <c r="I6" s="58"/>
      <c r="J6" s="58"/>
      <c r="K6" s="58"/>
      <c r="L6" s="58"/>
      <c r="M6" s="58"/>
      <c r="N6" s="58"/>
      <c r="O6" s="58"/>
      <c r="P6" s="58"/>
      <c r="Q6" s="38"/>
      <c r="R6" s="57">
        <f>SUM(CashPaid[[#This Row],[期間 0]:[期間 12]])</f>
        <v>0</v>
      </c>
      <c r="S6" s="39"/>
    </row>
    <row r="7" spans="2:19" ht="17.25" customHeight="1" x14ac:dyDescent="0.25">
      <c r="B7" s="37" t="s">
        <v>32</v>
      </c>
      <c r="C7" s="21"/>
      <c r="D7" s="58"/>
      <c r="E7" s="58"/>
      <c r="F7" s="58"/>
      <c r="G7" s="58"/>
      <c r="H7" s="58"/>
      <c r="I7" s="58"/>
      <c r="J7" s="58"/>
      <c r="K7" s="58"/>
      <c r="L7" s="58"/>
      <c r="M7" s="58"/>
      <c r="N7" s="58"/>
      <c r="O7" s="58"/>
      <c r="P7" s="58"/>
      <c r="Q7" s="38"/>
      <c r="R7" s="57">
        <f>SUM(CashPaid[[#This Row],[期間 0]:[期間 12]])</f>
        <v>0</v>
      </c>
      <c r="S7" s="39"/>
    </row>
    <row r="8" spans="2:19" ht="17.25" customHeight="1" x14ac:dyDescent="0.25">
      <c r="B8" s="37" t="s">
        <v>33</v>
      </c>
      <c r="C8" s="21"/>
      <c r="D8" s="58"/>
      <c r="E8" s="58"/>
      <c r="F8" s="58"/>
      <c r="G8" s="58"/>
      <c r="H8" s="58"/>
      <c r="I8" s="58"/>
      <c r="J8" s="58"/>
      <c r="K8" s="58"/>
      <c r="L8" s="58"/>
      <c r="M8" s="58"/>
      <c r="N8" s="58"/>
      <c r="O8" s="58"/>
      <c r="P8" s="58"/>
      <c r="Q8" s="38"/>
      <c r="R8" s="57">
        <f>SUM(CashPaid[[#This Row],[期間 0]:[期間 12]])</f>
        <v>0</v>
      </c>
      <c r="S8" s="39"/>
    </row>
    <row r="9" spans="2:19" ht="17.25" customHeight="1" x14ac:dyDescent="0.25">
      <c r="B9" s="37" t="s">
        <v>34</v>
      </c>
      <c r="C9" s="21"/>
      <c r="D9" s="58"/>
      <c r="E9" s="58"/>
      <c r="F9" s="58"/>
      <c r="G9" s="58"/>
      <c r="H9" s="58"/>
      <c r="I9" s="58"/>
      <c r="J9" s="58"/>
      <c r="K9" s="58"/>
      <c r="L9" s="58"/>
      <c r="M9" s="58"/>
      <c r="N9" s="58"/>
      <c r="O9" s="58"/>
      <c r="P9" s="58"/>
      <c r="Q9" s="38"/>
      <c r="R9" s="57">
        <f>SUM(CashPaid[[#This Row],[期間 0]:[期間 12]])</f>
        <v>0</v>
      </c>
      <c r="S9" s="39"/>
    </row>
    <row r="10" spans="2:19" ht="17.25" customHeight="1" x14ac:dyDescent="0.25">
      <c r="B10" s="37" t="s">
        <v>35</v>
      </c>
      <c r="C10" s="21"/>
      <c r="D10" s="58"/>
      <c r="E10" s="58"/>
      <c r="F10" s="58"/>
      <c r="G10" s="58"/>
      <c r="H10" s="58"/>
      <c r="I10" s="58"/>
      <c r="J10" s="58"/>
      <c r="K10" s="58"/>
      <c r="L10" s="58"/>
      <c r="M10" s="58"/>
      <c r="N10" s="58"/>
      <c r="O10" s="58"/>
      <c r="P10" s="58"/>
      <c r="Q10" s="38"/>
      <c r="R10" s="57">
        <f>SUM(CashPaid[[#This Row],[期間 0]:[期間 12]])</f>
        <v>0</v>
      </c>
      <c r="S10" s="39"/>
    </row>
    <row r="11" spans="2:19" ht="17.25" customHeight="1" x14ac:dyDescent="0.25">
      <c r="B11" s="40" t="s">
        <v>37</v>
      </c>
      <c r="C11" s="21"/>
      <c r="D11" s="56">
        <f>SUBTOTAL(109,CashPaid[期間 0])</f>
        <v>0</v>
      </c>
      <c r="E11" s="56">
        <f>SUBTOTAL(109,CashPaid[期間 1])</f>
        <v>0</v>
      </c>
      <c r="F11" s="56">
        <f>SUBTOTAL(109,CashPaid[期間 2])</f>
        <v>0</v>
      </c>
      <c r="G11" s="56">
        <f>SUBTOTAL(109,CashPaid[期間 3])</f>
        <v>0</v>
      </c>
      <c r="H11" s="56">
        <f>SUBTOTAL(109,CashPaid[期間 4])</f>
        <v>0</v>
      </c>
      <c r="I11" s="56">
        <f>SUBTOTAL(109,CashPaid[期間 5])</f>
        <v>0</v>
      </c>
      <c r="J11" s="56">
        <f>SUBTOTAL(109,CashPaid[期間 6])</f>
        <v>0</v>
      </c>
      <c r="K11" s="56">
        <f>SUBTOTAL(109,CashPaid[期間 7])</f>
        <v>0</v>
      </c>
      <c r="L11" s="56">
        <f>SUBTOTAL(109,CashPaid[期間 8])</f>
        <v>0</v>
      </c>
      <c r="M11" s="56">
        <f>SUBTOTAL(109,CashPaid[期間 9])</f>
        <v>0</v>
      </c>
      <c r="N11" s="56">
        <f>SUBTOTAL(109,CashPaid[期間 10])</f>
        <v>0</v>
      </c>
      <c r="O11" s="56">
        <f>SUBTOTAL(109,CashPaid[期間 11])</f>
        <v>0</v>
      </c>
      <c r="P11" s="56">
        <f>SUBTOTAL(109,CashPaid[期間 12])</f>
        <v>0</v>
      </c>
      <c r="Q11" s="41"/>
      <c r="R11" s="56">
        <f>SUBTOTAL(109,CashPaid[合計])</f>
        <v>0</v>
      </c>
      <c r="S11" s="42"/>
    </row>
    <row r="12" spans="2:19" ht="17.25" customHeight="1" thickBot="1" x14ac:dyDescent="0.3">
      <c r="B12" s="27" t="s">
        <v>39</v>
      </c>
      <c r="C12" s="28"/>
      <c r="D12" s="54">
        <f>SUM(現金支出[期間 0],CashPaid[期間 0])</f>
        <v>0</v>
      </c>
      <c r="E12" s="54">
        <f>SUM(現金支出[期間 1],CashPaid[期間 1])</f>
        <v>400</v>
      </c>
      <c r="F12" s="54">
        <f>SUM(現金支出[期間 2],CashPaid[期間 2])</f>
        <v>0</v>
      </c>
      <c r="G12" s="54">
        <f>SUM(現金支出[期間 3],CashPaid[期間 3])</f>
        <v>226</v>
      </c>
      <c r="H12" s="54">
        <f>SUM(現金支出[期間 4],CashPaid[期間 4])</f>
        <v>0</v>
      </c>
      <c r="I12" s="54">
        <f>SUM(現金支出[期間 5],CashPaid[期間 5])</f>
        <v>0</v>
      </c>
      <c r="J12" s="54">
        <f>SUM(現金支出[期間 6],CashPaid[期間 6])</f>
        <v>0</v>
      </c>
      <c r="K12" s="54">
        <f>SUM(現金支出[期間 7],CashPaid[期間 7])</f>
        <v>0</v>
      </c>
      <c r="L12" s="54">
        <f>SUM(現金支出[期間 8],CashPaid[期間 8])</f>
        <v>0</v>
      </c>
      <c r="M12" s="54">
        <f>SUM(現金支出[期間 9],CashPaid[期間 9])</f>
        <v>0</v>
      </c>
      <c r="N12" s="54">
        <f>SUM(現金支出[期間 10],CashPaid[期間 10])</f>
        <v>0</v>
      </c>
      <c r="O12" s="54">
        <f>SUM(現金支出[期間 11],CashPaid[期間 11])</f>
        <v>0</v>
      </c>
      <c r="P12" s="54">
        <f>SUM(現金支出[期間 12],CashPaid[期間 12])</f>
        <v>0</v>
      </c>
      <c r="Q12" s="32"/>
      <c r="R12" s="54">
        <f>SUM(現金支出[合計],CashPaid[合計])</f>
        <v>626</v>
      </c>
      <c r="S12" s="43"/>
    </row>
    <row r="13" spans="2:19" s="31" customFormat="1" ht="17.25" customHeight="1" x14ac:dyDescent="0.25"/>
    <row r="14" spans="2:19" ht="17.25" customHeight="1" x14ac:dyDescent="0.25">
      <c r="B14" s="31"/>
      <c r="C14" s="31"/>
      <c r="D14" s="31"/>
      <c r="E14" s="31"/>
      <c r="F14" s="31"/>
      <c r="G14" s="31"/>
      <c r="H14" s="31"/>
      <c r="I14" s="31"/>
      <c r="J14" s="31"/>
      <c r="K14" s="31"/>
      <c r="L14" s="31"/>
      <c r="M14" s="31"/>
      <c r="N14" s="31"/>
      <c r="O14" s="31"/>
      <c r="P14" s="31"/>
      <c r="Q14" s="31"/>
      <c r="R14" s="31"/>
      <c r="S14" s="31"/>
    </row>
  </sheetData>
  <mergeCells count="1">
    <mergeCell ref="B1:S1"/>
  </mergeCells>
  <phoneticPr fontId="24" type="noConversion"/>
  <dataValidations count="10">
    <dataValidation allowBlank="1" showInputMessage="1" showErrorMessage="1" prompt="在此工作表的儲存格 B6 開始的 [現金支出] 表格中建立每個月的現金支出項目清單 (非損益項目)" sqref="A1" xr:uid="{00000000-0002-0000-0200-000000000000}"/>
    <dataValidation allowBlank="1" showInputMessage="1" showErrorMessage="1" prompt="這個儲存格是此工作表的標題，儲存格 D3 和 D4 是創業前預估標籤，儲存格 R3 和 R4 是預估項目總數" sqref="B1:S1" xr:uid="{00000000-0002-0000-0200-000001000000}"/>
    <dataValidation allowBlank="1" showInputMessage="1" showErrorMessage="1" prompt="下方儲存格會自動更新會計年度開始日期" sqref="B3" xr:uid="{00000000-0002-0000-0200-000002000000}"/>
    <dataValidation allowBlank="1" showInputMessage="1" showErrorMessage="1" prompt="此儲存格會自動更新會計年度開始日期" sqref="B4" xr:uid="{00000000-0002-0000-0200-000003000000}"/>
    <dataValidation allowBlank="1" showInputMessage="1" showErrorMessage="1" prompt="在以下表格欄中修改標籤，並在表格中輸入創業前和每月金額。結尾處會自動計算預估項目總數並更新趨勢線" sqref="B5" xr:uid="{00000000-0002-0000-0200-000004000000}"/>
    <dataValidation allowBlank="1" showInputMessage="1" showErrorMessage="1" prompt="右側儲存格會自動更新每月的現金支出總額和趨勢線" sqref="B12" xr:uid="{00000000-0002-0000-0200-000005000000}"/>
    <dataValidation allowBlank="1" showInputMessage="1" showErrorMessage="1" prompt="在這個和下方儲存格的是創業前預估標籤" sqref="D3" xr:uid="{00000000-0002-0000-0200-000006000000}"/>
    <dataValidation allowBlank="1" showInputMessage="1" showErrorMessage="1" prompt="此儲存格和右側儲存格是會自動更新的月份" sqref="E3" xr:uid="{00000000-0002-0000-0200-000007000000}"/>
    <dataValidation allowBlank="1" showInputMessage="1" showErrorMessage="1" prompt="此儲存格和右側儲存格是會自動更新的日期" sqref="E4" xr:uid="{00000000-0002-0000-0200-000008000000}"/>
    <dataValidation allowBlank="1" showInputMessage="1" showErrorMessage="1" prompt="在這個和下方儲存格的是預估項目總數標籤" sqref="R3" xr:uid="{00000000-0002-0000-0200-000009000000}"/>
  </dataValidations>
  <printOptions horizontalCentered="1" verticalCentered="1"/>
  <pageMargins left="0.5" right="0.5" top="0.5" bottom="0.5" header="0.3" footer="0.3"/>
  <pageSetup paperSize="9" scale="60"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00000000-0003-0000-0200-000002000000}">
          <x14:colorSeries theme="0" tint="-0.34998626667073579"/>
          <x14:colorNegative theme="9"/>
          <x14:colorAxis rgb="FF000000"/>
          <x14:colorMarkers theme="9"/>
          <x14:colorFirst theme="4"/>
          <x14:colorLast theme="5"/>
          <x14:colorHigh theme="6"/>
          <x14:colorLow theme="7"/>
          <x14:sparklines>
            <x14:sparkline>
              <xm:f>'現金支出 (非損益)'!D11:P11</xm:f>
              <xm:sqref>S11</xm:sqref>
            </x14:sparkline>
            <x14:sparkline>
              <xm:f>'現金支出 (非損益)'!D12:P12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3</vt:i4>
      </vt:variant>
      <vt:variant>
        <vt:lpstr>具名範圍</vt:lpstr>
      </vt:variant>
      <vt:variant>
        <vt:i4>3</vt:i4>
      </vt:variant>
    </vt:vector>
  </HeadingPairs>
  <TitlesOfParts>
    <vt:vector size="6" baseType="lpstr">
      <vt:lpstr>現金收入</vt:lpstr>
      <vt:lpstr>現金支出</vt:lpstr>
      <vt:lpstr>現金支出 (非損益)</vt:lpstr>
      <vt:lpstr>現金支出!FiscalYearStartDate</vt:lpstr>
      <vt:lpstr>'現金支出 (非損益)'!FiscalYearStartDate</vt:lpstr>
      <vt:lpstr>現金收入!FiscalYearStartDate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2018-03-27T13:04:53Z</dcterms:created>
  <dcterms:modified xsi:type="dcterms:W3CDTF">2019-05-27T09:14:01Z</dcterms:modified>
</cp:coreProperties>
</file>