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MIC_060\Template\HOAllSep\Excel\BAR\"/>
    </mc:Choice>
  </mc:AlternateContent>
  <bookViews>
    <workbookView xWindow="0" yWindow="0" windowWidth="20490" windowHeight="7515" tabRatio="685"/>
  </bookViews>
  <sheets>
    <sheet name="每月預算報表" sheetId="4" r:id="rId1"/>
    <sheet name="月支出" sheetId="1" r:id="rId2"/>
    <sheet name="其他資料" sheetId="5" r:id="rId3"/>
  </sheets>
  <definedNames>
    <definedName name="BudgetCategory">預算類別查閱[預算類別查閱]</definedName>
    <definedName name="_xlnm.Print_Titles" localSheetId="1">月支出!$2:$2</definedName>
    <definedName name="_xlnm.Print_Titles" localSheetId="0">每月預算報表!$J:$J,每月預算報表!$10:$10</definedName>
    <definedName name="Slicer_類別">#N/A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3" i="4" l="1"/>
  <c r="G8" i="4"/>
  <c r="G4" i="4"/>
  <c r="G3" i="4"/>
  <c r="G5" i="4" l="1"/>
  <c r="D17" i="4"/>
  <c r="D11" i="4"/>
  <c r="E62" i="1" l="1"/>
  <c r="D62" i="1"/>
  <c r="F59" i="1"/>
  <c r="G59" i="1"/>
  <c r="F3" i="1"/>
  <c r="G3" i="1"/>
  <c r="F4" i="1"/>
  <c r="G4" i="1"/>
  <c r="F5" i="1"/>
  <c r="G5" i="1"/>
  <c r="F6" i="1"/>
  <c r="G6" i="1"/>
  <c r="F57" i="1"/>
  <c r="G57" i="1"/>
  <c r="F7" i="1"/>
  <c r="F18" i="1"/>
  <c r="F54" i="1"/>
  <c r="F55" i="1"/>
  <c r="F56" i="1"/>
  <c r="F32" i="1"/>
  <c r="F38" i="1"/>
  <c r="F47" i="1"/>
  <c r="F48" i="1"/>
  <c r="F49" i="1"/>
  <c r="F30" i="1"/>
  <c r="F33" i="1"/>
  <c r="F21" i="1"/>
  <c r="F45" i="1"/>
  <c r="F60" i="1"/>
  <c r="F9" i="1"/>
  <c r="F17" i="1"/>
  <c r="F31" i="1"/>
  <c r="F35" i="1"/>
  <c r="F28" i="1"/>
  <c r="F34" i="1"/>
  <c r="F27" i="1"/>
  <c r="F20" i="1"/>
  <c r="F10" i="1"/>
  <c r="F52" i="1"/>
  <c r="F12" i="1"/>
  <c r="F29" i="1"/>
  <c r="F40" i="1"/>
  <c r="F46" i="1"/>
  <c r="F24" i="1"/>
  <c r="F13" i="1"/>
  <c r="F36" i="1"/>
  <c r="F61" i="1"/>
  <c r="F19" i="1"/>
  <c r="F39" i="1"/>
  <c r="F37" i="1"/>
  <c r="F14" i="1"/>
  <c r="F26" i="1"/>
  <c r="F11" i="1"/>
  <c r="F50" i="1"/>
  <c r="F22" i="1"/>
  <c r="F23" i="1"/>
  <c r="F53" i="1"/>
  <c r="F43" i="1"/>
  <c r="F44" i="1"/>
  <c r="F51" i="1"/>
  <c r="F15" i="1"/>
  <c r="F58" i="1"/>
  <c r="F8" i="1"/>
  <c r="F42" i="1"/>
  <c r="F41" i="1"/>
  <c r="F25" i="1"/>
  <c r="F16" i="1"/>
  <c r="G7" i="1"/>
  <c r="G18" i="1"/>
  <c r="G54" i="1"/>
  <c r="G55" i="1"/>
  <c r="G56" i="1"/>
  <c r="G32" i="1"/>
  <c r="G38" i="1"/>
  <c r="G47" i="1"/>
  <c r="G48" i="1"/>
  <c r="G49" i="1"/>
  <c r="G30" i="1"/>
  <c r="G33" i="1"/>
  <c r="G21" i="1"/>
  <c r="G45" i="1"/>
  <c r="G60" i="1"/>
  <c r="G9" i="1"/>
  <c r="G17" i="1"/>
  <c r="G31" i="1"/>
  <c r="G35" i="1"/>
  <c r="G28" i="1"/>
  <c r="G34" i="1"/>
  <c r="G27" i="1"/>
  <c r="G20" i="1"/>
  <c r="G10" i="1"/>
  <c r="G52" i="1"/>
  <c r="G12" i="1"/>
  <c r="G29" i="1"/>
  <c r="G40" i="1"/>
  <c r="G46" i="1"/>
  <c r="G24" i="1"/>
  <c r="G13" i="1"/>
  <c r="G36" i="1"/>
  <c r="G61" i="1"/>
  <c r="G19" i="1"/>
  <c r="G39" i="1"/>
  <c r="G37" i="1"/>
  <c r="G14" i="1"/>
  <c r="G26" i="1"/>
  <c r="G11" i="1"/>
  <c r="G50" i="1"/>
  <c r="G22" i="1"/>
  <c r="G23" i="1"/>
  <c r="G53" i="1"/>
  <c r="G43" i="1"/>
  <c r="G44" i="1"/>
  <c r="G51" i="1"/>
  <c r="G15" i="1"/>
  <c r="G58" i="1"/>
  <c r="G8" i="1"/>
  <c r="G42" i="1"/>
  <c r="G41" i="1"/>
  <c r="G25" i="1"/>
  <c r="G16" i="1"/>
  <c r="F62" i="1" l="1"/>
</calcChain>
</file>

<file path=xl/sharedStrings.xml><?xml version="1.0" encoding="utf-8"?>
<sst xmlns="http://schemas.openxmlformats.org/spreadsheetml/2006/main" count="197" uniqueCount="100">
  <si>
    <t>總計</t>
  </si>
  <si>
    <t>餘額</t>
  </si>
  <si>
    <t>預計餘額</t>
  </si>
  <si>
    <t>(預計收入扣除支出)</t>
  </si>
  <si>
    <t xml:space="preserve">實際餘額 </t>
  </si>
  <si>
    <t>(實際收入扣除支出)</t>
  </si>
  <si>
    <t>差額</t>
  </si>
  <si>
    <t>(實際扣除預計)</t>
  </si>
  <si>
    <t>收入</t>
  </si>
  <si>
    <t>實際</t>
  </si>
  <si>
    <t>收入 1</t>
  </si>
  <si>
    <t>收入 2</t>
  </si>
  <si>
    <t>其他收入</t>
  </si>
  <si>
    <t>總收入</t>
  </si>
  <si>
    <t>預計</t>
  </si>
  <si>
    <t>支出</t>
  </si>
  <si>
    <t>預算總覽</t>
    <phoneticPr fontId="3" type="noConversion"/>
  </si>
  <si>
    <t>預計成本</t>
  </si>
  <si>
    <t>實際成本</t>
  </si>
  <si>
    <t>月支出</t>
    <phoneticPr fontId="3" type="noConversion"/>
  </si>
  <si>
    <t>子女</t>
  </si>
  <si>
    <t>娛樂</t>
  </si>
  <si>
    <t>食物</t>
  </si>
  <si>
    <t>禮物與慈善</t>
  </si>
  <si>
    <t>住宅</t>
  </si>
  <si>
    <t>保險</t>
  </si>
  <si>
    <t>貸款</t>
  </si>
  <si>
    <t>個人保健</t>
  </si>
  <si>
    <t>寵物</t>
  </si>
  <si>
    <t>儲蓄或投資</t>
  </si>
  <si>
    <t>稅款</t>
  </si>
  <si>
    <t>交通</t>
  </si>
  <si>
    <t>描述</t>
    <phoneticPr fontId="3" type="noConversion"/>
  </si>
  <si>
    <t>類別</t>
    <phoneticPr fontId="3" type="noConversion"/>
  </si>
  <si>
    <t>預計成本</t>
    <phoneticPr fontId="3" type="noConversion"/>
  </si>
  <si>
    <t>實際成本</t>
    <phoneticPr fontId="3" type="noConversion"/>
  </si>
  <si>
    <t>差額</t>
    <phoneticPr fontId="3" type="noConversion"/>
  </si>
  <si>
    <t>實際成本總覽</t>
    <phoneticPr fontId="3" type="noConversion"/>
  </si>
  <si>
    <t>課外活動</t>
  </si>
  <si>
    <t>醫療</t>
  </si>
  <si>
    <t>學校用品</t>
  </si>
  <si>
    <t>學費</t>
  </si>
  <si>
    <t>音樂會</t>
  </si>
  <si>
    <t>舞台劇</t>
  </si>
  <si>
    <t>電影</t>
  </si>
  <si>
    <t>音樂 (CD、下載等)</t>
  </si>
  <si>
    <t>體育賽事</t>
  </si>
  <si>
    <t>錄影帶/DVD (購買)</t>
  </si>
  <si>
    <t>錄影帶/DVD (租借)</t>
  </si>
  <si>
    <t>外食</t>
  </si>
  <si>
    <t>雜貨</t>
  </si>
  <si>
    <t>慈善 1</t>
  </si>
  <si>
    <t>慈善 2</t>
  </si>
  <si>
    <t>禮物 1</t>
  </si>
  <si>
    <t>禮物 2</t>
  </si>
  <si>
    <t>有線電視/衛星電視</t>
  </si>
  <si>
    <t>電費</t>
  </si>
  <si>
    <t>瓦斯</t>
  </si>
  <si>
    <t>家居清潔服務</t>
  </si>
  <si>
    <t>維修</t>
  </si>
  <si>
    <t>房貸或房租</t>
  </si>
  <si>
    <t>天然氣/油</t>
  </si>
  <si>
    <t>線上/網際網路服務</t>
  </si>
  <si>
    <t>電話 (手機)</t>
  </si>
  <si>
    <t>電話 (住家)</t>
  </si>
  <si>
    <t>日常用品</t>
  </si>
  <si>
    <t>廢棄物清除與回收</t>
  </si>
  <si>
    <t>水費</t>
  </si>
  <si>
    <t>健康</t>
  </si>
  <si>
    <t>房屋</t>
  </si>
  <si>
    <t>壽險</t>
  </si>
  <si>
    <t>信用卡 1</t>
  </si>
  <si>
    <t>信用卡 2</t>
  </si>
  <si>
    <t>信用卡 3</t>
  </si>
  <si>
    <t>個人</t>
  </si>
  <si>
    <t>學生</t>
  </si>
  <si>
    <t>衣物</t>
  </si>
  <si>
    <t>乾洗</t>
  </si>
  <si>
    <t>頭髮/指甲</t>
  </si>
  <si>
    <t>健身房</t>
  </si>
  <si>
    <t>美容</t>
  </si>
  <si>
    <t>玩具</t>
  </si>
  <si>
    <t>投資帳戶</t>
  </si>
  <si>
    <t>退休帳戶</t>
  </si>
  <si>
    <t>所得稅</t>
  </si>
  <si>
    <t>燃料/牌照</t>
  </si>
  <si>
    <t>土地/房屋</t>
  </si>
  <si>
    <t>公車/計程車費用</t>
  </si>
  <si>
    <t>油資</t>
  </si>
  <si>
    <t xml:space="preserve">通行證 </t>
  </si>
  <si>
    <t>停車費</t>
  </si>
  <si>
    <t>車貸</t>
  </si>
  <si>
    <t>合計</t>
    <phoneticPr fontId="3" type="noConversion"/>
  </si>
  <si>
    <t>類別</t>
  </si>
  <si>
    <t>預算總覽圖的樞紐分析表</t>
  </si>
  <si>
    <t>預算詳細資料類別的查閱清單</t>
  </si>
  <si>
    <t>預算類別查閱</t>
    <phoneticPr fontId="3" type="noConversion"/>
  </si>
  <si>
    <t>預算摘要</t>
  </si>
  <si>
    <t>加總 - 實際成本</t>
  </si>
  <si>
    <t>請以滑鼠右鍵按一下下方的樞紐分析表，然後按一下 [重新整理] ，即可更新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</si>
</sst>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$&quot;#,##0;[Red]\-&quot;$&quot;#,##0"/>
    <numFmt numFmtId="177" formatCode="&quot;$&quot;#,##0"/>
    <numFmt numFmtId="178" formatCode="&quot;NT$&quot;#,##0.00_);\(&quot;NT$&quot;#,##0.00\)"/>
    <numFmt numFmtId="179" formatCode="&quot;NT$&quot;#,##0.00"/>
    <numFmt numFmtId="181" formatCode="&quot;NT$&quot;#,##0_);\(&quot;NT$&quot;#,##0\)"/>
    <numFmt numFmtId="183" formatCode="&quot;NT$&quot;#,##0"/>
  </numFmts>
  <fonts count="17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9"/>
      <name val="細明體"/>
      <family val="3"/>
      <charset val="136"/>
      <scheme val="minor"/>
    </font>
    <font>
      <sz val="10"/>
      <color theme="1"/>
      <name val="微软雅黑"/>
      <family val="3"/>
      <charset val="136"/>
    </font>
    <font>
      <sz val="30"/>
      <color theme="3"/>
      <name val="微软雅黑"/>
      <family val="3"/>
      <charset val="136"/>
    </font>
    <font>
      <sz val="10"/>
      <color theme="1"/>
      <name val="微软雅黑"/>
      <family val="2"/>
      <charset val="136"/>
    </font>
    <font>
      <b/>
      <sz val="18"/>
      <color theme="3"/>
      <name val="微软雅黑"/>
      <family val="2"/>
      <charset val="136"/>
    </font>
    <font>
      <sz val="30"/>
      <color theme="3"/>
      <name val="微软雅黑"/>
      <family val="2"/>
      <charset val="136"/>
    </font>
    <font>
      <b/>
      <sz val="15"/>
      <color theme="3"/>
      <name val="微软雅黑"/>
      <family val="2"/>
      <charset val="136"/>
    </font>
    <font>
      <b/>
      <sz val="18"/>
      <color theme="4"/>
      <name val="微软雅黑"/>
      <family val="2"/>
      <charset val="136"/>
    </font>
    <font>
      <b/>
      <sz val="10"/>
      <color theme="3"/>
      <name val="微软雅黑"/>
      <family val="2"/>
      <charset val="136"/>
    </font>
    <font>
      <b/>
      <sz val="10"/>
      <color theme="4"/>
      <name val="微软雅黑"/>
      <family val="2"/>
      <charset val="136"/>
    </font>
    <font>
      <sz val="10"/>
      <color theme="3"/>
      <name val="微软雅黑"/>
      <family val="2"/>
      <charset val="136"/>
    </font>
    <font>
      <sz val="12"/>
      <color theme="1"/>
      <name val="微软雅黑"/>
      <family val="2"/>
      <charset val="136"/>
    </font>
    <font>
      <sz val="10"/>
      <color theme="1"/>
      <name val="微软雅黑"/>
    </font>
    <font>
      <sz val="10"/>
      <color theme="1"/>
      <name val="微软雅黑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70">
    <xf numFmtId="0" fontId="0" fillId="0" borderId="0" xfId="0"/>
    <xf numFmtId="0" fontId="4" fillId="2" borderId="0" xfId="0" applyFont="1" applyFill="1"/>
    <xf numFmtId="0" fontId="5" fillId="2" borderId="1" xfId="1" applyFont="1" applyFill="1" applyBorder="1" applyAlignment="1">
      <alignment horizontal="left" vertical="center" indent="2"/>
    </xf>
    <xf numFmtId="0" fontId="6" fillId="2" borderId="1" xfId="0" applyFont="1" applyFill="1" applyBorder="1"/>
    <xf numFmtId="0" fontId="7" fillId="2" borderId="1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 indent="2"/>
    </xf>
    <xf numFmtId="0" fontId="9" fillId="2" borderId="0" xfId="2" applyFont="1" applyFill="1" applyAlignment="1">
      <alignment textRotation="90"/>
    </xf>
    <xf numFmtId="0" fontId="10" fillId="2" borderId="0" xfId="2" applyFont="1" applyFill="1" applyBorder="1" applyAlignment="1">
      <alignment horizontal="left" vertical="center" indent="2"/>
    </xf>
    <xf numFmtId="0" fontId="6" fillId="2" borderId="0" xfId="0" applyFont="1" applyFill="1" applyBorder="1"/>
    <xf numFmtId="0" fontId="6" fillId="2" borderId="5" xfId="0" applyFont="1" applyFill="1" applyBorder="1"/>
    <xf numFmtId="0" fontId="7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Alignment="1">
      <alignment horizontal="left" indent="8"/>
    </xf>
    <xf numFmtId="176" fontId="6" fillId="2" borderId="0" xfId="0" applyNumberFormat="1" applyFont="1" applyFill="1" applyBorder="1"/>
    <xf numFmtId="0" fontId="6" fillId="2" borderId="1" xfId="0" applyFont="1" applyFill="1" applyBorder="1" applyAlignment="1">
      <alignment horizontal="left"/>
    </xf>
    <xf numFmtId="176" fontId="6" fillId="2" borderId="1" xfId="0" applyNumberFormat="1" applyFont="1" applyFill="1" applyBorder="1"/>
    <xf numFmtId="0" fontId="10" fillId="2" borderId="5" xfId="2" applyFont="1" applyFill="1" applyBorder="1" applyAlignment="1">
      <alignment horizontal="left" vertical="center" indent="2"/>
    </xf>
    <xf numFmtId="176" fontId="6" fillId="2" borderId="5" xfId="0" applyNumberFormat="1" applyFont="1" applyFill="1" applyBorder="1"/>
    <xf numFmtId="176" fontId="9" fillId="2" borderId="6" xfId="2" applyNumberFormat="1" applyFont="1" applyFill="1" applyBorder="1" applyAlignment="1">
      <alignment vertical="center" textRotation="90"/>
    </xf>
    <xf numFmtId="0" fontId="6" fillId="0" borderId="9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vertical="center" textRotation="90"/>
    </xf>
    <xf numFmtId="0" fontId="9" fillId="2" borderId="0" xfId="2" applyFont="1" applyFill="1" applyBorder="1" applyAlignment="1">
      <alignment vertical="center"/>
    </xf>
    <xf numFmtId="0" fontId="6" fillId="0" borderId="0" xfId="0" applyFont="1"/>
    <xf numFmtId="177" fontId="6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2" fillId="2" borderId="0" xfId="0" applyFont="1" applyFill="1" applyBorder="1"/>
    <xf numFmtId="0" fontId="11" fillId="2" borderId="1" xfId="0" applyFont="1" applyFill="1" applyBorder="1" applyAlignment="1">
      <alignment vertical="center"/>
    </xf>
    <xf numFmtId="176" fontId="9" fillId="2" borderId="3" xfId="2" applyNumberFormat="1" applyFont="1" applyFill="1" applyBorder="1" applyAlignment="1">
      <alignment vertical="center" textRotation="90"/>
    </xf>
    <xf numFmtId="0" fontId="11" fillId="2" borderId="8" xfId="0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/>
    <xf numFmtId="178" fontId="6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10" fontId="6" fillId="2" borderId="0" xfId="0" applyNumberFormat="1" applyFont="1" applyFill="1"/>
    <xf numFmtId="0" fontId="8" fillId="0" borderId="1" xfId="1" applyFont="1" applyFill="1" applyBorder="1" applyAlignment="1">
      <alignment horizontal="left" vertical="center"/>
    </xf>
    <xf numFmtId="0" fontId="6" fillId="0" borderId="9" xfId="0" applyFont="1" applyBorder="1"/>
    <xf numFmtId="0" fontId="6" fillId="0" borderId="0" xfId="0" applyFont="1" applyFill="1" applyBorder="1"/>
    <xf numFmtId="0" fontId="6" fillId="0" borderId="0" xfId="0" applyFont="1" applyFill="1"/>
    <xf numFmtId="176" fontId="6" fillId="0" borderId="0" xfId="0" applyNumberFormat="1" applyFont="1" applyFill="1" applyBorder="1"/>
    <xf numFmtId="179" fontId="6" fillId="2" borderId="0" xfId="0" applyNumberFormat="1" applyFont="1" applyFill="1" applyBorder="1"/>
    <xf numFmtId="0" fontId="6" fillId="0" borderId="0" xfId="0" applyFont="1" applyBorder="1"/>
    <xf numFmtId="0" fontId="13" fillId="2" borderId="0" xfId="0" applyFont="1" applyFill="1" applyBorder="1"/>
    <xf numFmtId="176" fontId="6" fillId="0" borderId="0" xfId="0" applyNumberFormat="1" applyFont="1"/>
    <xf numFmtId="0" fontId="6" fillId="0" borderId="0" xfId="0" applyFont="1" applyAlignment="1">
      <alignment vertical="center"/>
    </xf>
    <xf numFmtId="0" fontId="14" fillId="0" borderId="0" xfId="0" applyFont="1" applyFill="1" applyBorder="1"/>
    <xf numFmtId="0" fontId="11" fillId="2" borderId="0" xfId="0" applyFont="1" applyFill="1" applyBorder="1" applyAlignment="1">
      <alignment horizontal="left" vertical="center" indent="2"/>
    </xf>
    <xf numFmtId="0" fontId="11" fillId="2" borderId="7" xfId="0" applyFont="1" applyFill="1" applyBorder="1" applyAlignment="1">
      <alignment horizontal="left" vertical="center" indent="2"/>
    </xf>
    <xf numFmtId="0" fontId="11" fillId="2" borderId="4" xfId="0" applyFont="1" applyFill="1" applyBorder="1" applyAlignment="1">
      <alignment horizontal="left" vertical="center" indent="2"/>
    </xf>
    <xf numFmtId="0" fontId="11" fillId="2" borderId="5" xfId="0" applyFont="1" applyFill="1" applyBorder="1" applyAlignment="1">
      <alignment horizontal="left" vertical="center" wrapText="1" indent="2"/>
    </xf>
    <xf numFmtId="0" fontId="11" fillId="2" borderId="0" xfId="0" applyFont="1" applyFill="1" applyBorder="1" applyAlignment="1">
      <alignment horizontal="left" vertical="center" wrapText="1" indent="2"/>
    </xf>
    <xf numFmtId="0" fontId="15" fillId="0" borderId="0" xfId="0" pivotButton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NumberFormat="1" applyFont="1"/>
    <xf numFmtId="0" fontId="15" fillId="0" borderId="0" xfId="0" applyFont="1"/>
    <xf numFmtId="181" fontId="15" fillId="0" borderId="0" xfId="0" applyNumberFormat="1" applyFont="1" applyAlignment="1">
      <alignment horizontal="right"/>
    </xf>
    <xf numFmtId="181" fontId="6" fillId="2" borderId="0" xfId="0" applyNumberFormat="1" applyFont="1" applyFill="1" applyBorder="1"/>
    <xf numFmtId="181" fontId="6" fillId="2" borderId="1" xfId="0" applyNumberFormat="1" applyFont="1" applyFill="1" applyBorder="1"/>
    <xf numFmtId="181" fontId="10" fillId="2" borderId="5" xfId="2" applyNumberFormat="1" applyFont="1" applyFill="1" applyBorder="1" applyAlignment="1">
      <alignment vertical="center"/>
    </xf>
    <xf numFmtId="181" fontId="6" fillId="2" borderId="0" xfId="0" applyNumberFormat="1" applyFont="1" applyFill="1" applyBorder="1" applyAlignment="1">
      <alignment vertical="center"/>
    </xf>
    <xf numFmtId="181" fontId="6" fillId="2" borderId="1" xfId="0" applyNumberFormat="1" applyFont="1" applyFill="1" applyBorder="1" applyAlignment="1">
      <alignment vertical="center"/>
    </xf>
    <xf numFmtId="181" fontId="12" fillId="2" borderId="0" xfId="0" applyNumberFormat="1" applyFont="1" applyFill="1" applyBorder="1"/>
    <xf numFmtId="183" fontId="6" fillId="0" borderId="0" xfId="0" applyNumberFormat="1" applyFont="1" applyFill="1" applyBorder="1"/>
    <xf numFmtId="183" fontId="6" fillId="0" borderId="0" xfId="0" applyNumberFormat="1" applyFont="1"/>
  </cellXfs>
  <cellStyles count="3">
    <cellStyle name="一般" xfId="0" builtinId="0" customBuiltin="1"/>
    <cellStyle name="標題" xfId="1" builtinId="15"/>
    <cellStyle name="標題 1" xfId="2" builtinId="16" customBuiltin="1"/>
  </cellStyles>
  <dxfs count="46">
    <dxf>
      <font>
        <name val="Microsoft YaHei"/>
        <scheme val="none"/>
      </font>
    </dxf>
    <dxf>
      <font>
        <name val="Microsoft YaHei"/>
        <scheme val="none"/>
      </font>
    </dxf>
    <dxf>
      <font>
        <name val="Microsoft YaHei"/>
        <scheme val="none"/>
      </font>
    </dxf>
    <dxf>
      <font>
        <name val="Microsoft YaHei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numFmt numFmtId="183" formatCode="&quot;NT$&quot;#,##0"/>
    </dxf>
    <dxf>
      <font>
        <strike val="0"/>
        <outline val="0"/>
        <shadow val="0"/>
        <u val="none"/>
        <vertAlign val="baseline"/>
        <name val="微软雅黑"/>
        <scheme val="none"/>
      </font>
      <numFmt numFmtId="183" formatCode="&quot;NT$&quot;#,##0"/>
    </dxf>
    <dxf>
      <font>
        <strike val="0"/>
        <outline val="0"/>
        <shadow val="0"/>
        <u val="none"/>
        <vertAlign val="baseline"/>
        <name val="微软雅黑"/>
        <scheme val="none"/>
      </font>
      <numFmt numFmtId="183" formatCode="&quot;NT$&quot;#,##0"/>
    </dxf>
    <dxf>
      <numFmt numFmtId="180" formatCode="&quot;NT$&quot;#,##0.0_);\(&quot;NT$&quot;#,##0.0\)"/>
    </dxf>
    <dxf>
      <numFmt numFmtId="181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软雅黑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软雅黑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numFmt numFmtId="176" formatCode="&quot;$&quot;#,##0;[Red]\-&quot;$&quot;#,##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微软雅黑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微软雅黑"/>
        <scheme val="none"/>
      </font>
      <numFmt numFmtId="179" formatCode="&quot;NT$&quot;#,##0.00"/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name val="微软雅黑"/>
        <scheme val="none"/>
      </font>
    </dxf>
    <dxf>
      <font>
        <name val="微软雅黑"/>
        <scheme val="none"/>
      </font>
    </dxf>
    <dxf>
      <alignment horizontal="right" readingOrder="0"/>
    </dxf>
    <dxf>
      <numFmt numFmtId="178" formatCode="&quot;NT$&quot;#,##0.00_);\(&quot;NT$&quot;#,##0.00\)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45"/>
      <tableStyleElement type="headerRow" dxfId="44"/>
    </tableStyle>
    <tableStyle name="Family Budget PivotTable" table="0" count="5">
      <tableStyleElement type="wholeTable" dxfId="43"/>
      <tableStyleElement type="headerRow" dxfId="42"/>
      <tableStyleElement type="totalRow" dxfId="41"/>
      <tableStyleElement type="firstRowStripe" dxfId="40"/>
      <tableStyleElement type="pageFieldLabels" dxfId="39"/>
    </tableStyle>
    <tableStyle name="Family Budget Table Style" pivot="0" count="4">
      <tableStyleElement type="wholeTable" dxfId="38"/>
      <tableStyleElement type="headerRow" dxfId="37"/>
      <tableStyleElement type="totalRow" dxfId="36"/>
      <tableStyleElement type="firstRowStripe" dxfId="35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budget_TP103458069.xltx]其他資料!BudgetSummary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dLbl>
          <c:idx val="0"/>
          <c:layout>
            <c:manualLayout>
              <c:x val="4.240755328293612E-2"/>
              <c:y val="0.13303207752237198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dLbl>
          <c:idx val="0"/>
          <c:layout>
            <c:manualLayout>
              <c:x val="-3.0291109487811562E-2"/>
              <c:y val="0.22978267935682434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layout>
            <c:manualLayout>
              <c:x val="-1.4135851094312046E-2"/>
              <c:y val="8.0625501528710109E-3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dLbl>
          <c:idx val="0"/>
          <c:layout>
            <c:manualLayout>
              <c:x val="-5.0485182479685912E-2"/>
              <c:y val="-0.14915717782811405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>
            <c:manualLayout>
              <c:x val="7.2698662770747657E-2"/>
              <c:y val="-9.271932675801676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dLbl>
          <c:idx val="0"/>
          <c:layout>
            <c:manualLayout>
              <c:x val="7.4718070069934944E-2"/>
              <c:y val="-4.8375300917226249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dLbl>
          <c:idx val="0"/>
          <c:layout>
            <c:manualLayout>
              <c:x val="7.2698662770747519E-2"/>
              <c:y val="0.1612510030574206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dLbl>
          <c:idx val="0"/>
          <c:layout>
            <c:manualLayout>
              <c:x val="-7.8756884668309962E-2"/>
              <c:y val="0.1773761033631626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dLbl>
          <c:idx val="0"/>
          <c:layout>
            <c:manualLayout>
              <c:x val="-8.0776291967498883E-3"/>
              <c:y val="5.643785107009713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dLbl>
          <c:idx val="0"/>
          <c:layout>
            <c:manualLayout>
              <c:x val="-5.0485182479685878E-2"/>
              <c:y val="-0.1370633525988075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dLbl>
          <c:idx val="0"/>
          <c:layout>
            <c:manualLayout>
              <c:x val="0"/>
              <c:y val="-0.15318845290454958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dLbl>
          <c:idx val="0"/>
          <c:layout>
            <c:manualLayout>
              <c:x val="-3.2310516786999109E-2"/>
              <c:y val="-4.03127507643551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微软雅黑" panose="020B0503020204020204" pitchFamily="34" charset="-122"/>
                  <a:ea typeface="微软雅黑" panose="020B0503020204020204" pitchFamily="34" charset="-122"/>
                </a:defRPr>
              </a:pPr>
              <a:endParaRPr lang="zh-TW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其他資料!$C$2</c:f>
              <c:strCache>
                <c:ptCount val="1"/>
                <c:pt idx="0">
                  <c:v>合計</c:v>
                </c:pt>
              </c:strCache>
            </c:strRef>
          </c:tx>
          <c:dLbls>
            <c:dLbl>
              <c:idx val="0"/>
              <c:layout>
                <c:manualLayout>
                  <c:x val="-5.0485182479685878E-2"/>
                  <c:y val="-0.1370633525988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485182479685912E-2"/>
                  <c:y val="-0.149157177828114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698662770747657E-2"/>
                  <c:y val="-9.2719326758016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40755328293612E-2"/>
                  <c:y val="0.133032077522371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291109487811562E-2"/>
                  <c:y val="0.22978267935682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5318845290454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35851094312046E-2"/>
                  <c:y val="8.06255015287101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18070069934944E-2"/>
                  <c:y val="-4.8375300917226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698662770747519E-2"/>
                  <c:y val="0.16125100305742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8756884668309962E-2"/>
                  <c:y val="0.177376103363162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0776291967498883E-3"/>
                  <c:y val="5.6437851070097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310516786999109E-2"/>
                  <c:y val="-4.031275076435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微软雅黑" panose="020B0503020204020204" pitchFamily="34" charset="-122"/>
                    <a:ea typeface="微软雅黑" panose="020B0503020204020204" pitchFamily="34" charset="-122"/>
                  </a:defRPr>
                </a:pPr>
                <a:endParaRPr lang="zh-TW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其他資料!$B$3:$B$15</c:f>
              <c:strCache>
                <c:ptCount val="12"/>
                <c:pt idx="0">
                  <c:v>子女</c:v>
                </c:pt>
                <c:pt idx="1">
                  <c:v>交通</c:v>
                </c:pt>
                <c:pt idx="2">
                  <c:v>住宅</c:v>
                </c:pt>
                <c:pt idx="3">
                  <c:v>保險</c:v>
                </c:pt>
                <c:pt idx="4">
                  <c:v>食物</c:v>
                </c:pt>
                <c:pt idx="5">
                  <c:v>個人保健</c:v>
                </c:pt>
                <c:pt idx="6">
                  <c:v>娛樂</c:v>
                </c:pt>
                <c:pt idx="7">
                  <c:v>稅款</c:v>
                </c:pt>
                <c:pt idx="8">
                  <c:v>貸款</c:v>
                </c:pt>
                <c:pt idx="9">
                  <c:v>儲蓄或投資</c:v>
                </c:pt>
                <c:pt idx="10">
                  <c:v>禮物與慈善</c:v>
                </c:pt>
                <c:pt idx="11">
                  <c:v>寵物</c:v>
                </c:pt>
              </c:strCache>
            </c:strRef>
          </c:cat>
          <c:val>
            <c:numRef>
              <c:f>其他資料!$C$3:$C$15</c:f>
              <c:numCache>
                <c:formatCode>General</c:formatCode>
                <c:ptCount val="12"/>
                <c:pt idx="0">
                  <c:v>4200</c:v>
                </c:pt>
                <c:pt idx="1">
                  <c:v>41250</c:v>
                </c:pt>
                <c:pt idx="2">
                  <c:v>81060</c:v>
                </c:pt>
                <c:pt idx="3">
                  <c:v>27000</c:v>
                </c:pt>
                <c:pt idx="4">
                  <c:v>39600</c:v>
                </c:pt>
                <c:pt idx="5">
                  <c:v>4200</c:v>
                </c:pt>
                <c:pt idx="6">
                  <c:v>10740</c:v>
                </c:pt>
                <c:pt idx="7">
                  <c:v>9000</c:v>
                </c:pt>
                <c:pt idx="8">
                  <c:v>6000</c:v>
                </c:pt>
                <c:pt idx="9">
                  <c:v>6000</c:v>
                </c:pt>
                <c:pt idx="10">
                  <c:v>3750</c:v>
                </c:pt>
                <c:pt idx="11">
                  <c:v>3000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6376;&#25903;&#20986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7599;&#26376;&#38928;&#31639;&#22577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輸入支出" descr="&quot;&quot;" title="[輸入支出] 按鈕">
          <a:hlinkClick xmlns:r="http://schemas.openxmlformats.org/officeDocument/2006/relationships" r:id="rId1" tooltip="按一下以檢視或輸入支出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zh-TW" altLang="en-US" sz="1100" smtClean="0">
              <a:solidFill>
                <a:schemeClr val="tx2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輸入支出</a:t>
          </a:r>
          <a:endParaRPr lang="en-US" sz="1100">
            <a:solidFill>
              <a:schemeClr val="tx2"/>
            </a:solidFill>
            <a:latin typeface="微软雅黑" panose="020B0503020204020204" pitchFamily="34" charset="-122"/>
            <a:ea typeface="微软雅黑" panose="020B0503020204020204" pitchFamily="34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預算總覽" descr="依類別顯示支出百分比的圓形圖" title="預算總覽圖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分頁線" title="分頁線"/>
        <xdr:cNvCxnSpPr/>
      </xdr:nvCxnSpPr>
      <xdr:spPr>
        <a:xfrm>
          <a:off x="6815663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196848</xdr:colOff>
      <xdr:row>1</xdr:row>
      <xdr:rowOff>111125</xdr:rowOff>
    </xdr:from>
    <xdr:to>
      <xdr:col>14</xdr:col>
      <xdr:colOff>89848</xdr:colOff>
      <xdr:row>6</xdr:row>
      <xdr:rowOff>48341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類別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0681" y="883708"/>
              <a:ext cx="6624000" cy="109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預算報表t" descr="&quot;&quot;" title="[預算報表] 按鈕">
          <a:hlinkClick xmlns:r="http://schemas.openxmlformats.org/officeDocument/2006/relationships" r:id="rId1" tooltip="按一下以檢視 [預算報表]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1100">
              <a:solidFill>
                <a:schemeClr val="tx2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預算報表</a:t>
          </a:r>
          <a:r>
            <a:rPr lang="en-US" altLang="zh-TW" sz="1100">
              <a:solidFill>
                <a:schemeClr val="tx2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t</a:t>
          </a:r>
          <a:endParaRPr lang="zh-TW" altLang="zh-TW" sz="1100">
            <a:solidFill>
              <a:schemeClr val="tx2"/>
            </a:solidFill>
            <a:latin typeface="微软雅黑" panose="020B0503020204020204" pitchFamily="34" charset="-122"/>
            <a:ea typeface="微软雅黑" panose="020B0503020204020204" pitchFamily="34" charset="-122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mee Puntaratronnugoon" refreshedDate="41260.509584375002" createdVersion="5" refreshedVersion="5" minRefreshableVersion="3" recordCount="59">
  <cacheSource type="worksheet">
    <worksheetSource name="BudgetDetails"/>
  </cacheSource>
  <cacheFields count="6">
    <cacheField name="描述" numFmtId="0">
      <sharedItems count="56">
        <s v="課外活動"/>
        <s v="學校用品"/>
        <s v="學費"/>
        <s v="醫療"/>
        <s v="公車/計程車費用"/>
        <s v="車貸"/>
        <s v="油資"/>
        <s v="保險"/>
        <s v="停車費"/>
        <s v="通行證 "/>
        <s v="維修"/>
        <s v="天然氣/油"/>
        <s v="日常用品"/>
        <s v="水費"/>
        <s v="瓦斯"/>
        <s v="有線電視/衛星電視"/>
        <s v="房貸或房租"/>
        <s v="家居清潔服務"/>
        <s v="電費"/>
        <s v="電話 (手機)"/>
        <s v="電話 (住家)"/>
        <s v="廢棄物清除與回收"/>
        <s v="線上/網際網路服務"/>
        <s v="房屋"/>
        <s v="健康"/>
        <s v="壽險"/>
        <s v="外食"/>
        <s v="雜貨"/>
        <s v="衣物"/>
        <s v="乾洗"/>
        <s v="健身房"/>
        <s v="頭髮/指甲"/>
        <s v="音樂 (CD、下載等)"/>
        <s v="音樂會"/>
        <s v="電影"/>
        <s v="舞台劇"/>
        <s v="錄影帶/DVD (租借)"/>
        <s v="錄影帶/DVD (購買)"/>
        <s v="體育賽事"/>
        <s v="土地/房屋"/>
        <s v="所得稅"/>
        <s v="燃料/牌照"/>
        <s v="信用卡 1"/>
        <s v="信用卡 2"/>
        <s v="信用卡 3"/>
        <s v="個人"/>
        <s v="學生"/>
        <s v="投資帳戶"/>
        <s v="退休帳戶"/>
        <s v="慈善 1"/>
        <s v="慈善 2"/>
        <s v="禮物 1"/>
        <s v="禮物 2"/>
        <s v="玩具"/>
        <s v="美容"/>
        <s v="食物"/>
      </sharedItems>
    </cacheField>
    <cacheField name="類別" numFmtId="0">
      <sharedItems count="12">
        <s v="子女"/>
        <s v="交通"/>
        <s v="住宅"/>
        <s v="保險"/>
        <s v="食物"/>
        <s v="個人保健"/>
        <s v="娛樂"/>
        <s v="稅款"/>
        <s v="貸款"/>
        <s v="儲蓄或投資"/>
        <s v="禮物與慈善"/>
        <s v="寵物"/>
      </sharedItems>
    </cacheField>
    <cacheField name="預計成本" numFmtId="179">
      <sharedItems containsSemiMixedTypes="0" containsString="0" containsNumber="1" containsInteger="1" minValue="0" maxValue="51000"/>
    </cacheField>
    <cacheField name="實際成本" numFmtId="179">
      <sharedItems containsSemiMixedTypes="0" containsString="0" containsNumber="1" containsInteger="1" minValue="0" maxValue="51000"/>
    </cacheField>
    <cacheField name="差額" numFmtId="179">
      <sharedItems containsSemiMixedTypes="0" containsString="0" containsNumber="1" containsInteger="1" minValue="-6000" maxValue="6000"/>
    </cacheField>
    <cacheField name="實際成本總覽" numFmtId="176">
      <sharedItems containsSemiMixedTypes="0" containsString="0" containsNumber="1" containsInteger="1" minValue="0" maxValue="510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1200"/>
    <n v="1200"/>
    <n v="0"/>
    <n v="1200"/>
  </r>
  <r>
    <x v="1"/>
    <x v="0"/>
    <n v="0"/>
    <n v="0"/>
    <n v="0"/>
    <n v="0"/>
  </r>
  <r>
    <x v="2"/>
    <x v="0"/>
    <n v="3000"/>
    <n v="3000"/>
    <n v="0"/>
    <n v="3000"/>
  </r>
  <r>
    <x v="3"/>
    <x v="0"/>
    <n v="0"/>
    <n v="0"/>
    <n v="0"/>
    <n v="0"/>
  </r>
  <r>
    <x v="4"/>
    <x v="1"/>
    <n v="3000"/>
    <n v="4500"/>
    <n v="-1500"/>
    <n v="4500"/>
  </r>
  <r>
    <x v="5"/>
    <x v="1"/>
    <n v="13500"/>
    <n v="13500"/>
    <n v="0"/>
    <n v="13500"/>
  </r>
  <r>
    <x v="6"/>
    <x v="1"/>
    <n v="13500"/>
    <n v="12000"/>
    <n v="1500"/>
    <n v="12000"/>
  </r>
  <r>
    <x v="7"/>
    <x v="1"/>
    <n v="9000"/>
    <n v="9000"/>
    <n v="0"/>
    <n v="9000"/>
  </r>
  <r>
    <x v="8"/>
    <x v="1"/>
    <n v="0"/>
    <n v="0"/>
    <n v="0"/>
    <n v="0"/>
  </r>
  <r>
    <x v="9"/>
    <x v="1"/>
    <n v="750"/>
    <n v="750"/>
    <n v="0"/>
    <n v="750"/>
  </r>
  <r>
    <x v="10"/>
    <x v="1"/>
    <n v="3000"/>
    <n v="1500"/>
    <n v="1500"/>
    <n v="1500"/>
  </r>
  <r>
    <x v="11"/>
    <x v="2"/>
    <n v="0"/>
    <n v="0"/>
    <n v="0"/>
    <n v="0"/>
  </r>
  <r>
    <x v="12"/>
    <x v="2"/>
    <n v="1200"/>
    <n v="1650"/>
    <n v="-450"/>
    <n v="1650"/>
  </r>
  <r>
    <x v="13"/>
    <x v="2"/>
    <n v="750"/>
    <n v="780"/>
    <n v="-30"/>
    <n v="780"/>
  </r>
  <r>
    <x v="14"/>
    <x v="2"/>
    <n v="9000"/>
    <n v="12000"/>
    <n v="-3000"/>
    <n v="12000"/>
  </r>
  <r>
    <x v="15"/>
    <x v="2"/>
    <n v="3000"/>
    <n v="3000"/>
    <n v="0"/>
    <n v="3000"/>
  </r>
  <r>
    <x v="16"/>
    <x v="2"/>
    <n v="51000"/>
    <n v="51000"/>
    <n v="0"/>
    <n v="51000"/>
  </r>
  <r>
    <x v="17"/>
    <x v="2"/>
    <n v="6000"/>
    <n v="0"/>
    <n v="6000"/>
    <n v="0"/>
  </r>
  <r>
    <x v="18"/>
    <x v="2"/>
    <n v="1350"/>
    <n v="1500"/>
    <n v="-150"/>
    <n v="1500"/>
  </r>
  <r>
    <x v="19"/>
    <x v="2"/>
    <n v="1800"/>
    <n v="1800"/>
    <n v="0"/>
    <n v="1800"/>
  </r>
  <r>
    <x v="20"/>
    <x v="2"/>
    <n v="1050"/>
    <n v="1170"/>
    <n v="-120"/>
    <n v="1170"/>
  </r>
  <r>
    <x v="10"/>
    <x v="2"/>
    <n v="6000"/>
    <n v="4500"/>
    <n v="1500"/>
    <n v="4500"/>
  </r>
  <r>
    <x v="21"/>
    <x v="2"/>
    <n v="750"/>
    <n v="660"/>
    <n v="90"/>
    <n v="660"/>
  </r>
  <r>
    <x v="22"/>
    <x v="2"/>
    <n v="3000"/>
    <n v="3000"/>
    <n v="0"/>
    <n v="3000"/>
  </r>
  <r>
    <x v="23"/>
    <x v="3"/>
    <n v="12000"/>
    <n v="12000"/>
    <n v="0"/>
    <n v="12000"/>
  </r>
  <r>
    <x v="24"/>
    <x v="3"/>
    <n v="12000"/>
    <n v="12000"/>
    <n v="0"/>
    <n v="12000"/>
  </r>
  <r>
    <x v="25"/>
    <x v="3"/>
    <n v="3000"/>
    <n v="3000"/>
    <n v="0"/>
    <n v="3000"/>
  </r>
  <r>
    <x v="26"/>
    <x v="4"/>
    <n v="30000"/>
    <n v="36000"/>
    <n v="-6000"/>
    <n v="36000"/>
  </r>
  <r>
    <x v="27"/>
    <x v="4"/>
    <n v="3000"/>
    <n v="3600"/>
    <n v="-600"/>
    <n v="3600"/>
  </r>
  <r>
    <x v="28"/>
    <x v="5"/>
    <n v="4500"/>
    <n v="4200"/>
    <n v="300"/>
    <n v="4200"/>
  </r>
  <r>
    <x v="29"/>
    <x v="5"/>
    <n v="0"/>
    <n v="0"/>
    <n v="0"/>
    <n v="0"/>
  </r>
  <r>
    <x v="30"/>
    <x v="5"/>
    <n v="0"/>
    <n v="0"/>
    <n v="0"/>
    <n v="0"/>
  </r>
  <r>
    <x v="31"/>
    <x v="5"/>
    <n v="0"/>
    <n v="0"/>
    <n v="0"/>
    <n v="0"/>
  </r>
  <r>
    <x v="3"/>
    <x v="5"/>
    <n v="0"/>
    <n v="0"/>
    <n v="0"/>
    <n v="0"/>
  </r>
  <r>
    <x v="32"/>
    <x v="6"/>
    <n v="1500"/>
    <n v="900"/>
    <n v="600"/>
    <n v="900"/>
  </r>
  <r>
    <x v="33"/>
    <x v="6"/>
    <n v="1500"/>
    <n v="1200"/>
    <n v="300"/>
    <n v="1200"/>
  </r>
  <r>
    <x v="34"/>
    <x v="6"/>
    <n v="1500"/>
    <n v="840"/>
    <n v="660"/>
    <n v="840"/>
  </r>
  <r>
    <x v="35"/>
    <x v="6"/>
    <n v="6000"/>
    <n v="4500"/>
    <n v="1500"/>
    <n v="4500"/>
  </r>
  <r>
    <x v="36"/>
    <x v="6"/>
    <n v="900"/>
    <n v="600"/>
    <n v="300"/>
    <n v="600"/>
  </r>
  <r>
    <x v="37"/>
    <x v="6"/>
    <n v="600"/>
    <n v="1500"/>
    <n v="-900"/>
    <n v="1500"/>
  </r>
  <r>
    <x v="38"/>
    <x v="6"/>
    <n v="0"/>
    <n v="1200"/>
    <n v="-1200"/>
    <n v="1200"/>
  </r>
  <r>
    <x v="39"/>
    <x v="7"/>
    <n v="0"/>
    <n v="0"/>
    <n v="0"/>
    <n v="0"/>
  </r>
  <r>
    <x v="40"/>
    <x v="7"/>
    <n v="9000"/>
    <n v="9000"/>
    <n v="0"/>
    <n v="9000"/>
  </r>
  <r>
    <x v="41"/>
    <x v="7"/>
    <n v="0"/>
    <n v="0"/>
    <n v="0"/>
    <n v="0"/>
  </r>
  <r>
    <x v="42"/>
    <x v="8"/>
    <n v="6000"/>
    <n v="6000"/>
    <n v="0"/>
    <n v="6000"/>
  </r>
  <r>
    <x v="43"/>
    <x v="8"/>
    <n v="0"/>
    <n v="0"/>
    <n v="0"/>
    <n v="0"/>
  </r>
  <r>
    <x v="44"/>
    <x v="8"/>
    <n v="0"/>
    <n v="0"/>
    <n v="0"/>
    <n v="0"/>
  </r>
  <r>
    <x v="45"/>
    <x v="8"/>
    <n v="0"/>
    <n v="0"/>
    <n v="0"/>
    <n v="0"/>
  </r>
  <r>
    <x v="46"/>
    <x v="8"/>
    <n v="0"/>
    <n v="0"/>
    <n v="0"/>
    <n v="0"/>
  </r>
  <r>
    <x v="47"/>
    <x v="9"/>
    <n v="6000"/>
    <n v="6000"/>
    <n v="0"/>
    <n v="6000"/>
  </r>
  <r>
    <x v="48"/>
    <x v="9"/>
    <n v="0"/>
    <n v="0"/>
    <n v="0"/>
    <n v="0"/>
  </r>
  <r>
    <x v="49"/>
    <x v="10"/>
    <n v="2250"/>
    <n v="3000"/>
    <n v="-750"/>
    <n v="3000"/>
  </r>
  <r>
    <x v="50"/>
    <x v="10"/>
    <n v="750"/>
    <n v="750"/>
    <n v="0"/>
    <n v="750"/>
  </r>
  <r>
    <x v="51"/>
    <x v="10"/>
    <n v="0"/>
    <n v="0"/>
    <n v="0"/>
    <n v="0"/>
  </r>
  <r>
    <x v="52"/>
    <x v="10"/>
    <n v="0"/>
    <n v="0"/>
    <n v="0"/>
    <n v="0"/>
  </r>
  <r>
    <x v="53"/>
    <x v="11"/>
    <n v="0"/>
    <n v="0"/>
    <n v="0"/>
    <n v="0"/>
  </r>
  <r>
    <x v="54"/>
    <x v="11"/>
    <n v="600"/>
    <n v="750"/>
    <n v="-150"/>
    <n v="750"/>
  </r>
  <r>
    <x v="55"/>
    <x v="11"/>
    <n v="4500"/>
    <n v="2250"/>
    <n v="2250"/>
    <n v="2250"/>
  </r>
  <r>
    <x v="3"/>
    <x v="1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rowHeaderCaption="類別">
  <location ref="J9:M34" firstHeaderRow="0" firstDataRow="1" firstDataCol="1"/>
  <pivotFields count="6">
    <pivotField name="說明" axis="axisRow" showAll="0" insertBlankRow="1">
      <items count="57">
        <item x="39"/>
        <item x="4"/>
        <item x="11"/>
        <item x="12"/>
        <item x="13"/>
        <item x="26"/>
        <item x="14"/>
        <item x="15"/>
        <item x="28"/>
        <item x="47"/>
        <item x="5"/>
        <item x="23"/>
        <item x="16"/>
        <item x="40"/>
        <item x="6"/>
        <item x="53"/>
        <item x="7"/>
        <item x="42"/>
        <item x="43"/>
        <item x="44"/>
        <item x="54"/>
        <item x="32"/>
        <item x="33"/>
        <item x="55"/>
        <item x="45"/>
        <item x="17"/>
        <item x="48"/>
        <item x="29"/>
        <item x="8"/>
        <item x="30"/>
        <item x="24"/>
        <item x="9"/>
        <item x="49"/>
        <item x="50"/>
        <item x="18"/>
        <item x="19"/>
        <item x="20"/>
        <item x="34"/>
        <item x="25"/>
        <item x="10"/>
        <item x="35"/>
        <item x="21"/>
        <item x="22"/>
        <item x="0"/>
        <item x="46"/>
        <item x="1"/>
        <item x="2"/>
        <item x="41"/>
        <item x="36"/>
        <item x="37"/>
        <item x="31"/>
        <item x="51"/>
        <item x="52"/>
        <item x="3"/>
        <item x="27"/>
        <item x="38"/>
        <item t="default"/>
      </items>
    </pivotField>
    <pivotField axis="axisRow" showAll="0" insertBlankRow="1">
      <items count="13">
        <item n="子女" sd="0" x="0"/>
        <item n="交通"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name="預計成本2" dataField="1" numFmtId="179" showAll="0" defaultSubtotal="0"/>
    <pivotField name="實際成本2" dataField="1" numFmtId="179" showAll="0" defaultSubtotal="0"/>
    <pivotField name="差額2" dataField="1" numFmtId="179" showAll="0" defaultSubtotal="0"/>
    <pivotField numFmtId="176" showAll="0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預計成本" fld="2" baseField="1" baseItem="0"/>
    <dataField name="實際成本" fld="3" baseField="1" baseItem="0"/>
    <dataField name="差額" fld="4" baseField="0" baseItem="0"/>
  </dataFields>
  <formats count="9">
    <format dxfId="34">
      <pivotArea outline="0" collapsedLevelsAreSubtotals="1" fieldPosition="0"/>
    </format>
    <format dxfId="3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8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1" type="button" dataOnly="0" labelOnly="1" outline="0" axis="axisRow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預算支出樞紐分析表" altTextSummary="針對 [預算詳細資料] 工作表上列出的所有支出，提供預計成本、實際成本與差額的摘要。" hideValuesRow="1"/>
    </ext>
  </extLst>
</pivotTableDefinition>
</file>

<file path=xl/pivotTables/pivotTable2.xml><?xml version="1.0" encoding="utf-8"?>
<pivotTableDefinition xmlns="http://schemas.openxmlformats.org/spreadsheetml/2006/main" name="BudgetSummary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4" rowHeaderCaption="類別">
  <location ref="B2:C15" firstHeaderRow="1" firstDataRow="1" firstDataCol="1"/>
  <pivotFields count="6">
    <pivotField showAll="0" defaultSubtotal="0"/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numFmtId="179" showAll="0" defaultSubtotal="0"/>
    <pivotField dataField="1" numFmtId="179" showAll="0" defaultSubtotal="0"/>
    <pivotField numFmtId="179" showAll="0" defaultSubtotal="0"/>
    <pivotField numFmtId="176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加總 - 實際成本" fld="3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chartFormats count="13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預算總覽圖的資料" altTextSummary="依類別提供 [預算詳細資料] 工作表上所有實際成本的摘要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類別" sourceName="類別">
  <pivotTables>
    <pivotTable tabId="4" name="BudgetSummaryPivotTable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類別" cache="Slicer_類別" caption="按住 Ctrl 以選取多個類別" columnCount="4" rowHeight="198000"/>
</slicers>
</file>

<file path=xl/tables/table1.xml><?xml version="1.0" encoding="utf-8"?>
<table xmlns="http://schemas.openxmlformats.org/spreadsheetml/2006/main" id="1" name="BudgetDetails" displayName="BudgetDetails" ref="B2:G62" totalsRowCount="1" headerRowDxfId="29" dataDxfId="28" totalsRowDxfId="27">
  <autoFilter ref="B2:G61"/>
  <sortState ref="B3:G61">
    <sortCondition ref="C3:C61"/>
    <sortCondition ref="B3:B61"/>
  </sortState>
  <tableColumns count="6">
    <tableColumn id="2" name="描述" totalsRowLabel="合計" dataDxfId="26" totalsRowDxfId="25"/>
    <tableColumn id="1" name="類別" dataDxfId="24" totalsRowDxfId="23"/>
    <tableColumn id="3" name="預計成本" totalsRowFunction="sum" dataDxfId="22" totalsRowDxfId="6"/>
    <tableColumn id="4" name="實際成本" totalsRowFunction="sum" dataDxfId="21" totalsRowDxfId="5"/>
    <tableColumn id="5" name="差額" totalsRowFunction="sum" dataDxfId="20" totalsRowDxfId="4">
      <calculatedColumnFormula>BudgetDetails[[#This Row],[預計成本]]-BudgetDetails[[#This Row],[實際成本]]</calculatedColumnFormula>
    </tableColumn>
    <tableColumn id="6" name="實際成本總覽" dataDxfId="19" totalsRowDxfId="18">
      <calculatedColumnFormula>BudgetDetails[[#This Row],[實際成本]]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月支出表" altTextSummary="依類別列出月支出。包含預計與實際成本，並計算差額。"/>
    </ext>
  </extLst>
</table>
</file>

<file path=xl/tables/table2.xml><?xml version="1.0" encoding="utf-8"?>
<table xmlns="http://schemas.openxmlformats.org/spreadsheetml/2006/main" id="2" name="預算類別查閱" displayName="預算類別查閱" ref="E2:E14" totalsRowShown="0" headerRowDxfId="11" dataDxfId="10">
  <autoFilter ref="E2:E14"/>
  <sortState ref="E2:E13">
    <sortCondition ref="E1:E13"/>
  </sortState>
  <tableColumns count="1">
    <tableColumn id="1" name="預算類別查閱" dataDxfId="9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預算類別查閱表" altTextSummary="列出 [預算詳細資料] 工作表上 [類別] 下拉式清單中的可用類別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125"/>
  <sheetViews>
    <sheetView showGridLines="0" tabSelected="1" zoomScale="90" zoomScaleNormal="90" workbookViewId="0">
      <selection activeCell="S3" sqref="S3"/>
    </sheetView>
  </sheetViews>
  <sheetFormatPr defaultRowHeight="16.5"/>
  <cols>
    <col min="1" max="1" width="2" style="1" customWidth="1"/>
    <col min="2" max="2" width="19.5" style="1" customWidth="1"/>
    <col min="3" max="3" width="14.25" style="1" customWidth="1"/>
    <col min="4" max="4" width="16.5" style="1" bestFit="1" customWidth="1"/>
    <col min="5" max="5" width="2" style="1" customWidth="1"/>
    <col min="6" max="6" width="15.5" style="1" customWidth="1"/>
    <col min="7" max="7" width="14.75" style="1" bestFit="1" customWidth="1"/>
    <col min="8" max="8" width="4" style="1" customWidth="1"/>
    <col min="9" max="9" width="3.625" style="1" customWidth="1"/>
    <col min="10" max="10" width="36.375" style="1" customWidth="1"/>
    <col min="11" max="11" width="15.25" style="1" customWidth="1"/>
    <col min="12" max="12" width="16.5" style="1" customWidth="1"/>
    <col min="13" max="13" width="16.5" style="1" bestFit="1" customWidth="1"/>
    <col min="14" max="14" width="3.625" style="1" customWidth="1"/>
    <col min="15" max="16384" width="9" style="1"/>
  </cols>
  <sheetData>
    <row r="1" spans="1:14" ht="60.75" customHeight="1">
      <c r="B1" s="2" t="s">
        <v>16</v>
      </c>
      <c r="C1" s="3"/>
      <c r="D1" s="3"/>
      <c r="E1" s="3"/>
      <c r="F1" s="4"/>
      <c r="G1" s="4"/>
      <c r="H1" s="4"/>
      <c r="I1" s="5"/>
      <c r="J1" s="6" t="s">
        <v>97</v>
      </c>
      <c r="K1" s="6"/>
      <c r="L1" s="6"/>
      <c r="M1" s="6"/>
    </row>
    <row r="2" spans="1:14" ht="30.75" customHeight="1">
      <c r="A2" s="7"/>
      <c r="B2" s="8" t="s">
        <v>1</v>
      </c>
      <c r="D2" s="9"/>
      <c r="E2" s="10"/>
      <c r="H2" s="9"/>
      <c r="J2" s="11"/>
      <c r="K2" s="11"/>
      <c r="L2" s="11"/>
      <c r="M2" s="11"/>
    </row>
    <row r="3" spans="1:14" ht="15" customHeight="1">
      <c r="A3" s="7"/>
      <c r="B3" s="12" t="s">
        <v>2</v>
      </c>
      <c r="C3" s="13" t="s">
        <v>3</v>
      </c>
      <c r="E3" s="9"/>
      <c r="G3" s="62">
        <f>D17-SUM(BudgetDetails[預計成本])</f>
        <v>47550</v>
      </c>
      <c r="H3" s="9"/>
      <c r="J3" s="11"/>
      <c r="K3" s="11"/>
      <c r="L3" s="11"/>
      <c r="M3" s="11"/>
    </row>
    <row r="4" spans="1:14" ht="15" customHeight="1">
      <c r="A4" s="7"/>
      <c r="B4" s="12" t="s">
        <v>4</v>
      </c>
      <c r="C4" s="13" t="s">
        <v>5</v>
      </c>
      <c r="E4" s="9"/>
      <c r="G4" s="62">
        <f>D11-SUM(BudgetDetails[實際成本])</f>
        <v>52200</v>
      </c>
      <c r="H4" s="9"/>
      <c r="J4" s="11"/>
      <c r="K4" s="11"/>
      <c r="L4" s="11"/>
      <c r="M4" s="11"/>
    </row>
    <row r="5" spans="1:14" ht="15" customHeight="1">
      <c r="B5" s="12" t="s">
        <v>6</v>
      </c>
      <c r="C5" s="13" t="s">
        <v>7</v>
      </c>
      <c r="E5" s="9"/>
      <c r="G5" s="62">
        <f>G4-G3</f>
        <v>4650</v>
      </c>
      <c r="H5" s="14"/>
      <c r="J5" s="11"/>
      <c r="K5" s="11"/>
      <c r="L5" s="11"/>
      <c r="M5" s="11"/>
    </row>
    <row r="6" spans="1:14" ht="15" customHeight="1">
      <c r="B6" s="15"/>
      <c r="C6" s="3"/>
      <c r="D6" s="16"/>
      <c r="E6" s="3"/>
      <c r="F6" s="3"/>
      <c r="G6" s="63"/>
      <c r="H6" s="16"/>
      <c r="J6" s="11"/>
      <c r="K6" s="11"/>
      <c r="L6" s="11"/>
      <c r="M6" s="11"/>
    </row>
    <row r="7" spans="1:14" ht="30" customHeight="1">
      <c r="A7" s="9"/>
      <c r="B7" s="17" t="s">
        <v>8</v>
      </c>
      <c r="C7" s="10"/>
      <c r="D7" s="18"/>
      <c r="E7" s="19"/>
      <c r="F7" s="17" t="s">
        <v>15</v>
      </c>
      <c r="G7" s="64"/>
      <c r="H7" s="10"/>
      <c r="J7" s="20" t="s">
        <v>99</v>
      </c>
      <c r="K7" s="21"/>
      <c r="L7" s="21"/>
      <c r="M7" s="21"/>
    </row>
    <row r="8" spans="1:14" ht="15" customHeight="1">
      <c r="A8" s="9"/>
      <c r="B8" s="49" t="s">
        <v>9</v>
      </c>
      <c r="C8" s="9" t="s">
        <v>10</v>
      </c>
      <c r="D8" s="62">
        <v>174000</v>
      </c>
      <c r="E8" s="22"/>
      <c r="F8" s="50" t="s">
        <v>9</v>
      </c>
      <c r="G8" s="65">
        <f>SUM(BudgetDetails[實際成本])</f>
        <v>235800</v>
      </c>
      <c r="H8" s="9"/>
      <c r="J8" s="23"/>
      <c r="K8" s="23"/>
      <c r="L8" s="23"/>
      <c r="M8" s="9"/>
      <c r="N8" s="24"/>
    </row>
    <row r="9" spans="1:14">
      <c r="A9" s="9"/>
      <c r="B9" s="49"/>
      <c r="C9" s="9" t="s">
        <v>11</v>
      </c>
      <c r="D9" s="62">
        <v>69000</v>
      </c>
      <c r="E9" s="22"/>
      <c r="F9" s="50"/>
      <c r="G9" s="65"/>
      <c r="H9" s="9"/>
      <c r="J9" s="54" t="s">
        <v>93</v>
      </c>
      <c r="K9" s="58" t="s">
        <v>17</v>
      </c>
      <c r="L9" s="55" t="s">
        <v>18</v>
      </c>
      <c r="M9" s="55" t="s">
        <v>6</v>
      </c>
      <c r="N9" s="24"/>
    </row>
    <row r="10" spans="1:14">
      <c r="A10" s="9"/>
      <c r="B10" s="49"/>
      <c r="C10" s="9" t="s">
        <v>12</v>
      </c>
      <c r="D10" s="62">
        <v>45000</v>
      </c>
      <c r="E10" s="22"/>
      <c r="F10" s="50"/>
      <c r="G10" s="65"/>
      <c r="H10" s="25"/>
      <c r="J10" s="57" t="s">
        <v>20</v>
      </c>
      <c r="K10" s="61">
        <v>4200</v>
      </c>
      <c r="L10" s="61">
        <v>4200</v>
      </c>
      <c r="M10" s="61">
        <v>0</v>
      </c>
    </row>
    <row r="11" spans="1:14">
      <c r="A11" s="9"/>
      <c r="B11" s="49"/>
      <c r="C11" s="27" t="s">
        <v>13</v>
      </c>
      <c r="D11" s="67">
        <f>SUM(D8:D10)</f>
        <v>288000</v>
      </c>
      <c r="E11" s="22"/>
      <c r="F11" s="50"/>
      <c r="G11" s="65"/>
      <c r="H11" s="25"/>
      <c r="J11" s="56"/>
      <c r="K11" s="61"/>
      <c r="L11" s="61"/>
      <c r="M11" s="61"/>
    </row>
    <row r="12" spans="1:14">
      <c r="A12" s="9"/>
      <c r="B12" s="28"/>
      <c r="C12" s="3"/>
      <c r="D12" s="63"/>
      <c r="E12" s="29"/>
      <c r="F12" s="30"/>
      <c r="G12" s="66"/>
      <c r="H12" s="3"/>
      <c r="J12" s="56" t="s">
        <v>31</v>
      </c>
      <c r="K12" s="61">
        <v>42750</v>
      </c>
      <c r="L12" s="61">
        <v>41250</v>
      </c>
      <c r="M12" s="61">
        <v>1500</v>
      </c>
    </row>
    <row r="13" spans="1:14">
      <c r="A13" s="9"/>
      <c r="B13" s="52" t="s">
        <v>14</v>
      </c>
      <c r="C13" s="9"/>
      <c r="D13" s="62"/>
      <c r="E13" s="22"/>
      <c r="F13" s="51" t="s">
        <v>14</v>
      </c>
      <c r="G13" s="65">
        <f>SUM(BudgetDetails[預計成本])</f>
        <v>237450</v>
      </c>
      <c r="H13" s="9"/>
      <c r="J13" s="56"/>
      <c r="K13" s="61"/>
      <c r="L13" s="61"/>
      <c r="M13" s="61"/>
    </row>
    <row r="14" spans="1:14">
      <c r="A14" s="9"/>
      <c r="B14" s="53"/>
      <c r="C14" s="9" t="s">
        <v>10</v>
      </c>
      <c r="D14" s="62">
        <v>180000</v>
      </c>
      <c r="E14" s="22"/>
      <c r="F14" s="50"/>
      <c r="G14" s="65"/>
      <c r="H14" s="9"/>
      <c r="J14" s="56" t="s">
        <v>24</v>
      </c>
      <c r="K14" s="61">
        <v>84900</v>
      </c>
      <c r="L14" s="61">
        <v>81060</v>
      </c>
      <c r="M14" s="61">
        <v>3840</v>
      </c>
    </row>
    <row r="15" spans="1:14">
      <c r="A15" s="9"/>
      <c r="B15" s="53"/>
      <c r="C15" s="9" t="s">
        <v>11</v>
      </c>
      <c r="D15" s="62">
        <v>30000</v>
      </c>
      <c r="E15" s="22"/>
      <c r="F15" s="50"/>
      <c r="G15" s="65"/>
      <c r="H15" s="25"/>
      <c r="J15" s="56"/>
      <c r="K15" s="61"/>
      <c r="L15" s="61"/>
      <c r="M15" s="61"/>
    </row>
    <row r="16" spans="1:14">
      <c r="A16" s="9"/>
      <c r="B16" s="53"/>
      <c r="C16" s="9" t="s">
        <v>12</v>
      </c>
      <c r="D16" s="62">
        <v>75000</v>
      </c>
      <c r="E16" s="22"/>
      <c r="F16" s="50"/>
      <c r="G16" s="65"/>
      <c r="H16" s="25"/>
      <c r="J16" s="56" t="s">
        <v>25</v>
      </c>
      <c r="K16" s="61">
        <v>27000</v>
      </c>
      <c r="L16" s="61">
        <v>27000</v>
      </c>
      <c r="M16" s="61">
        <v>0</v>
      </c>
    </row>
    <row r="17" spans="1:13">
      <c r="A17" s="9"/>
      <c r="B17" s="53"/>
      <c r="C17" s="27" t="s">
        <v>13</v>
      </c>
      <c r="D17" s="67">
        <f>SUM(D14:D16)</f>
        <v>285000</v>
      </c>
      <c r="E17" s="32"/>
      <c r="F17" s="50"/>
      <c r="G17" s="33"/>
      <c r="H17" s="34"/>
      <c r="J17" s="56"/>
      <c r="K17" s="61"/>
      <c r="L17" s="61"/>
      <c r="M17" s="61"/>
    </row>
    <row r="18" spans="1:13" ht="24.75">
      <c r="A18" s="9"/>
      <c r="B18" s="35"/>
      <c r="C18" s="4"/>
      <c r="D18" s="4"/>
      <c r="E18" s="36"/>
      <c r="F18" s="30"/>
      <c r="G18" s="31"/>
      <c r="H18" s="4"/>
      <c r="J18" s="56" t="s">
        <v>22</v>
      </c>
      <c r="K18" s="61">
        <v>33000</v>
      </c>
      <c r="L18" s="61">
        <v>39600</v>
      </c>
      <c r="M18" s="61">
        <v>-6600</v>
      </c>
    </row>
    <row r="19" spans="1:13">
      <c r="H19" s="9"/>
      <c r="J19" s="56"/>
      <c r="K19" s="61"/>
      <c r="L19" s="61"/>
      <c r="M19" s="61"/>
    </row>
    <row r="20" spans="1:13">
      <c r="E20" s="37"/>
      <c r="H20" s="9"/>
      <c r="J20" s="56" t="s">
        <v>27</v>
      </c>
      <c r="K20" s="61">
        <v>4500</v>
      </c>
      <c r="L20" s="61">
        <v>4200</v>
      </c>
      <c r="M20" s="61">
        <v>300</v>
      </c>
    </row>
    <row r="21" spans="1:13">
      <c r="E21" s="37"/>
      <c r="H21" s="9"/>
      <c r="J21" s="56"/>
      <c r="K21" s="61"/>
      <c r="L21" s="61"/>
      <c r="M21" s="61"/>
    </row>
    <row r="22" spans="1:13">
      <c r="E22" s="37"/>
      <c r="H22" s="9"/>
      <c r="J22" s="56" t="s">
        <v>21</v>
      </c>
      <c r="K22" s="61">
        <v>12000</v>
      </c>
      <c r="L22" s="61">
        <v>10740</v>
      </c>
      <c r="M22" s="61">
        <v>1260</v>
      </c>
    </row>
    <row r="23" spans="1:13">
      <c r="E23" s="37"/>
      <c r="H23" s="9"/>
      <c r="J23" s="56"/>
      <c r="K23" s="61"/>
      <c r="L23" s="61"/>
      <c r="M23" s="61"/>
    </row>
    <row r="24" spans="1:13">
      <c r="E24" s="37"/>
      <c r="H24" s="9"/>
      <c r="J24" s="56" t="s">
        <v>30</v>
      </c>
      <c r="K24" s="61">
        <v>9000</v>
      </c>
      <c r="L24" s="61">
        <v>9000</v>
      </c>
      <c r="M24" s="61">
        <v>0</v>
      </c>
    </row>
    <row r="25" spans="1:13">
      <c r="E25" s="37"/>
      <c r="H25" s="9"/>
      <c r="J25" s="56"/>
      <c r="K25" s="61"/>
      <c r="L25" s="61"/>
      <c r="M25" s="61"/>
    </row>
    <row r="26" spans="1:13">
      <c r="E26" s="37"/>
      <c r="H26" s="9"/>
      <c r="J26" s="56" t="s">
        <v>26</v>
      </c>
      <c r="K26" s="61">
        <v>6000</v>
      </c>
      <c r="L26" s="61">
        <v>6000</v>
      </c>
      <c r="M26" s="61">
        <v>0</v>
      </c>
    </row>
    <row r="27" spans="1:13">
      <c r="E27" s="37"/>
      <c r="H27" s="9"/>
      <c r="J27" s="56"/>
      <c r="K27" s="61"/>
      <c r="L27" s="61"/>
      <c r="M27" s="61"/>
    </row>
    <row r="28" spans="1:13">
      <c r="E28" s="37"/>
      <c r="H28" s="9"/>
      <c r="J28" s="56" t="s">
        <v>29</v>
      </c>
      <c r="K28" s="61">
        <v>6000</v>
      </c>
      <c r="L28" s="61">
        <v>6000</v>
      </c>
      <c r="M28" s="61">
        <v>0</v>
      </c>
    </row>
    <row r="29" spans="1:13">
      <c r="E29" s="37"/>
      <c r="H29" s="9"/>
      <c r="J29" s="56"/>
      <c r="K29" s="61"/>
      <c r="L29" s="61"/>
      <c r="M29" s="61"/>
    </row>
    <row r="30" spans="1:13">
      <c r="E30" s="37"/>
      <c r="H30" s="9"/>
      <c r="J30" s="56" t="s">
        <v>23</v>
      </c>
      <c r="K30" s="61">
        <v>3000</v>
      </c>
      <c r="L30" s="61">
        <v>3750</v>
      </c>
      <c r="M30" s="61">
        <v>-750</v>
      </c>
    </row>
    <row r="31" spans="1:13">
      <c r="E31" s="37"/>
      <c r="H31" s="9"/>
      <c r="J31" s="56"/>
      <c r="K31" s="61"/>
      <c r="L31" s="61"/>
      <c r="M31" s="61"/>
    </row>
    <row r="32" spans="1:13">
      <c r="E32" s="37"/>
      <c r="H32" s="9"/>
      <c r="J32" s="56" t="s">
        <v>28</v>
      </c>
      <c r="K32" s="61">
        <v>5100</v>
      </c>
      <c r="L32" s="61">
        <v>3000</v>
      </c>
      <c r="M32" s="61">
        <v>2100</v>
      </c>
    </row>
    <row r="33" spans="5:13">
      <c r="E33" s="37"/>
      <c r="H33" s="9"/>
      <c r="J33" s="56"/>
      <c r="K33" s="61"/>
      <c r="L33" s="61"/>
      <c r="M33" s="61"/>
    </row>
    <row r="34" spans="5:13">
      <c r="E34" s="37"/>
      <c r="H34" s="9"/>
      <c r="J34" s="57" t="s">
        <v>0</v>
      </c>
      <c r="K34" s="61">
        <v>237450</v>
      </c>
      <c r="L34" s="61">
        <v>235800</v>
      </c>
      <c r="M34" s="61">
        <v>1650</v>
      </c>
    </row>
    <row r="35" spans="5:13" ht="15" customHeight="1">
      <c r="E35" s="37"/>
      <c r="H35" s="9"/>
      <c r="J35" s="24"/>
      <c r="K35" s="24"/>
      <c r="L35" s="24"/>
      <c r="M35" s="24"/>
    </row>
    <row r="36" spans="5:13">
      <c r="J36" s="24"/>
      <c r="K36" s="24"/>
      <c r="L36" s="24"/>
      <c r="M36" s="24"/>
    </row>
    <row r="37" spans="5:13">
      <c r="J37" s="24"/>
      <c r="K37" s="24"/>
      <c r="L37" s="24"/>
      <c r="M37" s="24"/>
    </row>
    <row r="38" spans="5:13">
      <c r="J38" s="24"/>
      <c r="K38" s="24"/>
      <c r="L38" s="24"/>
      <c r="M38" s="24"/>
    </row>
    <row r="39" spans="5:13">
      <c r="J39" s="24"/>
      <c r="K39" s="24"/>
      <c r="L39" s="24"/>
      <c r="M39" s="24"/>
    </row>
    <row r="40" spans="5:13">
      <c r="J40" s="24"/>
      <c r="K40" s="24"/>
      <c r="L40" s="24"/>
      <c r="M40" s="24"/>
    </row>
    <row r="41" spans="5:13">
      <c r="J41" s="24"/>
      <c r="K41" s="24"/>
      <c r="L41" s="24"/>
      <c r="M41" s="24"/>
    </row>
    <row r="42" spans="5:13">
      <c r="J42" s="24"/>
      <c r="K42" s="24"/>
      <c r="L42" s="24"/>
      <c r="M42" s="24"/>
    </row>
    <row r="43" spans="5:13">
      <c r="J43" s="24"/>
      <c r="K43" s="24"/>
      <c r="L43" s="24"/>
      <c r="M43" s="24"/>
    </row>
    <row r="44" spans="5:13">
      <c r="J44" s="24"/>
      <c r="K44" s="24"/>
      <c r="L44" s="24"/>
      <c r="M44" s="24"/>
    </row>
    <row r="45" spans="5:13">
      <c r="J45" s="24"/>
      <c r="K45" s="24"/>
      <c r="L45" s="24"/>
      <c r="M45" s="24"/>
    </row>
    <row r="46" spans="5:13">
      <c r="J46" s="24"/>
      <c r="K46" s="24"/>
      <c r="L46" s="24"/>
      <c r="M46" s="24"/>
    </row>
    <row r="47" spans="5:13">
      <c r="J47" s="24"/>
      <c r="K47" s="24"/>
      <c r="L47" s="24"/>
      <c r="M47" s="24"/>
    </row>
    <row r="48" spans="5:13">
      <c r="J48" s="24"/>
      <c r="K48" s="24"/>
      <c r="L48" s="24"/>
      <c r="M48" s="24"/>
    </row>
    <row r="49" spans="10:13">
      <c r="J49" s="24"/>
      <c r="K49" s="24"/>
      <c r="L49" s="24"/>
      <c r="M49" s="24"/>
    </row>
    <row r="50" spans="10:13">
      <c r="J50" s="24"/>
      <c r="K50" s="24"/>
      <c r="L50" s="24"/>
      <c r="M50" s="24"/>
    </row>
    <row r="51" spans="10:13">
      <c r="J51" s="24"/>
      <c r="K51" s="24"/>
      <c r="L51" s="24"/>
      <c r="M51" s="24"/>
    </row>
    <row r="52" spans="10:13">
      <c r="J52" s="24"/>
      <c r="K52" s="24"/>
      <c r="L52" s="24"/>
      <c r="M52" s="24"/>
    </row>
    <row r="53" spans="10:13">
      <c r="J53" s="24"/>
      <c r="K53" s="24"/>
      <c r="L53" s="24"/>
      <c r="M53" s="24"/>
    </row>
    <row r="54" spans="10:13">
      <c r="J54" s="24"/>
      <c r="K54" s="24"/>
      <c r="L54" s="24"/>
      <c r="M54" s="24"/>
    </row>
    <row r="55" spans="10:13">
      <c r="J55" s="24"/>
      <c r="K55" s="24"/>
      <c r="L55" s="24"/>
      <c r="M55" s="24"/>
    </row>
    <row r="56" spans="10:13">
      <c r="J56" s="24"/>
      <c r="K56" s="24"/>
      <c r="L56" s="24"/>
      <c r="M56" s="24"/>
    </row>
    <row r="57" spans="10:13">
      <c r="J57" s="24"/>
      <c r="K57" s="24"/>
      <c r="L57" s="24"/>
      <c r="M57" s="24"/>
    </row>
    <row r="58" spans="10:13">
      <c r="J58" s="24"/>
      <c r="K58" s="24"/>
      <c r="L58" s="24"/>
      <c r="M58" s="24"/>
    </row>
    <row r="59" spans="10:13">
      <c r="J59" s="24"/>
      <c r="K59" s="24"/>
      <c r="L59" s="24"/>
      <c r="M59" s="24"/>
    </row>
    <row r="60" spans="10:13">
      <c r="J60" s="24"/>
      <c r="K60" s="24"/>
      <c r="L60" s="24"/>
      <c r="M60" s="24"/>
    </row>
    <row r="61" spans="10:13">
      <c r="J61" s="24"/>
      <c r="K61" s="24"/>
      <c r="L61" s="24"/>
      <c r="M61" s="24"/>
    </row>
    <row r="62" spans="10:13">
      <c r="J62" s="24"/>
      <c r="K62" s="24"/>
      <c r="L62" s="24"/>
      <c r="M62" s="24"/>
    </row>
    <row r="63" spans="10:13">
      <c r="J63" s="24"/>
      <c r="K63" s="24"/>
      <c r="L63" s="24"/>
      <c r="M63" s="24"/>
    </row>
    <row r="64" spans="10:13">
      <c r="J64" s="24"/>
      <c r="K64" s="24"/>
      <c r="L64" s="24"/>
      <c r="M64" s="24"/>
    </row>
    <row r="65" spans="10:13">
      <c r="J65" s="24"/>
      <c r="K65" s="24"/>
      <c r="L65" s="24"/>
      <c r="M65" s="24"/>
    </row>
    <row r="66" spans="10:13">
      <c r="J66" s="24"/>
      <c r="K66" s="24"/>
      <c r="L66" s="24"/>
      <c r="M66" s="24"/>
    </row>
    <row r="67" spans="10:13">
      <c r="J67" s="24"/>
      <c r="K67" s="24"/>
      <c r="L67" s="24"/>
      <c r="M67" s="24"/>
    </row>
    <row r="68" spans="10:13">
      <c r="J68" s="24"/>
      <c r="K68" s="24"/>
      <c r="L68" s="24"/>
      <c r="M68" s="24"/>
    </row>
    <row r="69" spans="10:13">
      <c r="J69" s="24"/>
      <c r="K69" s="24"/>
      <c r="L69" s="24"/>
      <c r="M69" s="24"/>
    </row>
    <row r="70" spans="10:13">
      <c r="J70" s="24"/>
      <c r="K70" s="24"/>
      <c r="L70" s="24"/>
      <c r="M70" s="24"/>
    </row>
    <row r="71" spans="10:13">
      <c r="J71" s="24"/>
      <c r="K71" s="24"/>
      <c r="L71" s="24"/>
      <c r="M71" s="24"/>
    </row>
    <row r="72" spans="10:13">
      <c r="J72" s="24"/>
      <c r="K72" s="24"/>
      <c r="L72" s="24"/>
      <c r="M72" s="24"/>
    </row>
    <row r="73" spans="10:13">
      <c r="J73" s="24"/>
      <c r="K73" s="24"/>
      <c r="L73" s="24"/>
      <c r="M73" s="24"/>
    </row>
    <row r="74" spans="10:13">
      <c r="J74" s="24"/>
      <c r="K74" s="24"/>
      <c r="L74" s="24"/>
      <c r="M74" s="24"/>
    </row>
    <row r="75" spans="10:13">
      <c r="J75" s="24"/>
      <c r="K75" s="24"/>
      <c r="L75" s="24"/>
      <c r="M75" s="24"/>
    </row>
    <row r="76" spans="10:13">
      <c r="J76" s="24"/>
      <c r="K76" s="24"/>
      <c r="L76" s="24"/>
      <c r="M76" s="24"/>
    </row>
    <row r="77" spans="10:13">
      <c r="J77" s="24"/>
      <c r="K77" s="24"/>
      <c r="L77" s="24"/>
      <c r="M77" s="24"/>
    </row>
    <row r="78" spans="10:13">
      <c r="J78" s="24"/>
      <c r="K78" s="24"/>
      <c r="L78" s="24"/>
      <c r="M78" s="24"/>
    </row>
    <row r="79" spans="10:13">
      <c r="J79" s="24"/>
      <c r="K79" s="24"/>
      <c r="L79" s="24"/>
      <c r="M79" s="24"/>
    </row>
    <row r="80" spans="10:13">
      <c r="J80" s="24"/>
      <c r="K80" s="24"/>
      <c r="L80" s="24"/>
      <c r="M80" s="24"/>
    </row>
    <row r="81" spans="10:13">
      <c r="J81" s="24"/>
      <c r="K81" s="24"/>
      <c r="L81" s="24"/>
      <c r="M81" s="24"/>
    </row>
    <row r="82" spans="10:13">
      <c r="J82" s="24"/>
    </row>
    <row r="83" spans="10:13">
      <c r="J83" s="24"/>
    </row>
    <row r="84" spans="10:13">
      <c r="J84" s="24"/>
    </row>
    <row r="85" spans="10:13">
      <c r="J85" s="24"/>
    </row>
    <row r="86" spans="10:13">
      <c r="J86" s="24"/>
    </row>
    <row r="87" spans="10:13">
      <c r="J87" s="24"/>
    </row>
    <row r="88" spans="10:13">
      <c r="J88" s="24"/>
    </row>
    <row r="89" spans="10:13">
      <c r="J89" s="24"/>
    </row>
    <row r="90" spans="10:13">
      <c r="J90" s="24"/>
    </row>
    <row r="91" spans="10:13">
      <c r="J91" s="24"/>
    </row>
    <row r="92" spans="10:13">
      <c r="J92" s="24"/>
    </row>
    <row r="93" spans="10:13">
      <c r="J93" s="24"/>
    </row>
    <row r="94" spans="10:13">
      <c r="J94" s="24"/>
    </row>
    <row r="95" spans="10:13">
      <c r="J95" s="24"/>
    </row>
    <row r="96" spans="10:13">
      <c r="J96" s="24"/>
    </row>
    <row r="97" spans="10:10">
      <c r="J97" s="24"/>
    </row>
    <row r="98" spans="10:10">
      <c r="J98" s="24"/>
    </row>
    <row r="99" spans="10:10">
      <c r="J99" s="24"/>
    </row>
    <row r="100" spans="10:10">
      <c r="J100" s="24"/>
    </row>
    <row r="101" spans="10:10">
      <c r="J101" s="24"/>
    </row>
    <row r="102" spans="10:10">
      <c r="J102" s="24"/>
    </row>
    <row r="103" spans="10:10">
      <c r="J103" s="24"/>
    </row>
    <row r="104" spans="10:10">
      <c r="J104" s="24"/>
    </row>
    <row r="105" spans="10:10">
      <c r="J105" s="24"/>
    </row>
    <row r="106" spans="10:10">
      <c r="J106" s="24"/>
    </row>
    <row r="107" spans="10:10">
      <c r="J107" s="24"/>
    </row>
    <row r="108" spans="10:10">
      <c r="J108" s="24"/>
    </row>
    <row r="109" spans="10:10">
      <c r="J109" s="24"/>
    </row>
    <row r="110" spans="10:10">
      <c r="J110" s="24"/>
    </row>
    <row r="111" spans="10:10">
      <c r="J111" s="24"/>
    </row>
    <row r="112" spans="10:10">
      <c r="J112" s="24"/>
    </row>
    <row r="113" spans="10:10">
      <c r="J113" s="24"/>
    </row>
    <row r="114" spans="10:10">
      <c r="J114" s="24"/>
    </row>
    <row r="115" spans="10:10">
      <c r="J115" s="24"/>
    </row>
    <row r="116" spans="10:10">
      <c r="J116" s="24"/>
    </row>
    <row r="117" spans="10:10">
      <c r="J117" s="24"/>
    </row>
    <row r="118" spans="10:10">
      <c r="J118" s="24"/>
    </row>
    <row r="119" spans="10:10">
      <c r="J119" s="24"/>
    </row>
    <row r="120" spans="10:10">
      <c r="J120" s="24"/>
    </row>
    <row r="121" spans="10:10">
      <c r="J121" s="24"/>
    </row>
    <row r="122" spans="10:10">
      <c r="J122" s="24"/>
    </row>
    <row r="123" spans="10:10">
      <c r="J123" s="24"/>
    </row>
    <row r="124" spans="10:10">
      <c r="J124" s="24"/>
    </row>
    <row r="125" spans="10:10">
      <c r="J125" s="24"/>
    </row>
  </sheetData>
  <mergeCells count="6">
    <mergeCell ref="B8:B11"/>
    <mergeCell ref="F8:F11"/>
    <mergeCell ref="G8:G11"/>
    <mergeCell ref="F13:F17"/>
    <mergeCell ref="B13:B17"/>
    <mergeCell ref="G13:G16"/>
  </mergeCells>
  <phoneticPr fontId="3" type="noConversion"/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J351"/>
  <sheetViews>
    <sheetView showGridLines="0" zoomScaleNormal="100" workbookViewId="0">
      <pane ySplit="2" topLeftCell="A3" activePane="bottomLeft" state="frozen"/>
      <selection pane="bottomLeft" activeCell="M41" sqref="M41"/>
    </sheetView>
  </sheetViews>
  <sheetFormatPr defaultRowHeight="16.5"/>
  <cols>
    <col min="1" max="1" width="1.875" style="24" customWidth="1"/>
    <col min="2" max="2" width="18.25" style="24" bestFit="1" customWidth="1"/>
    <col min="3" max="3" width="9.625" style="24" bestFit="1" customWidth="1"/>
    <col min="4" max="5" width="14.25" style="24" bestFit="1" customWidth="1"/>
    <col min="6" max="6" width="14.5" style="24" bestFit="1" customWidth="1"/>
    <col min="7" max="7" width="16.125" style="24" bestFit="1" customWidth="1"/>
    <col min="8" max="8" width="11.25" style="24" bestFit="1" customWidth="1"/>
    <col min="9" max="16384" width="9" style="24"/>
  </cols>
  <sheetData>
    <row r="1" spans="2:10" ht="46.5" customHeight="1">
      <c r="B1" s="38" t="s">
        <v>19</v>
      </c>
      <c r="C1" s="39"/>
      <c r="D1" s="39"/>
      <c r="E1" s="39"/>
      <c r="F1" s="39"/>
      <c r="G1" s="39"/>
    </row>
    <row r="2" spans="2:10" ht="25.5" customHeight="1">
      <c r="B2" s="48" t="s">
        <v>32</v>
      </c>
      <c r="C2" s="48" t="s">
        <v>33</v>
      </c>
      <c r="D2" s="48" t="s">
        <v>34</v>
      </c>
      <c r="E2" s="48" t="s">
        <v>35</v>
      </c>
      <c r="F2" s="48" t="s">
        <v>36</v>
      </c>
      <c r="G2" s="48" t="s">
        <v>37</v>
      </c>
      <c r="H2" s="41"/>
      <c r="I2" s="41"/>
    </row>
    <row r="3" spans="2:10" ht="16.5" customHeight="1">
      <c r="B3" s="40" t="s">
        <v>38</v>
      </c>
      <c r="C3" s="40" t="s">
        <v>20</v>
      </c>
      <c r="D3" s="68">
        <v>1200</v>
      </c>
      <c r="E3" s="68">
        <v>1200</v>
      </c>
      <c r="F3" s="68">
        <f>BudgetDetails[[#This Row],[預計成本]]-BudgetDetails[[#This Row],[實際成本]]</f>
        <v>0</v>
      </c>
      <c r="G3" s="42">
        <f>BudgetDetails[[#This Row],[實際成本]]</f>
        <v>1200</v>
      </c>
      <c r="H3" s="43"/>
      <c r="I3" s="43"/>
    </row>
    <row r="4" spans="2:10" ht="16.5" customHeight="1">
      <c r="B4" s="40" t="s">
        <v>40</v>
      </c>
      <c r="C4" s="40" t="s">
        <v>20</v>
      </c>
      <c r="D4" s="68">
        <v>0</v>
      </c>
      <c r="E4" s="68">
        <v>0</v>
      </c>
      <c r="F4" s="68">
        <f>BudgetDetails[[#This Row],[預計成本]]-BudgetDetails[[#This Row],[實際成本]]</f>
        <v>0</v>
      </c>
      <c r="G4" s="42">
        <f>BudgetDetails[[#This Row],[實際成本]]</f>
        <v>0</v>
      </c>
      <c r="H4" s="43"/>
      <c r="I4" s="43"/>
    </row>
    <row r="5" spans="2:10" ht="16.5" customHeight="1">
      <c r="B5" s="40" t="s">
        <v>41</v>
      </c>
      <c r="C5" s="40" t="s">
        <v>20</v>
      </c>
      <c r="D5" s="68">
        <v>3000</v>
      </c>
      <c r="E5" s="68">
        <v>3000</v>
      </c>
      <c r="F5" s="68">
        <f>BudgetDetails[[#This Row],[預計成本]]-BudgetDetails[[#This Row],[實際成本]]</f>
        <v>0</v>
      </c>
      <c r="G5" s="42">
        <f>BudgetDetails[[#This Row],[實際成本]]</f>
        <v>3000</v>
      </c>
      <c r="H5" s="43"/>
      <c r="I5" s="43"/>
    </row>
    <row r="6" spans="2:10" ht="16.5" customHeight="1">
      <c r="B6" s="40" t="s">
        <v>39</v>
      </c>
      <c r="C6" s="40" t="s">
        <v>20</v>
      </c>
      <c r="D6" s="68">
        <v>0</v>
      </c>
      <c r="E6" s="68">
        <v>0</v>
      </c>
      <c r="F6" s="68">
        <f>BudgetDetails[[#This Row],[預計成本]]-BudgetDetails[[#This Row],[實際成本]]</f>
        <v>0</v>
      </c>
      <c r="G6" s="42">
        <f>BudgetDetails[[#This Row],[實際成本]]</f>
        <v>0</v>
      </c>
      <c r="H6" s="43"/>
      <c r="I6" s="43"/>
      <c r="J6" s="44"/>
    </row>
    <row r="7" spans="2:10" ht="16.5" customHeight="1">
      <c r="B7" s="40" t="s">
        <v>87</v>
      </c>
      <c r="C7" s="40" t="s">
        <v>31</v>
      </c>
      <c r="D7" s="68">
        <v>3000</v>
      </c>
      <c r="E7" s="68">
        <v>4500</v>
      </c>
      <c r="F7" s="68">
        <f>BudgetDetails[[#This Row],[預計成本]]-BudgetDetails[[#This Row],[實際成本]]</f>
        <v>-1500</v>
      </c>
      <c r="G7" s="42">
        <f>BudgetDetails[[#This Row],[實際成本]]</f>
        <v>4500</v>
      </c>
      <c r="H7" s="43"/>
      <c r="I7" s="43"/>
      <c r="J7" s="45"/>
    </row>
    <row r="8" spans="2:10" ht="16.5" customHeight="1">
      <c r="B8" s="40" t="s">
        <v>91</v>
      </c>
      <c r="C8" s="40" t="s">
        <v>31</v>
      </c>
      <c r="D8" s="68">
        <v>13500</v>
      </c>
      <c r="E8" s="68">
        <v>13500</v>
      </c>
      <c r="F8" s="68">
        <f>BudgetDetails[[#This Row],[預計成本]]-BudgetDetails[[#This Row],[實際成本]]</f>
        <v>0</v>
      </c>
      <c r="G8" s="42">
        <f>BudgetDetails[[#This Row],[實際成本]]</f>
        <v>13500</v>
      </c>
      <c r="H8" s="43"/>
      <c r="I8" s="43"/>
      <c r="J8" s="45"/>
    </row>
    <row r="9" spans="2:10" ht="16.5" customHeight="1">
      <c r="B9" s="40" t="s">
        <v>88</v>
      </c>
      <c r="C9" s="40" t="s">
        <v>31</v>
      </c>
      <c r="D9" s="68">
        <v>13500</v>
      </c>
      <c r="E9" s="68">
        <v>12000</v>
      </c>
      <c r="F9" s="68">
        <f>BudgetDetails[[#This Row],[預計成本]]-BudgetDetails[[#This Row],[實際成本]]</f>
        <v>1500</v>
      </c>
      <c r="G9" s="42">
        <f>BudgetDetails[[#This Row],[實際成本]]</f>
        <v>12000</v>
      </c>
      <c r="H9" s="43"/>
      <c r="I9" s="43"/>
      <c r="J9" s="45"/>
    </row>
    <row r="10" spans="2:10" ht="16.5" customHeight="1">
      <c r="B10" s="40" t="s">
        <v>25</v>
      </c>
      <c r="C10" s="40" t="s">
        <v>31</v>
      </c>
      <c r="D10" s="68">
        <v>9000</v>
      </c>
      <c r="E10" s="68">
        <v>9000</v>
      </c>
      <c r="F10" s="68">
        <f>BudgetDetails[[#This Row],[預計成本]]-BudgetDetails[[#This Row],[實際成本]]</f>
        <v>0</v>
      </c>
      <c r="G10" s="42">
        <f>BudgetDetails[[#This Row],[實際成本]]</f>
        <v>9000</v>
      </c>
      <c r="H10" s="43"/>
      <c r="I10" s="43"/>
      <c r="J10" s="45"/>
    </row>
    <row r="11" spans="2:10" ht="16.5" customHeight="1">
      <c r="B11" s="40" t="s">
        <v>90</v>
      </c>
      <c r="C11" s="40" t="s">
        <v>31</v>
      </c>
      <c r="D11" s="68">
        <v>0</v>
      </c>
      <c r="E11" s="68">
        <v>0</v>
      </c>
      <c r="F11" s="68">
        <f>BudgetDetails[[#This Row],[預計成本]]-BudgetDetails[[#This Row],[實際成本]]</f>
        <v>0</v>
      </c>
      <c r="G11" s="42">
        <f>BudgetDetails[[#This Row],[實際成本]]</f>
        <v>0</v>
      </c>
      <c r="H11" s="43"/>
      <c r="I11" s="43"/>
      <c r="J11" s="45"/>
    </row>
    <row r="12" spans="2:10" ht="16.5" customHeight="1">
      <c r="B12" s="40" t="s">
        <v>89</v>
      </c>
      <c r="C12" s="40" t="s">
        <v>31</v>
      </c>
      <c r="D12" s="68">
        <v>750</v>
      </c>
      <c r="E12" s="68">
        <v>750</v>
      </c>
      <c r="F12" s="68">
        <f>BudgetDetails[[#This Row],[預計成本]]-BudgetDetails[[#This Row],[實際成本]]</f>
        <v>0</v>
      </c>
      <c r="G12" s="42">
        <f>BudgetDetails[[#This Row],[實際成本]]</f>
        <v>750</v>
      </c>
      <c r="H12" s="43"/>
      <c r="I12" s="43"/>
      <c r="J12" s="45"/>
    </row>
    <row r="13" spans="2:10" ht="16.5" customHeight="1">
      <c r="B13" s="40" t="s">
        <v>59</v>
      </c>
      <c r="C13" s="40" t="s">
        <v>31</v>
      </c>
      <c r="D13" s="68">
        <v>3000</v>
      </c>
      <c r="E13" s="68">
        <v>1500</v>
      </c>
      <c r="F13" s="68">
        <f>BudgetDetails[[#This Row],[預計成本]]-BudgetDetails[[#This Row],[實際成本]]</f>
        <v>1500</v>
      </c>
      <c r="G13" s="42">
        <f>BudgetDetails[[#This Row],[實際成本]]</f>
        <v>1500</v>
      </c>
      <c r="H13" s="43"/>
      <c r="I13" s="43"/>
    </row>
    <row r="14" spans="2:10" ht="16.5" customHeight="1">
      <c r="B14" s="40" t="s">
        <v>61</v>
      </c>
      <c r="C14" s="40" t="s">
        <v>24</v>
      </c>
      <c r="D14" s="68">
        <v>0</v>
      </c>
      <c r="E14" s="68">
        <v>0</v>
      </c>
      <c r="F14" s="68">
        <f>BudgetDetails[[#This Row],[預計成本]]-BudgetDetails[[#This Row],[實際成本]]</f>
        <v>0</v>
      </c>
      <c r="G14" s="42">
        <f>BudgetDetails[[#This Row],[實際成本]]</f>
        <v>0</v>
      </c>
      <c r="H14" s="43"/>
      <c r="I14" s="43"/>
    </row>
    <row r="15" spans="2:10" ht="16.5" customHeight="1">
      <c r="B15" s="40" t="s">
        <v>65</v>
      </c>
      <c r="C15" s="40" t="s">
        <v>24</v>
      </c>
      <c r="D15" s="68">
        <v>1200</v>
      </c>
      <c r="E15" s="68">
        <v>1650</v>
      </c>
      <c r="F15" s="68">
        <f>BudgetDetails[[#This Row],[預計成本]]-BudgetDetails[[#This Row],[實際成本]]</f>
        <v>-450</v>
      </c>
      <c r="G15" s="42">
        <f>BudgetDetails[[#This Row],[實際成本]]</f>
        <v>1650</v>
      </c>
      <c r="H15" s="43"/>
      <c r="I15" s="43"/>
    </row>
    <row r="16" spans="2:10" ht="16.5" customHeight="1">
      <c r="B16" s="40" t="s">
        <v>67</v>
      </c>
      <c r="C16" s="40" t="s">
        <v>24</v>
      </c>
      <c r="D16" s="68">
        <v>750</v>
      </c>
      <c r="E16" s="68">
        <v>780</v>
      </c>
      <c r="F16" s="68">
        <f>BudgetDetails[[#This Row],[預計成本]]-BudgetDetails[[#This Row],[實際成本]]</f>
        <v>-30</v>
      </c>
      <c r="G16" s="42">
        <f>BudgetDetails[[#This Row],[實際成本]]</f>
        <v>780</v>
      </c>
      <c r="H16" s="43"/>
      <c r="I16" s="43"/>
    </row>
    <row r="17" spans="2:10" ht="16.5" customHeight="1">
      <c r="B17" s="40" t="s">
        <v>57</v>
      </c>
      <c r="C17" s="40" t="s">
        <v>24</v>
      </c>
      <c r="D17" s="68">
        <v>9000</v>
      </c>
      <c r="E17" s="68">
        <v>12000</v>
      </c>
      <c r="F17" s="68">
        <f>BudgetDetails[[#This Row],[預計成本]]-BudgetDetails[[#This Row],[實際成本]]</f>
        <v>-3000</v>
      </c>
      <c r="G17" s="42">
        <f>BudgetDetails[[#This Row],[實際成本]]</f>
        <v>12000</v>
      </c>
      <c r="H17" s="43"/>
      <c r="I17" s="43"/>
    </row>
    <row r="18" spans="2:10" ht="16.5" customHeight="1">
      <c r="B18" s="40" t="s">
        <v>55</v>
      </c>
      <c r="C18" s="40" t="s">
        <v>24</v>
      </c>
      <c r="D18" s="68">
        <v>3000</v>
      </c>
      <c r="E18" s="68">
        <v>3000</v>
      </c>
      <c r="F18" s="68">
        <f>BudgetDetails[[#This Row],[預計成本]]-BudgetDetails[[#This Row],[實際成本]]</f>
        <v>0</v>
      </c>
      <c r="G18" s="42">
        <f>BudgetDetails[[#This Row],[實際成本]]</f>
        <v>3000</v>
      </c>
      <c r="H18" s="43"/>
      <c r="I18" s="43"/>
    </row>
    <row r="19" spans="2:10" ht="16.5" customHeight="1">
      <c r="B19" s="40" t="s">
        <v>60</v>
      </c>
      <c r="C19" s="40" t="s">
        <v>24</v>
      </c>
      <c r="D19" s="68">
        <v>51000</v>
      </c>
      <c r="E19" s="68">
        <v>51000</v>
      </c>
      <c r="F19" s="68">
        <f>BudgetDetails[[#This Row],[預計成本]]-BudgetDetails[[#This Row],[實際成本]]</f>
        <v>0</v>
      </c>
      <c r="G19" s="42">
        <f>BudgetDetails[[#This Row],[實際成本]]</f>
        <v>51000</v>
      </c>
      <c r="H19" s="43"/>
      <c r="I19" s="43"/>
      <c r="J19" s="9"/>
    </row>
    <row r="20" spans="2:10" ht="16.5" customHeight="1">
      <c r="B20" s="40" t="s">
        <v>58</v>
      </c>
      <c r="C20" s="40" t="s">
        <v>24</v>
      </c>
      <c r="D20" s="68">
        <v>6000</v>
      </c>
      <c r="E20" s="68">
        <v>0</v>
      </c>
      <c r="F20" s="68">
        <f>BudgetDetails[[#This Row],[預計成本]]-BudgetDetails[[#This Row],[實際成本]]</f>
        <v>6000</v>
      </c>
      <c r="G20" s="42">
        <f>BudgetDetails[[#This Row],[實際成本]]</f>
        <v>0</v>
      </c>
      <c r="H20" s="43"/>
      <c r="I20" s="43"/>
      <c r="J20" s="44"/>
    </row>
    <row r="21" spans="2:10" ht="16.5" customHeight="1">
      <c r="B21" s="40" t="s">
        <v>56</v>
      </c>
      <c r="C21" s="40" t="s">
        <v>24</v>
      </c>
      <c r="D21" s="68">
        <v>1350</v>
      </c>
      <c r="E21" s="68">
        <v>1500</v>
      </c>
      <c r="F21" s="68">
        <f>BudgetDetails[[#This Row],[預計成本]]-BudgetDetails[[#This Row],[實際成本]]</f>
        <v>-150</v>
      </c>
      <c r="G21" s="42">
        <f>BudgetDetails[[#This Row],[實際成本]]</f>
        <v>1500</v>
      </c>
      <c r="H21" s="43"/>
      <c r="I21" s="43"/>
    </row>
    <row r="22" spans="2:10" ht="16.5" customHeight="1">
      <c r="B22" s="40" t="s">
        <v>63</v>
      </c>
      <c r="C22" s="40" t="s">
        <v>24</v>
      </c>
      <c r="D22" s="68">
        <v>1800</v>
      </c>
      <c r="E22" s="68">
        <v>1800</v>
      </c>
      <c r="F22" s="68">
        <f>BudgetDetails[[#This Row],[預計成本]]-BudgetDetails[[#This Row],[實際成本]]</f>
        <v>0</v>
      </c>
      <c r="G22" s="42">
        <f>BudgetDetails[[#This Row],[實際成本]]</f>
        <v>1800</v>
      </c>
      <c r="H22" s="43"/>
      <c r="I22" s="43"/>
    </row>
    <row r="23" spans="2:10" ht="16.5" customHeight="1">
      <c r="B23" s="40" t="s">
        <v>64</v>
      </c>
      <c r="C23" s="40" t="s">
        <v>24</v>
      </c>
      <c r="D23" s="68">
        <v>1050</v>
      </c>
      <c r="E23" s="68">
        <v>1170</v>
      </c>
      <c r="F23" s="68">
        <f>BudgetDetails[[#This Row],[預計成本]]-BudgetDetails[[#This Row],[實際成本]]</f>
        <v>-120</v>
      </c>
      <c r="G23" s="42">
        <f>BudgetDetails[[#This Row],[實際成本]]</f>
        <v>1170</v>
      </c>
      <c r="H23" s="43"/>
      <c r="I23" s="43"/>
    </row>
    <row r="24" spans="2:10" ht="16.5" customHeight="1">
      <c r="B24" s="40" t="s">
        <v>59</v>
      </c>
      <c r="C24" s="40" t="s">
        <v>24</v>
      </c>
      <c r="D24" s="68">
        <v>6000</v>
      </c>
      <c r="E24" s="68">
        <v>4500</v>
      </c>
      <c r="F24" s="68">
        <f>BudgetDetails[[#This Row],[預計成本]]-BudgetDetails[[#This Row],[實際成本]]</f>
        <v>1500</v>
      </c>
      <c r="G24" s="42">
        <f>BudgetDetails[[#This Row],[實際成本]]</f>
        <v>4500</v>
      </c>
      <c r="H24" s="43"/>
      <c r="I24" s="43"/>
    </row>
    <row r="25" spans="2:10" ht="16.5" customHeight="1">
      <c r="B25" s="40" t="s">
        <v>66</v>
      </c>
      <c r="C25" s="40" t="s">
        <v>24</v>
      </c>
      <c r="D25" s="68">
        <v>750</v>
      </c>
      <c r="E25" s="68">
        <v>660</v>
      </c>
      <c r="F25" s="68">
        <f>BudgetDetails[[#This Row],[預計成本]]-BudgetDetails[[#This Row],[實際成本]]</f>
        <v>90</v>
      </c>
      <c r="G25" s="42">
        <f>BudgetDetails[[#This Row],[實際成本]]</f>
        <v>660</v>
      </c>
      <c r="H25" s="43"/>
      <c r="I25" s="43"/>
    </row>
    <row r="26" spans="2:10" ht="16.5" customHeight="1">
      <c r="B26" s="40" t="s">
        <v>62</v>
      </c>
      <c r="C26" s="40" t="s">
        <v>24</v>
      </c>
      <c r="D26" s="68">
        <v>3000</v>
      </c>
      <c r="E26" s="68">
        <v>3000</v>
      </c>
      <c r="F26" s="68">
        <f>BudgetDetails[[#This Row],[預計成本]]-BudgetDetails[[#This Row],[實際成本]]</f>
        <v>0</v>
      </c>
      <c r="G26" s="42">
        <f>BudgetDetails[[#This Row],[實際成本]]</f>
        <v>3000</v>
      </c>
      <c r="H26" s="43"/>
      <c r="I26" s="43"/>
    </row>
    <row r="27" spans="2:10" ht="16.5" customHeight="1">
      <c r="B27" s="40" t="s">
        <v>69</v>
      </c>
      <c r="C27" s="40" t="s">
        <v>25</v>
      </c>
      <c r="D27" s="68">
        <v>12000</v>
      </c>
      <c r="E27" s="68">
        <v>12000</v>
      </c>
      <c r="F27" s="68">
        <f>BudgetDetails[[#This Row],[預計成本]]-BudgetDetails[[#This Row],[實際成本]]</f>
        <v>0</v>
      </c>
      <c r="G27" s="42">
        <f>BudgetDetails[[#This Row],[實際成本]]</f>
        <v>12000</v>
      </c>
      <c r="H27" s="43"/>
      <c r="I27" s="43"/>
    </row>
    <row r="28" spans="2:10" ht="16.5" customHeight="1">
      <c r="B28" s="40" t="s">
        <v>68</v>
      </c>
      <c r="C28" s="40" t="s">
        <v>25</v>
      </c>
      <c r="D28" s="68">
        <v>12000</v>
      </c>
      <c r="E28" s="68">
        <v>12000</v>
      </c>
      <c r="F28" s="68">
        <f>BudgetDetails[[#This Row],[預計成本]]-BudgetDetails[[#This Row],[實際成本]]</f>
        <v>0</v>
      </c>
      <c r="G28" s="42">
        <f>BudgetDetails[[#This Row],[實際成本]]</f>
        <v>12000</v>
      </c>
      <c r="H28" s="43"/>
      <c r="I28" s="43"/>
    </row>
    <row r="29" spans="2:10" ht="16.5" customHeight="1">
      <c r="B29" s="40" t="s">
        <v>70</v>
      </c>
      <c r="C29" s="40" t="s">
        <v>25</v>
      </c>
      <c r="D29" s="68">
        <v>3000</v>
      </c>
      <c r="E29" s="68">
        <v>3000</v>
      </c>
      <c r="F29" s="68">
        <f>BudgetDetails[[#This Row],[預計成本]]-BudgetDetails[[#This Row],[實際成本]]</f>
        <v>0</v>
      </c>
      <c r="G29" s="42">
        <f>BudgetDetails[[#This Row],[實際成本]]</f>
        <v>3000</v>
      </c>
      <c r="H29" s="43"/>
      <c r="I29" s="43"/>
    </row>
    <row r="30" spans="2:10" ht="16.5" customHeight="1">
      <c r="B30" s="40" t="s">
        <v>49</v>
      </c>
      <c r="C30" s="40" t="s">
        <v>22</v>
      </c>
      <c r="D30" s="68">
        <v>30000</v>
      </c>
      <c r="E30" s="68">
        <v>36000</v>
      </c>
      <c r="F30" s="68">
        <f>BudgetDetails[[#This Row],[預計成本]]-BudgetDetails[[#This Row],[實際成本]]</f>
        <v>-6000</v>
      </c>
      <c r="G30" s="42">
        <f>BudgetDetails[[#This Row],[實際成本]]</f>
        <v>36000</v>
      </c>
      <c r="H30" s="43"/>
      <c r="I30" s="43"/>
    </row>
    <row r="31" spans="2:10" ht="16.5" customHeight="1">
      <c r="B31" s="40" t="s">
        <v>50</v>
      </c>
      <c r="C31" s="40" t="s">
        <v>22</v>
      </c>
      <c r="D31" s="68">
        <v>3000</v>
      </c>
      <c r="E31" s="68">
        <v>3600</v>
      </c>
      <c r="F31" s="68">
        <f>BudgetDetails[[#This Row],[預計成本]]-BudgetDetails[[#This Row],[實際成本]]</f>
        <v>-600</v>
      </c>
      <c r="G31" s="42">
        <f>BudgetDetails[[#This Row],[實際成本]]</f>
        <v>3600</v>
      </c>
      <c r="H31" s="43"/>
      <c r="I31" s="43"/>
    </row>
    <row r="32" spans="2:10" ht="16.5" customHeight="1">
      <c r="B32" s="40" t="s">
        <v>76</v>
      </c>
      <c r="C32" s="40" t="s">
        <v>27</v>
      </c>
      <c r="D32" s="68">
        <v>4500</v>
      </c>
      <c r="E32" s="68">
        <v>4200</v>
      </c>
      <c r="F32" s="68">
        <f>BudgetDetails[[#This Row],[預計成本]]-BudgetDetails[[#This Row],[實際成本]]</f>
        <v>300</v>
      </c>
      <c r="G32" s="42">
        <f>BudgetDetails[[#This Row],[實際成本]]</f>
        <v>4200</v>
      </c>
      <c r="H32" s="43"/>
      <c r="I32" s="43"/>
    </row>
    <row r="33" spans="2:9" ht="16.5" customHeight="1">
      <c r="B33" s="40" t="s">
        <v>77</v>
      </c>
      <c r="C33" s="40" t="s">
        <v>27</v>
      </c>
      <c r="D33" s="68">
        <v>0</v>
      </c>
      <c r="E33" s="68">
        <v>0</v>
      </c>
      <c r="F33" s="68">
        <f>BudgetDetails[[#This Row],[預計成本]]-BudgetDetails[[#This Row],[實際成本]]</f>
        <v>0</v>
      </c>
      <c r="G33" s="42">
        <f>BudgetDetails[[#This Row],[實際成本]]</f>
        <v>0</v>
      </c>
      <c r="H33" s="43"/>
      <c r="I33" s="43"/>
    </row>
    <row r="34" spans="2:9" ht="16.5" customHeight="1">
      <c r="B34" s="40" t="s">
        <v>79</v>
      </c>
      <c r="C34" s="40" t="s">
        <v>27</v>
      </c>
      <c r="D34" s="68">
        <v>0</v>
      </c>
      <c r="E34" s="68">
        <v>0</v>
      </c>
      <c r="F34" s="68">
        <f>BudgetDetails[[#This Row],[預計成本]]-BudgetDetails[[#This Row],[實際成本]]</f>
        <v>0</v>
      </c>
      <c r="G34" s="42">
        <f>BudgetDetails[[#This Row],[實際成本]]</f>
        <v>0</v>
      </c>
      <c r="H34" s="43"/>
      <c r="I34" s="43"/>
    </row>
    <row r="35" spans="2:9" ht="16.5" customHeight="1">
      <c r="B35" s="40" t="s">
        <v>78</v>
      </c>
      <c r="C35" s="40" t="s">
        <v>27</v>
      </c>
      <c r="D35" s="68">
        <v>0</v>
      </c>
      <c r="E35" s="68">
        <v>0</v>
      </c>
      <c r="F35" s="68">
        <f>BudgetDetails[[#This Row],[預計成本]]-BudgetDetails[[#This Row],[實際成本]]</f>
        <v>0</v>
      </c>
      <c r="G35" s="42">
        <f>BudgetDetails[[#This Row],[實際成本]]</f>
        <v>0</v>
      </c>
      <c r="H35" s="43"/>
      <c r="I35" s="43"/>
    </row>
    <row r="36" spans="2:9" ht="16.5" customHeight="1">
      <c r="B36" s="40" t="s">
        <v>39</v>
      </c>
      <c r="C36" s="40" t="s">
        <v>27</v>
      </c>
      <c r="D36" s="68">
        <v>0</v>
      </c>
      <c r="E36" s="68">
        <v>0</v>
      </c>
      <c r="F36" s="68">
        <f>BudgetDetails[[#This Row],[預計成本]]-BudgetDetails[[#This Row],[實際成本]]</f>
        <v>0</v>
      </c>
      <c r="G36" s="42">
        <f>BudgetDetails[[#This Row],[實際成本]]</f>
        <v>0</v>
      </c>
      <c r="H36" s="43"/>
      <c r="I36" s="43"/>
    </row>
    <row r="37" spans="2:9" ht="16.5" customHeight="1">
      <c r="B37" s="40" t="s">
        <v>45</v>
      </c>
      <c r="C37" s="40" t="s">
        <v>21</v>
      </c>
      <c r="D37" s="68">
        <v>1500</v>
      </c>
      <c r="E37" s="68">
        <v>900</v>
      </c>
      <c r="F37" s="68">
        <f>BudgetDetails[[#This Row],[預計成本]]-BudgetDetails[[#This Row],[實際成本]]</f>
        <v>600</v>
      </c>
      <c r="G37" s="42">
        <f>BudgetDetails[[#This Row],[實際成本]]</f>
        <v>900</v>
      </c>
      <c r="H37" s="43"/>
      <c r="I37" s="43"/>
    </row>
    <row r="38" spans="2:9" ht="16.5" customHeight="1">
      <c r="B38" s="40" t="s">
        <v>42</v>
      </c>
      <c r="C38" s="40" t="s">
        <v>21</v>
      </c>
      <c r="D38" s="68">
        <v>1500</v>
      </c>
      <c r="E38" s="68">
        <v>1200</v>
      </c>
      <c r="F38" s="68">
        <f>BudgetDetails[[#This Row],[預計成本]]-BudgetDetails[[#This Row],[實際成本]]</f>
        <v>300</v>
      </c>
      <c r="G38" s="42">
        <f>BudgetDetails[[#This Row],[實際成本]]</f>
        <v>1200</v>
      </c>
      <c r="H38" s="43"/>
      <c r="I38" s="43"/>
    </row>
    <row r="39" spans="2:9" ht="16.5" customHeight="1">
      <c r="B39" s="40" t="s">
        <v>44</v>
      </c>
      <c r="C39" s="40" t="s">
        <v>21</v>
      </c>
      <c r="D39" s="68">
        <v>1500</v>
      </c>
      <c r="E39" s="68">
        <v>840</v>
      </c>
      <c r="F39" s="68">
        <f>BudgetDetails[[#This Row],[預計成本]]-BudgetDetails[[#This Row],[實際成本]]</f>
        <v>660</v>
      </c>
      <c r="G39" s="42">
        <f>BudgetDetails[[#This Row],[實際成本]]</f>
        <v>840</v>
      </c>
      <c r="H39" s="43"/>
      <c r="I39" s="43"/>
    </row>
    <row r="40" spans="2:9" ht="16.5" customHeight="1">
      <c r="B40" s="40" t="s">
        <v>43</v>
      </c>
      <c r="C40" s="40" t="s">
        <v>21</v>
      </c>
      <c r="D40" s="68">
        <v>6000</v>
      </c>
      <c r="E40" s="68">
        <v>4500</v>
      </c>
      <c r="F40" s="68">
        <f>BudgetDetails[[#This Row],[預計成本]]-BudgetDetails[[#This Row],[實際成本]]</f>
        <v>1500</v>
      </c>
      <c r="G40" s="42">
        <f>BudgetDetails[[#This Row],[實際成本]]</f>
        <v>4500</v>
      </c>
      <c r="H40" s="43"/>
      <c r="I40" s="43"/>
    </row>
    <row r="41" spans="2:9" ht="16.5" customHeight="1">
      <c r="B41" s="40" t="s">
        <v>48</v>
      </c>
      <c r="C41" s="40" t="s">
        <v>21</v>
      </c>
      <c r="D41" s="68">
        <v>900</v>
      </c>
      <c r="E41" s="68">
        <v>600</v>
      </c>
      <c r="F41" s="68">
        <f>BudgetDetails[[#This Row],[預計成本]]-BudgetDetails[[#This Row],[實際成本]]</f>
        <v>300</v>
      </c>
      <c r="G41" s="42">
        <f>BudgetDetails[[#This Row],[實際成本]]</f>
        <v>600</v>
      </c>
      <c r="H41" s="43"/>
      <c r="I41" s="43"/>
    </row>
    <row r="42" spans="2:9" ht="16.5" customHeight="1">
      <c r="B42" s="40" t="s">
        <v>47</v>
      </c>
      <c r="C42" s="40" t="s">
        <v>21</v>
      </c>
      <c r="D42" s="68">
        <v>600</v>
      </c>
      <c r="E42" s="68">
        <v>1500</v>
      </c>
      <c r="F42" s="68">
        <f>BudgetDetails[[#This Row],[預計成本]]-BudgetDetails[[#This Row],[實際成本]]</f>
        <v>-900</v>
      </c>
      <c r="G42" s="42">
        <f>BudgetDetails[[#This Row],[實際成本]]</f>
        <v>1500</v>
      </c>
      <c r="H42" s="43"/>
      <c r="I42" s="43"/>
    </row>
    <row r="43" spans="2:9" ht="16.5" customHeight="1">
      <c r="B43" s="40" t="s">
        <v>46</v>
      </c>
      <c r="C43" s="40" t="s">
        <v>21</v>
      </c>
      <c r="D43" s="68">
        <v>0</v>
      </c>
      <c r="E43" s="68">
        <v>1200</v>
      </c>
      <c r="F43" s="68">
        <f>BudgetDetails[[#This Row],[預計成本]]-BudgetDetails[[#This Row],[實際成本]]</f>
        <v>-1200</v>
      </c>
      <c r="G43" s="42">
        <f>BudgetDetails[[#This Row],[實際成本]]</f>
        <v>1200</v>
      </c>
      <c r="H43" s="43"/>
      <c r="I43" s="43"/>
    </row>
    <row r="44" spans="2:9" ht="16.5" customHeight="1">
      <c r="B44" s="40" t="s">
        <v>86</v>
      </c>
      <c r="C44" s="40" t="s">
        <v>30</v>
      </c>
      <c r="D44" s="68">
        <v>0</v>
      </c>
      <c r="E44" s="68">
        <v>0</v>
      </c>
      <c r="F44" s="68">
        <f>BudgetDetails[[#This Row],[預計成本]]-BudgetDetails[[#This Row],[實際成本]]</f>
        <v>0</v>
      </c>
      <c r="G44" s="42">
        <f>BudgetDetails[[#This Row],[實際成本]]</f>
        <v>0</v>
      </c>
      <c r="H44" s="43"/>
      <c r="I44" s="43"/>
    </row>
    <row r="45" spans="2:9" ht="16.5" customHeight="1">
      <c r="B45" s="40" t="s">
        <v>84</v>
      </c>
      <c r="C45" s="40" t="s">
        <v>30</v>
      </c>
      <c r="D45" s="68">
        <v>9000</v>
      </c>
      <c r="E45" s="68">
        <v>9000</v>
      </c>
      <c r="F45" s="68">
        <f>BudgetDetails[[#This Row],[預計成本]]-BudgetDetails[[#This Row],[實際成本]]</f>
        <v>0</v>
      </c>
      <c r="G45" s="42">
        <f>BudgetDetails[[#This Row],[實際成本]]</f>
        <v>9000</v>
      </c>
      <c r="H45" s="43"/>
      <c r="I45" s="43"/>
    </row>
    <row r="46" spans="2:9" ht="16.5" customHeight="1">
      <c r="B46" s="40" t="s">
        <v>85</v>
      </c>
      <c r="C46" s="40" t="s">
        <v>30</v>
      </c>
      <c r="D46" s="68">
        <v>0</v>
      </c>
      <c r="E46" s="68">
        <v>0</v>
      </c>
      <c r="F46" s="68">
        <f>BudgetDetails[[#This Row],[預計成本]]-BudgetDetails[[#This Row],[實際成本]]</f>
        <v>0</v>
      </c>
      <c r="G46" s="42">
        <f>BudgetDetails[[#This Row],[實際成本]]</f>
        <v>0</v>
      </c>
      <c r="H46" s="43"/>
      <c r="I46" s="43"/>
    </row>
    <row r="47" spans="2:9" ht="16.5" customHeight="1">
      <c r="B47" s="40" t="s">
        <v>71</v>
      </c>
      <c r="C47" s="40" t="s">
        <v>26</v>
      </c>
      <c r="D47" s="68">
        <v>6000</v>
      </c>
      <c r="E47" s="68">
        <v>6000</v>
      </c>
      <c r="F47" s="68">
        <f>BudgetDetails[[#This Row],[預計成本]]-BudgetDetails[[#This Row],[實際成本]]</f>
        <v>0</v>
      </c>
      <c r="G47" s="42">
        <f>BudgetDetails[[#This Row],[實際成本]]</f>
        <v>6000</v>
      </c>
      <c r="H47" s="43"/>
      <c r="I47" s="43"/>
    </row>
    <row r="48" spans="2:9" ht="16.5" customHeight="1">
      <c r="B48" s="40" t="s">
        <v>72</v>
      </c>
      <c r="C48" s="40" t="s">
        <v>26</v>
      </c>
      <c r="D48" s="68">
        <v>0</v>
      </c>
      <c r="E48" s="68">
        <v>0</v>
      </c>
      <c r="F48" s="68">
        <f>BudgetDetails[[#This Row],[預計成本]]-BudgetDetails[[#This Row],[實際成本]]</f>
        <v>0</v>
      </c>
      <c r="G48" s="42">
        <f>BudgetDetails[[#This Row],[實際成本]]</f>
        <v>0</v>
      </c>
      <c r="H48" s="43"/>
      <c r="I48" s="43"/>
    </row>
    <row r="49" spans="2:9" ht="16.5" customHeight="1">
      <c r="B49" s="40" t="s">
        <v>73</v>
      </c>
      <c r="C49" s="40" t="s">
        <v>26</v>
      </c>
      <c r="D49" s="68">
        <v>0</v>
      </c>
      <c r="E49" s="68">
        <v>0</v>
      </c>
      <c r="F49" s="68">
        <f>BudgetDetails[[#This Row],[預計成本]]-BudgetDetails[[#This Row],[實際成本]]</f>
        <v>0</v>
      </c>
      <c r="G49" s="42">
        <f>BudgetDetails[[#This Row],[實際成本]]</f>
        <v>0</v>
      </c>
      <c r="H49" s="43"/>
      <c r="I49" s="43"/>
    </row>
    <row r="50" spans="2:9" ht="16.5" customHeight="1">
      <c r="B50" s="40" t="s">
        <v>74</v>
      </c>
      <c r="C50" s="40" t="s">
        <v>26</v>
      </c>
      <c r="D50" s="68">
        <v>0</v>
      </c>
      <c r="E50" s="68">
        <v>0</v>
      </c>
      <c r="F50" s="68">
        <f>BudgetDetails[[#This Row],[預計成本]]-BudgetDetails[[#This Row],[實際成本]]</f>
        <v>0</v>
      </c>
      <c r="G50" s="42">
        <f>BudgetDetails[[#This Row],[實際成本]]</f>
        <v>0</v>
      </c>
      <c r="H50" s="43"/>
      <c r="I50" s="43"/>
    </row>
    <row r="51" spans="2:9" ht="16.5" customHeight="1">
      <c r="B51" s="40" t="s">
        <v>75</v>
      </c>
      <c r="C51" s="40" t="s">
        <v>26</v>
      </c>
      <c r="D51" s="68">
        <v>0</v>
      </c>
      <c r="E51" s="68">
        <v>0</v>
      </c>
      <c r="F51" s="68">
        <f>BudgetDetails[[#This Row],[預計成本]]-BudgetDetails[[#This Row],[實際成本]]</f>
        <v>0</v>
      </c>
      <c r="G51" s="42">
        <f>BudgetDetails[[#This Row],[實際成本]]</f>
        <v>0</v>
      </c>
      <c r="H51" s="43"/>
      <c r="I51" s="43"/>
    </row>
    <row r="52" spans="2:9" ht="16.5" customHeight="1">
      <c r="B52" s="40" t="s">
        <v>82</v>
      </c>
      <c r="C52" s="40" t="s">
        <v>29</v>
      </c>
      <c r="D52" s="68">
        <v>6000</v>
      </c>
      <c r="E52" s="68">
        <v>6000</v>
      </c>
      <c r="F52" s="68">
        <f>BudgetDetails[[#This Row],[預計成本]]-BudgetDetails[[#This Row],[實際成本]]</f>
        <v>0</v>
      </c>
      <c r="G52" s="42">
        <f>BudgetDetails[[#This Row],[實際成本]]</f>
        <v>6000</v>
      </c>
      <c r="H52" s="43"/>
      <c r="I52" s="43"/>
    </row>
    <row r="53" spans="2:9" ht="16.5" customHeight="1">
      <c r="B53" s="40" t="s">
        <v>83</v>
      </c>
      <c r="C53" s="40" t="s">
        <v>29</v>
      </c>
      <c r="D53" s="68">
        <v>0</v>
      </c>
      <c r="E53" s="68">
        <v>0</v>
      </c>
      <c r="F53" s="68">
        <f>BudgetDetails[[#This Row],[預計成本]]-BudgetDetails[[#This Row],[實際成本]]</f>
        <v>0</v>
      </c>
      <c r="G53" s="42">
        <f>BudgetDetails[[#This Row],[實際成本]]</f>
        <v>0</v>
      </c>
      <c r="H53" s="43"/>
      <c r="I53" s="43"/>
    </row>
    <row r="54" spans="2:9" ht="16.5" customHeight="1">
      <c r="B54" s="40" t="s">
        <v>51</v>
      </c>
      <c r="C54" s="40" t="s">
        <v>23</v>
      </c>
      <c r="D54" s="68">
        <v>2250</v>
      </c>
      <c r="E54" s="68">
        <v>3000</v>
      </c>
      <c r="F54" s="68">
        <f>BudgetDetails[[#This Row],[預計成本]]-BudgetDetails[[#This Row],[實際成本]]</f>
        <v>-750</v>
      </c>
      <c r="G54" s="42">
        <f>BudgetDetails[[#This Row],[實際成本]]</f>
        <v>3000</v>
      </c>
      <c r="H54" s="43"/>
      <c r="I54" s="43"/>
    </row>
    <row r="55" spans="2:9" ht="16.5" customHeight="1">
      <c r="B55" s="40" t="s">
        <v>52</v>
      </c>
      <c r="C55" s="40" t="s">
        <v>23</v>
      </c>
      <c r="D55" s="68">
        <v>750</v>
      </c>
      <c r="E55" s="68">
        <v>750</v>
      </c>
      <c r="F55" s="68">
        <f>BudgetDetails[[#This Row],[預計成本]]-BudgetDetails[[#This Row],[實際成本]]</f>
        <v>0</v>
      </c>
      <c r="G55" s="42">
        <f>BudgetDetails[[#This Row],[實際成本]]</f>
        <v>750</v>
      </c>
      <c r="H55" s="43"/>
      <c r="I55" s="43"/>
    </row>
    <row r="56" spans="2:9" ht="16.5" customHeight="1">
      <c r="B56" s="40" t="s">
        <v>53</v>
      </c>
      <c r="C56" s="40" t="s">
        <v>23</v>
      </c>
      <c r="D56" s="68">
        <v>0</v>
      </c>
      <c r="E56" s="68">
        <v>0</v>
      </c>
      <c r="F56" s="68">
        <f>BudgetDetails[[#This Row],[預計成本]]-BudgetDetails[[#This Row],[實際成本]]</f>
        <v>0</v>
      </c>
      <c r="G56" s="42">
        <f>BudgetDetails[[#This Row],[實際成本]]</f>
        <v>0</v>
      </c>
      <c r="H56" s="43"/>
      <c r="I56" s="43"/>
    </row>
    <row r="57" spans="2:9" ht="16.5" customHeight="1">
      <c r="B57" s="40" t="s">
        <v>54</v>
      </c>
      <c r="C57" s="40" t="s">
        <v>23</v>
      </c>
      <c r="D57" s="68">
        <v>0</v>
      </c>
      <c r="E57" s="68">
        <v>0</v>
      </c>
      <c r="F57" s="68">
        <f>BudgetDetails[[#This Row],[預計成本]]-BudgetDetails[[#This Row],[實際成本]]</f>
        <v>0</v>
      </c>
      <c r="G57" s="42">
        <f>BudgetDetails[[#This Row],[實際成本]]</f>
        <v>0</v>
      </c>
      <c r="H57" s="43"/>
      <c r="I57" s="43"/>
    </row>
    <row r="58" spans="2:9" ht="16.5" customHeight="1">
      <c r="B58" s="40" t="s">
        <v>81</v>
      </c>
      <c r="C58" s="40" t="s">
        <v>28</v>
      </c>
      <c r="D58" s="68">
        <v>0</v>
      </c>
      <c r="E58" s="68">
        <v>0</v>
      </c>
      <c r="F58" s="68">
        <f>BudgetDetails[[#This Row],[預計成本]]-BudgetDetails[[#This Row],[實際成本]]</f>
        <v>0</v>
      </c>
      <c r="G58" s="42">
        <f>BudgetDetails[[#This Row],[實際成本]]</f>
        <v>0</v>
      </c>
      <c r="H58" s="43"/>
      <c r="I58" s="43"/>
    </row>
    <row r="59" spans="2:9" ht="16.5" customHeight="1">
      <c r="B59" s="40" t="s">
        <v>80</v>
      </c>
      <c r="C59" s="40" t="s">
        <v>28</v>
      </c>
      <c r="D59" s="68">
        <v>600</v>
      </c>
      <c r="E59" s="68">
        <v>750</v>
      </c>
      <c r="F59" s="68">
        <f>BudgetDetails[[#This Row],[預計成本]]-BudgetDetails[[#This Row],[實際成本]]</f>
        <v>-150</v>
      </c>
      <c r="G59" s="42">
        <f>BudgetDetails[[#This Row],[實際成本]]</f>
        <v>750</v>
      </c>
      <c r="H59" s="43"/>
      <c r="I59" s="43"/>
    </row>
    <row r="60" spans="2:9" ht="16.5" customHeight="1">
      <c r="B60" s="40" t="s">
        <v>22</v>
      </c>
      <c r="C60" s="40" t="s">
        <v>28</v>
      </c>
      <c r="D60" s="68">
        <v>4500</v>
      </c>
      <c r="E60" s="68">
        <v>2250</v>
      </c>
      <c r="F60" s="68">
        <f>BudgetDetails[[#This Row],[預計成本]]-BudgetDetails[[#This Row],[實際成本]]</f>
        <v>2250</v>
      </c>
      <c r="G60" s="42">
        <f>BudgetDetails[[#This Row],[實際成本]]</f>
        <v>2250</v>
      </c>
      <c r="H60" s="43"/>
      <c r="I60" s="43"/>
    </row>
    <row r="61" spans="2:9" ht="16.5" customHeight="1">
      <c r="B61" s="40" t="s">
        <v>39</v>
      </c>
      <c r="C61" s="40" t="s">
        <v>28</v>
      </c>
      <c r="D61" s="68">
        <v>0</v>
      </c>
      <c r="E61" s="68">
        <v>0</v>
      </c>
      <c r="F61" s="68">
        <f>BudgetDetails[[#This Row],[預計成本]]-BudgetDetails[[#This Row],[實際成本]]</f>
        <v>0</v>
      </c>
      <c r="G61" s="42">
        <f>BudgetDetails[[#This Row],[實際成本]]</f>
        <v>0</v>
      </c>
      <c r="H61" s="43"/>
      <c r="I61" s="43"/>
    </row>
    <row r="62" spans="2:9" ht="16.5" customHeight="1">
      <c r="B62" s="24" t="s">
        <v>92</v>
      </c>
      <c r="D62" s="69">
        <f>SUBTOTAL(109,BudgetDetails[預計成本])</f>
        <v>237450</v>
      </c>
      <c r="E62" s="69">
        <f>SUBTOTAL(109,BudgetDetails[實際成本])</f>
        <v>235800</v>
      </c>
      <c r="F62" s="69">
        <f>SUBTOTAL(109,BudgetDetails[差額])</f>
        <v>1650</v>
      </c>
      <c r="G62" s="46"/>
    </row>
    <row r="63" spans="2:9" ht="16.5" customHeight="1"/>
    <row r="64" spans="2:9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</sheetData>
  <phoneticPr fontId="3" type="noConversion"/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30" priority="15">
      <formula>F3&lt;0</formula>
    </cfRule>
  </conditionalFormatting>
  <dataValidations count="1">
    <dataValidation type="list" allowBlank="1" showInputMessage="1" showErrorMessage="1" errorTitle="資料無效" error="如果需要新增新類別至此清單，您可以在名為 [查閱清單] 的工作表的 [預算類別查閱] 欄中，新增新的清單項目。" sqref="C3:C61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>
      <selection activeCell="E27" sqref="E27"/>
    </sheetView>
  </sheetViews>
  <sheetFormatPr defaultRowHeight="16.5"/>
  <cols>
    <col min="1" max="1" width="2" style="24" customWidth="1"/>
    <col min="2" max="2" width="20" style="24" customWidth="1"/>
    <col min="3" max="3" width="13.625" style="24" customWidth="1"/>
    <col min="4" max="4" width="4.625" style="24" customWidth="1"/>
    <col min="5" max="5" width="30" style="24" customWidth="1"/>
    <col min="6" max="16384" width="9" style="24"/>
  </cols>
  <sheetData>
    <row r="1" spans="2:5" ht="23.25" customHeight="1">
      <c r="B1" s="47" t="s">
        <v>94</v>
      </c>
      <c r="E1" s="47" t="s">
        <v>95</v>
      </c>
    </row>
    <row r="2" spans="2:5">
      <c r="B2" s="54" t="s">
        <v>93</v>
      </c>
      <c r="C2" s="60" t="s">
        <v>98</v>
      </c>
      <c r="E2" s="24" t="s">
        <v>96</v>
      </c>
    </row>
    <row r="3" spans="2:5" ht="16.5" customHeight="1">
      <c r="B3" s="57" t="s">
        <v>20</v>
      </c>
      <c r="C3" s="59">
        <v>4200</v>
      </c>
      <c r="E3" s="26" t="s">
        <v>20</v>
      </c>
    </row>
    <row r="4" spans="2:5" ht="16.5" customHeight="1">
      <c r="B4" s="56" t="s">
        <v>31</v>
      </c>
      <c r="C4" s="59">
        <v>41250</v>
      </c>
      <c r="E4" s="26" t="s">
        <v>31</v>
      </c>
    </row>
    <row r="5" spans="2:5" ht="16.5" customHeight="1">
      <c r="B5" s="56" t="s">
        <v>24</v>
      </c>
      <c r="C5" s="59">
        <v>81060</v>
      </c>
      <c r="E5" s="26" t="s">
        <v>24</v>
      </c>
    </row>
    <row r="6" spans="2:5" ht="16.5" customHeight="1">
      <c r="B6" s="56" t="s">
        <v>25</v>
      </c>
      <c r="C6" s="59">
        <v>27000</v>
      </c>
      <c r="E6" s="26" t="s">
        <v>25</v>
      </c>
    </row>
    <row r="7" spans="2:5" ht="16.5" customHeight="1">
      <c r="B7" s="56" t="s">
        <v>22</v>
      </c>
      <c r="C7" s="59">
        <v>39600</v>
      </c>
      <c r="E7" s="26" t="s">
        <v>22</v>
      </c>
    </row>
    <row r="8" spans="2:5" ht="16.5" customHeight="1">
      <c r="B8" s="56" t="s">
        <v>27</v>
      </c>
      <c r="C8" s="59">
        <v>4200</v>
      </c>
      <c r="E8" s="26" t="s">
        <v>27</v>
      </c>
    </row>
    <row r="9" spans="2:5" ht="16.5" customHeight="1">
      <c r="B9" s="56" t="s">
        <v>21</v>
      </c>
      <c r="C9" s="59">
        <v>10740</v>
      </c>
      <c r="E9" s="26" t="s">
        <v>21</v>
      </c>
    </row>
    <row r="10" spans="2:5" ht="16.5" customHeight="1">
      <c r="B10" s="56" t="s">
        <v>30</v>
      </c>
      <c r="C10" s="59">
        <v>9000</v>
      </c>
      <c r="E10" s="26" t="s">
        <v>30</v>
      </c>
    </row>
    <row r="11" spans="2:5" ht="16.5" customHeight="1">
      <c r="B11" s="56" t="s">
        <v>26</v>
      </c>
      <c r="C11" s="59">
        <v>6000</v>
      </c>
      <c r="E11" s="26" t="s">
        <v>26</v>
      </c>
    </row>
    <row r="12" spans="2:5" ht="16.5" customHeight="1">
      <c r="B12" s="56" t="s">
        <v>29</v>
      </c>
      <c r="C12" s="59">
        <v>6000</v>
      </c>
      <c r="E12" s="26" t="s">
        <v>29</v>
      </c>
    </row>
    <row r="13" spans="2:5" ht="16.5" customHeight="1">
      <c r="B13" s="56" t="s">
        <v>23</v>
      </c>
      <c r="C13" s="59">
        <v>3750</v>
      </c>
      <c r="E13" s="26" t="s">
        <v>23</v>
      </c>
    </row>
    <row r="14" spans="2:5" ht="16.5" customHeight="1">
      <c r="B14" s="56" t="s">
        <v>28</v>
      </c>
      <c r="C14" s="59">
        <v>3000</v>
      </c>
      <c r="E14" s="26" t="s">
        <v>28</v>
      </c>
    </row>
    <row r="15" spans="2:5" ht="16.5" customHeight="1">
      <c r="B15" s="57" t="s">
        <v>0</v>
      </c>
      <c r="C15" s="59">
        <v>235800</v>
      </c>
    </row>
  </sheetData>
  <phoneticPr fontId="3" type="noConversion"/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856624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2012-09-19T11:17:00+00:00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493091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TP103458069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9B394ED3-33A6-4734-B3FD-5EBEA7B8803C}"/>
</file>

<file path=customXml/itemProps2.xml><?xml version="1.0" encoding="utf-8"?>
<ds:datastoreItem xmlns:ds="http://schemas.openxmlformats.org/officeDocument/2006/customXml" ds:itemID="{93A4E765-02FA-453D-97A4-F618C367AE5D}"/>
</file>

<file path=customXml/itemProps3.xml><?xml version="1.0" encoding="utf-8"?>
<ds:datastoreItem xmlns:ds="http://schemas.openxmlformats.org/officeDocument/2006/customXml" ds:itemID="{268F650D-B68A-4B70-A9EC-600756FE90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每月預算報表</vt:lpstr>
      <vt:lpstr>月支出</vt:lpstr>
      <vt:lpstr>其他資料</vt:lpstr>
      <vt:lpstr>BudgetCategory</vt:lpstr>
      <vt:lpstr>月支出!Print_Titles</vt:lpstr>
      <vt:lpstr>每月預算報表!Print_Titles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Baramee Puntaratronnugoon</cp:lastModifiedBy>
  <dcterms:created xsi:type="dcterms:W3CDTF">2012-09-17T22:15:54Z</dcterms:created>
  <dcterms:modified xsi:type="dcterms:W3CDTF">2012-12-17T04:23:02Z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