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Metadata/LabelInfo.xml" ContentType="application/vnd.ms-office.classificationlabel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microsoft.com/office/2020/02/relationships/classificationlabels" Target="/docMetadata/LabelInfo.xml" Id="rId5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codeName="ThisWorkbook"/>
  <xr:revisionPtr revIDLastSave="0" documentId="13_ncr:1_{3E137DA5-92C9-4506-AF7B-FCB9A3962A59}" xr6:coauthVersionLast="45" xr6:coauthVersionMax="47" xr10:uidLastSave="{00000000-0000-0000-0000-000000000000}"/>
  <bookViews>
    <workbookView xWindow="-120" yWindow="-120" windowWidth="28980" windowHeight="15345" xr2:uid="{00000000-000D-0000-FFFF-FFFF00000000}"/>
  </bookViews>
  <sheets>
    <sheet name="運動追蹤工具" sheetId="1" r:id="rId1"/>
    <sheet name="運動清單" sheetId="2" state="hidden" r:id="rId2"/>
  </sheets>
  <definedNames>
    <definedName name="其他全部">運動追蹤工具!$A$23</definedName>
    <definedName name="其他總計">總計-SUM(運動追蹤工具!$B$3:$B$15)</definedName>
    <definedName name="運動查閱">運動清單!$B$4:$C$8</definedName>
    <definedName name="運動清單">運動清單!$B$4:$B$8</definedName>
    <definedName name="總計">SUM(清單[總計])</definedName>
    <definedName name="類別1">運動追蹤工具!$A$3</definedName>
    <definedName name="類別1單位">運動追蹤工具!$C$4</definedName>
    <definedName name="類別2">運動追蹤工具!$A$7</definedName>
    <definedName name="類別2單位">運動追蹤工具!$C$8</definedName>
    <definedName name="類別3">運動追蹤工具!$A$11</definedName>
    <definedName name="類別3單位">運動追蹤工具!$C$12</definedName>
    <definedName name="類別4">運動追蹤工具!$A$15</definedName>
    <definedName name="類別4單位">運動追蹤工具!$C$16</definedName>
    <definedName name="類別5">運動追蹤工具!$A$19</definedName>
    <definedName name="類別5單位">運動追蹤工具!$C$20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I12" i="1" s="1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9" i="1" l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<sst xmlns="http://schemas.openxmlformats.org/spreadsheetml/2006/main" count="48" uniqueCount="24">
  <si>
    <t>運動追蹤工具</t>
  </si>
  <si>
    <t>騎腳踏車</t>
  </si>
  <si>
    <t>游泳</t>
  </si>
  <si>
    <t>運動 3</t>
  </si>
  <si>
    <t>活動 4</t>
  </si>
  <si>
    <t>運動 5</t>
  </si>
  <si>
    <t>總計</t>
  </si>
  <si>
    <t>英哩</t>
  </si>
  <si>
    <t>卡路里</t>
  </si>
  <si>
    <t>公尺</t>
  </si>
  <si>
    <t>步</t>
  </si>
  <si>
    <t>重複次數</t>
  </si>
  <si>
    <t>日期</t>
  </si>
  <si>
    <t>運動</t>
  </si>
  <si>
    <t>開始時間</t>
  </si>
  <si>
    <t>持續時間</t>
  </si>
  <si>
    <t>單位</t>
  </si>
  <si>
    <t>附註</t>
  </si>
  <si>
    <t>又濕又熱</t>
  </si>
  <si>
    <t>涼爽的午後</t>
  </si>
  <si>
    <t>前一天晚上睡得很好</t>
  </si>
  <si>
    <t>運動清單</t>
  </si>
  <si>
    <t>下方清單會繫結至自訂運動，且會填入 [運動記錄] 的下拉式清單中。這張工作表應該保持隱藏。</t>
  </si>
  <si>
    <r>
      <rPr>
        <b/>
        <sz val="11"/>
        <color theme="0"/>
        <rFont val="Microsoft JhengHei UI"/>
        <family val="2"/>
        <charset val="136"/>
      </rPr>
      <t>追蹤您最常進行的 5 大運動！</t>
    </r>
    <r>
      <rPr>
        <sz val="11"/>
        <color theme="0"/>
        <rFont val="Microsoft JhengHei UI"/>
        <family val="2"/>
        <charset val="136"/>
      </rPr>
      <t>將下方的運動資訊替換成您最常進行的運動，然後新增這些運動項目至運動記錄中，以便追蹤進度。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</si>
</sst>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$&quot;#,##0.00"/>
    <numFmt numFmtId="181" formatCode="0.0"/>
    <numFmt numFmtId="182" formatCode="&quot;NT$&quot;#,##0.00"/>
    <numFmt numFmtId="188" formatCode="h:mm;@"/>
  </numFmts>
  <fonts count="27" x14ac:knownFonts="1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4"/>
      <name val="Microsoft JhengHei UI"/>
      <family val="2"/>
    </font>
    <font>
      <sz val="22"/>
      <color theme="0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0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8"/>
      <color theme="0"/>
      <name val="Microsoft JhengHei UI"/>
      <family val="2"/>
    </font>
    <font>
      <b/>
      <sz val="20"/>
      <color theme="0"/>
      <name val="Microsoft JhengHei UI"/>
      <family val="2"/>
      <charset val="136"/>
    </font>
    <font>
      <sz val="36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22"/>
      <color theme="0"/>
      <name val="Microsoft JhengHei UI"/>
      <family val="2"/>
      <charset val="136"/>
    </font>
    <font>
      <sz val="9"/>
      <name val="細明體"/>
      <family val="3"/>
      <charset val="136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9" fillId="0" borderId="0" applyNumberFormat="0" applyBorder="0" applyProtection="0"/>
    <xf numFmtId="0" fontId="16" fillId="3" borderId="0" applyNumberFormat="0" applyBorder="0" applyAlignment="0" applyProtection="0"/>
    <xf numFmtId="0" fontId="10" fillId="4" borderId="0" applyNumberFormat="0" applyBorder="0" applyProtection="0">
      <alignment horizontal="center" vertical="top"/>
    </xf>
    <xf numFmtId="179" fontId="6" fillId="0" borderId="0" applyFill="0" applyBorder="0" applyAlignment="0" applyProtection="0"/>
    <xf numFmtId="177" fontId="6" fillId="0" borderId="0" applyFill="0" applyBorder="0" applyAlignment="0" applyProtection="0"/>
    <xf numFmtId="178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3" applyNumberFormat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9" applyNumberFormat="0" applyAlignment="0" applyProtection="0"/>
    <xf numFmtId="0" fontId="15" fillId="11" borderId="10" applyNumberFormat="0" applyAlignment="0" applyProtection="0"/>
    <xf numFmtId="0" fontId="4" fillId="11" borderId="9" applyNumberFormat="0" applyAlignment="0" applyProtection="0"/>
    <xf numFmtId="0" fontId="13" fillId="0" borderId="11" applyNumberFormat="0" applyFill="0" applyAlignment="0" applyProtection="0"/>
    <xf numFmtId="0" fontId="5" fillId="12" borderId="12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4">
    <xf numFmtId="0" fontId="0" fillId="0" borderId="0" xfId="0">
      <alignment vertical="center" wrapText="1"/>
    </xf>
    <xf numFmtId="0" fontId="11" fillId="0" borderId="0" xfId="0" applyFont="1" applyAlignment="1"/>
    <xf numFmtId="0" fontId="16" fillId="3" borderId="0" xfId="2" applyAlignment="1">
      <alignment horizontal="left" vertical="center" indent="1"/>
    </xf>
    <xf numFmtId="0" fontId="19" fillId="3" borderId="0" xfId="2" applyFont="1" applyAlignment="1">
      <alignment horizontal="left" vertical="center" wrapText="1" indent="1"/>
    </xf>
    <xf numFmtId="0" fontId="20" fillId="6" borderId="0" xfId="2" applyFont="1" applyFill="1" applyAlignment="1">
      <alignment horizontal="left" vertical="center" indent="1"/>
    </xf>
    <xf numFmtId="0" fontId="20" fillId="6" borderId="4" xfId="2" applyFont="1" applyFill="1" applyBorder="1" applyAlignment="1">
      <alignment horizontal="left" vertical="center" inden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0" borderId="0" xfId="0" applyFont="1">
      <alignment vertical="center" wrapText="1"/>
    </xf>
    <xf numFmtId="0" fontId="23" fillId="6" borderId="0" xfId="2" applyFont="1" applyFill="1" applyBorder="1" applyAlignment="1">
      <alignment horizontal="left" vertical="center" wrapText="1" indent="1"/>
    </xf>
    <xf numFmtId="0" fontId="23" fillId="6" borderId="4" xfId="2" applyFont="1" applyFill="1" applyBorder="1" applyAlignment="1">
      <alignment horizontal="left" vertical="center" wrapText="1" indent="1"/>
    </xf>
    <xf numFmtId="0" fontId="23" fillId="4" borderId="0" xfId="0" applyFont="1" applyFill="1" applyBorder="1" applyAlignment="1">
      <alignment horizontal="left" vertical="center" indent="1"/>
    </xf>
    <xf numFmtId="181" fontId="25" fillId="4" borderId="0" xfId="3" applyNumberFormat="1" applyFont="1" applyAlignment="1">
      <alignment horizontal="center"/>
    </xf>
    <xf numFmtId="0" fontId="22" fillId="4" borderId="4" xfId="0" applyFont="1" applyFill="1" applyBorder="1">
      <alignment vertical="center" wrapText="1"/>
    </xf>
    <xf numFmtId="0" fontId="23" fillId="4" borderId="4" xfId="0" applyFont="1" applyFill="1" applyBorder="1" applyAlignment="1">
      <alignment vertical="center"/>
    </xf>
    <xf numFmtId="1" fontId="25" fillId="4" borderId="0" xfId="3" applyNumberFormat="1" applyFont="1" applyBorder="1">
      <alignment horizontal="center" vertical="top"/>
    </xf>
    <xf numFmtId="0" fontId="23" fillId="4" borderId="4" xfId="0" applyFont="1" applyFill="1" applyBorder="1" applyAlignment="1"/>
    <xf numFmtId="0" fontId="22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left" vertical="center" indent="1"/>
    </xf>
    <xf numFmtId="1" fontId="25" fillId="4" borderId="1" xfId="3" applyNumberFormat="1" applyFont="1" applyBorder="1">
      <alignment horizontal="center" vertical="top"/>
    </xf>
    <xf numFmtId="0" fontId="23" fillId="4" borderId="5" xfId="0" applyFont="1" applyFill="1" applyBorder="1" applyAlignment="1"/>
    <xf numFmtId="14" fontId="22" fillId="0" borderId="0" xfId="0" applyNumberFormat="1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center" indent="2"/>
    </xf>
    <xf numFmtId="0" fontId="22" fillId="0" borderId="0" xfId="0" applyNumberFormat="1" applyFont="1" applyFill="1" applyBorder="1" applyAlignment="1">
      <alignment horizontal="right" vertical="center" indent="1"/>
    </xf>
    <xf numFmtId="0" fontId="23" fillId="4" borderId="2" xfId="0" applyFont="1" applyFill="1" applyBorder="1" applyAlignment="1">
      <alignment horizontal="left" vertical="center" indent="1"/>
    </xf>
    <xf numFmtId="0" fontId="22" fillId="4" borderId="6" xfId="0" applyFont="1" applyFill="1" applyBorder="1">
      <alignment vertical="center" wrapText="1"/>
    </xf>
    <xf numFmtId="0" fontId="22" fillId="4" borderId="5" xfId="0" applyFont="1" applyFill="1" applyBorder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NumberFormat="1" applyFont="1" applyFill="1" applyAlignment="1">
      <alignment horizontal="left" vertical="center" indent="2"/>
    </xf>
    <xf numFmtId="0" fontId="22" fillId="2" borderId="0" xfId="0" applyNumberFormat="1" applyFont="1" applyFill="1" applyAlignment="1">
      <alignment horizontal="right" vertical="center" indent="1"/>
    </xf>
    <xf numFmtId="182" fontId="22" fillId="2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horizontal="left" vertical="center" wrapText="1" indent="2"/>
    </xf>
    <xf numFmtId="0" fontId="22" fillId="2" borderId="0" xfId="0" applyFont="1" applyFill="1">
      <alignment vertical="center" wrapText="1"/>
    </xf>
    <xf numFmtId="0" fontId="22" fillId="2" borderId="0" xfId="0" applyFont="1" applyFill="1" applyAlignment="1">
      <alignment horizontal="center"/>
    </xf>
    <xf numFmtId="182" fontId="22" fillId="2" borderId="0" xfId="0" applyNumberFormat="1" applyFont="1" applyFill="1">
      <alignment vertical="center" wrapText="1"/>
    </xf>
    <xf numFmtId="0" fontId="23" fillId="4" borderId="2" xfId="0" applyFont="1" applyFill="1" applyBorder="1" applyAlignment="1">
      <alignment horizontal="left" vertical="center" indent="2"/>
    </xf>
    <xf numFmtId="0" fontId="23" fillId="4" borderId="0" xfId="0" applyFont="1" applyFill="1" applyBorder="1" applyAlignment="1">
      <alignment horizontal="left" vertical="center" indent="2"/>
    </xf>
    <xf numFmtId="0" fontId="24" fillId="6" borderId="2" xfId="0" applyFont="1" applyFill="1" applyBorder="1" applyAlignment="1">
      <alignment horizontal="left" vertical="center" indent="2"/>
    </xf>
    <xf numFmtId="1" fontId="25" fillId="6" borderId="0" xfId="3" applyNumberFormat="1" applyFont="1" applyFill="1" applyAlignment="1">
      <alignment horizontal="center" vertical="center"/>
    </xf>
    <xf numFmtId="0" fontId="23" fillId="6" borderId="6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left" vertical="center" indent="2"/>
    </xf>
    <xf numFmtId="0" fontId="25" fillId="6" borderId="0" xfId="3" applyFont="1" applyFill="1" applyAlignment="1">
      <alignment horizontal="center" vertical="center"/>
    </xf>
    <xf numFmtId="0" fontId="23" fillId="6" borderId="4" xfId="0" applyFont="1" applyFill="1" applyBorder="1" applyAlignment="1">
      <alignment vertical="center"/>
    </xf>
    <xf numFmtId="0" fontId="22" fillId="2" borderId="4" xfId="0" applyFont="1" applyFill="1" applyBorder="1">
      <alignment vertical="center" wrapText="1"/>
    </xf>
    <xf numFmtId="180" fontId="22" fillId="2" borderId="0" xfId="0" applyNumberFormat="1" applyFont="1" applyFill="1">
      <alignment vertical="center" wrapText="1"/>
    </xf>
    <xf numFmtId="188" fontId="22" fillId="0" borderId="0" xfId="0" applyNumberFormat="1" applyFont="1" applyFill="1" applyBorder="1" applyAlignment="1">
      <alignment horizontal="right" vertical="center" indent="1"/>
    </xf>
    <xf numFmtId="188" fontId="22" fillId="0" borderId="0" xfId="0" applyNumberFormat="1" applyFont="1" applyFill="1" applyBorder="1" applyAlignment="1">
      <alignment vertical="center"/>
    </xf>
    <xf numFmtId="188" fontId="22" fillId="2" borderId="0" xfId="0" applyNumberFormat="1" applyFont="1" applyFill="1" applyAlignment="1">
      <alignment horizontal="right" vertical="center" indent="1"/>
    </xf>
    <xf numFmtId="188" fontId="22" fillId="0" borderId="0" xfId="0" applyNumberFormat="1" applyFont="1" applyFill="1" applyAlignment="1">
      <alignment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4" builtinId="28" customBuiltin="1"/>
    <cellStyle name="合計" xfId="22" builtinId="25" customBuiltin="1"/>
    <cellStyle name="好" xfId="12" builtinId="26" customBuiltin="1"/>
    <cellStyle name="百分比" xfId="8" builtinId="5" customBuiltin="1"/>
    <cellStyle name="計算方式" xfId="17" builtinId="22" customBuiltin="1"/>
    <cellStyle name="貨幣" xfId="6" builtinId="4" customBuiltin="1"/>
    <cellStyle name="貨幣 [0]" xfId="7" builtinId="7" customBuiltin="1"/>
    <cellStyle name="連結的儲存格" xfId="18" builtinId="24" customBuiltin="1"/>
    <cellStyle name="備註" xfId="9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2" builtinId="15" customBuiltin="1"/>
    <cellStyle name="標題 1" xfId="1" builtinId="16" customBuiltin="1"/>
    <cellStyle name="標題 2" xfId="3" builtinId="17" customBuiltin="1"/>
    <cellStyle name="標題 3" xfId="10" builtinId="18" customBuiltin="1"/>
    <cellStyle name="標題 4" xfId="11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21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9" formatCode="yyyy/m/d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88" formatCode="h: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8" formatCode="h:mm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運動記錄" pivot="0" count="2" xr9:uid="{00000000-0011-0000-FFFF-FFFF00000000}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消耗的卡路里 (按運動分類)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運動追蹤工具!$A$3</c:f>
              <c:strCache>
                <c:ptCount val="1"/>
                <c:pt idx="0">
                  <c:v>騎腳踏車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運動追蹤工具!$A$1</c:f>
              <c:strCache>
                <c:ptCount val="1"/>
                <c:pt idx="0">
                  <c:v>運動追蹤工具</c:v>
                </c:pt>
              </c:strCache>
            </c:strRef>
          </c:cat>
          <c:val>
            <c:numRef>
              <c:f>運動追蹤工具!$B$5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運動追蹤工具!$A$7</c:f>
              <c:strCache>
                <c:ptCount val="1"/>
                <c:pt idx="0">
                  <c:v>游泳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運動追蹤工具!$A$1</c:f>
              <c:strCache>
                <c:ptCount val="1"/>
                <c:pt idx="0">
                  <c:v>運動追蹤工具</c:v>
                </c:pt>
              </c:strCache>
            </c:strRef>
          </c:cat>
          <c:val>
            <c:numRef>
              <c:f>運動追蹤工具!$B$9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運動追蹤工具!$A$11</c:f>
              <c:strCache>
                <c:ptCount val="1"/>
                <c:pt idx="0">
                  <c:v>運動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運動追蹤工具!$A$1</c:f>
              <c:strCache>
                <c:ptCount val="1"/>
                <c:pt idx="0">
                  <c:v>運動追蹤工具</c:v>
                </c:pt>
              </c:strCache>
            </c:strRef>
          </c:cat>
          <c:val>
            <c:numRef>
              <c:f>運動追蹤工具!$B$13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運動追蹤工具!$A$15</c:f>
              <c:strCache>
                <c:ptCount val="1"/>
                <c:pt idx="0">
                  <c:v>活動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運動追蹤工具!$A$1</c:f>
              <c:strCache>
                <c:ptCount val="1"/>
                <c:pt idx="0">
                  <c:v>運動追蹤工具</c:v>
                </c:pt>
              </c:strCache>
            </c:strRef>
          </c:cat>
          <c:val>
            <c:numRef>
              <c:f>運動追蹤工具!$B$17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運動追蹤工具!$A$19</c:f>
              <c:strCache>
                <c:ptCount val="1"/>
                <c:pt idx="0">
                  <c:v>運動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運動追蹤工具!$A$1</c:f>
              <c:strCache>
                <c:ptCount val="1"/>
                <c:pt idx="0">
                  <c:v>運動追蹤工具</c:v>
                </c:pt>
              </c:strCache>
            </c:strRef>
          </c:cat>
          <c:val>
            <c:numRef>
              <c:f>運動追蹤工具!$B$21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1876425</xdr:colOff>
      <xdr:row>3</xdr:row>
      <xdr:rowOff>28575</xdr:rowOff>
    </xdr:to>
    <xdr:graphicFrame macro="">
      <xdr:nvGraphicFramePr>
        <xdr:cNvPr id="2" name="燃燒的卡路里" descr="按活動分類顯示燃燒之卡路里的堆疊橫條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單" displayName="清單" ref="D5:K12" headerRowDxfId="13" dataDxfId="11" totalsRowDxfId="12">
  <tableColumns count="8">
    <tableColumn id="1" xr3:uid="{00000000-0010-0000-0000-000001000000}" name="日期" totalsRowLabel="合計" dataDxfId="0" totalsRowDxfId="3"/>
    <tableColumn id="2" xr3:uid="{00000000-0010-0000-0000-000002000000}" name="運動" dataDxfId="18" totalsRowDxfId="4"/>
    <tableColumn id="9" xr3:uid="{00000000-0010-0000-0000-000009000000}" name="開始時間" dataDxfId="2" totalsRowDxfId="5"/>
    <tableColumn id="10" xr3:uid="{00000000-0010-0000-0000-00000A000000}" name="持續時間" dataDxfId="1" totalsRowDxfId="6"/>
    <tableColumn id="3" xr3:uid="{00000000-0010-0000-0000-000003000000}" name="總計" dataDxfId="17" totalsRowDxfId="7"/>
    <tableColumn id="4" xr3:uid="{00000000-0010-0000-0000-000004000000}" name="單位" dataDxfId="16" totalsRowDxfId="8">
      <calculatedColumnFormula>IFERROR(VLOOKUP(清單[[#This Row],[運動]],運動查閱,2,FALSE),"")</calculatedColumnFormula>
    </tableColumn>
    <tableColumn id="5" xr3:uid="{00000000-0010-0000-0000-000005000000}" name="卡路里" dataDxfId="15" totalsRowDxfId="9"/>
    <tableColumn id="7" xr3:uid="{00000000-0010-0000-0000-000007000000}" name="附註" totalsRowFunction="count" dataDxfId="14" totalsRowDxfId="10"/>
  </tableColumns>
  <tableStyleInfo name="運動記錄" showFirstColumn="0" showLastColumn="0" showRowStripes="1" showColumnStripes="0"/>
  <extLst>
    <ext xmlns:x14="http://schemas.microsoft.com/office/spreadsheetml/2009/9/main" uri="{504A1905-F514-4f6f-8877-14C23A59335A}">
      <x14:table altTextSummary="在本表格中輸入 [日期]、[運動]、[開始時間]、[持續時間]、[總計]、[卡路里] 和 [附註]。單位會自動更新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4140625" style="37" customWidth="1"/>
    <col min="2" max="2" width="16.109375" style="37" customWidth="1"/>
    <col min="3" max="3" width="14.21875" style="48" customWidth="1"/>
    <col min="4" max="4" width="14.33203125" style="37" customWidth="1"/>
    <col min="5" max="5" width="18.77734375" style="37" customWidth="1"/>
    <col min="6" max="6" width="11.33203125" style="37" customWidth="1"/>
    <col min="7" max="7" width="11.77734375" style="37" customWidth="1"/>
    <col min="8" max="8" width="9.77734375" style="37" customWidth="1"/>
    <col min="9" max="9" width="11.33203125" style="49" customWidth="1"/>
    <col min="10" max="10" width="10.44140625" style="8" customWidth="1"/>
    <col min="11" max="11" width="22.77734375" style="8" customWidth="1"/>
    <col min="12" max="16384" width="8.88671875" style="8"/>
  </cols>
  <sheetData>
    <row r="1" spans="1:11" ht="33" customHeight="1" x14ac:dyDescent="0.25">
      <c r="A1" s="4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</row>
    <row r="2" spans="1:11" ht="74.25" customHeight="1" x14ac:dyDescent="0.25">
      <c r="A2" s="9" t="s">
        <v>23</v>
      </c>
      <c r="B2" s="9"/>
      <c r="C2" s="10"/>
      <c r="D2" s="6"/>
      <c r="E2" s="7"/>
      <c r="F2" s="7"/>
      <c r="G2" s="7"/>
      <c r="H2" s="7"/>
      <c r="I2" s="7"/>
      <c r="J2" s="7"/>
      <c r="K2" s="7"/>
    </row>
    <row r="3" spans="1:11" ht="18" customHeight="1" x14ac:dyDescent="0.25">
      <c r="A3" s="11" t="s">
        <v>1</v>
      </c>
      <c r="B3" s="12">
        <f>SUMIF(清單[運動],類別1,清單[總計])</f>
        <v>19.46</v>
      </c>
      <c r="C3" s="13"/>
      <c r="D3" s="6"/>
      <c r="E3" s="7"/>
      <c r="F3" s="7"/>
      <c r="G3" s="7"/>
      <c r="H3" s="7"/>
      <c r="I3" s="7"/>
      <c r="J3" s="7"/>
      <c r="K3" s="7"/>
    </row>
    <row r="4" spans="1:11" ht="30" customHeight="1" x14ac:dyDescent="0.25">
      <c r="A4" s="11"/>
      <c r="B4" s="12"/>
      <c r="C4" s="14" t="s">
        <v>7</v>
      </c>
      <c r="D4" s="6"/>
      <c r="E4" s="7"/>
      <c r="F4" s="7"/>
      <c r="G4" s="7"/>
      <c r="H4" s="7"/>
      <c r="I4" s="7"/>
      <c r="J4" s="7"/>
      <c r="K4" s="7"/>
    </row>
    <row r="5" spans="1:11" ht="30" customHeight="1" x14ac:dyDescent="0.25">
      <c r="A5" s="11"/>
      <c r="B5" s="15">
        <f>SUMIF(清單[運動],類別1,清單[卡路里])</f>
        <v>847</v>
      </c>
      <c r="C5" s="16" t="s">
        <v>8</v>
      </c>
      <c r="D5" s="17" t="s">
        <v>12</v>
      </c>
      <c r="E5" s="18" t="s">
        <v>13</v>
      </c>
      <c r="F5" s="19" t="s">
        <v>14</v>
      </c>
      <c r="G5" s="20" t="s">
        <v>15</v>
      </c>
      <c r="H5" s="20" t="s">
        <v>6</v>
      </c>
      <c r="I5" s="17" t="s">
        <v>16</v>
      </c>
      <c r="J5" s="19" t="s">
        <v>8</v>
      </c>
      <c r="K5" s="18" t="s">
        <v>17</v>
      </c>
    </row>
    <row r="6" spans="1:11" ht="30" customHeight="1" thickBot="1" x14ac:dyDescent="0.3">
      <c r="A6" s="21"/>
      <c r="B6" s="22"/>
      <c r="C6" s="23"/>
      <c r="D6" s="24" t="s">
        <v>12</v>
      </c>
      <c r="E6" s="18" t="s">
        <v>1</v>
      </c>
      <c r="F6" s="50">
        <v>0.66666666666666663</v>
      </c>
      <c r="G6" s="51">
        <v>1.5972222222222224E-2</v>
      </c>
      <c r="H6" s="25">
        <v>3.66</v>
      </c>
      <c r="I6" s="26" t="str">
        <f>IFERROR(VLOOKUP(清單[[#This Row],[運動]],運動查閱,2,FALSE),"")</f>
        <v>英哩</v>
      </c>
      <c r="J6" s="27">
        <v>173</v>
      </c>
      <c r="K6" s="18" t="s">
        <v>18</v>
      </c>
    </row>
    <row r="7" spans="1:11" ht="30" customHeight="1" thickTop="1" x14ac:dyDescent="0.25">
      <c r="A7" s="28" t="s">
        <v>2</v>
      </c>
      <c r="B7" s="12">
        <f>SUMIF(清單[運動],類別2,清單[總計])</f>
        <v>1700</v>
      </c>
      <c r="C7" s="29"/>
      <c r="D7" s="24" t="s">
        <v>12</v>
      </c>
      <c r="E7" s="18" t="s">
        <v>1</v>
      </c>
      <c r="F7" s="50">
        <v>0.60416666666666663</v>
      </c>
      <c r="G7" s="51">
        <v>3.125E-2</v>
      </c>
      <c r="H7" s="25">
        <v>7.8</v>
      </c>
      <c r="I7" s="26" t="str">
        <f>IFERROR(VLOOKUP(清單[[#This Row],[運動]],運動查閱,2,FALSE),"")</f>
        <v>英哩</v>
      </c>
      <c r="J7" s="27">
        <v>330</v>
      </c>
      <c r="K7" s="18" t="s">
        <v>19</v>
      </c>
    </row>
    <row r="8" spans="1:11" ht="30" customHeight="1" x14ac:dyDescent="0.25">
      <c r="A8" s="11"/>
      <c r="B8" s="12"/>
      <c r="C8" s="14" t="s">
        <v>9</v>
      </c>
      <c r="D8" s="24" t="s">
        <v>12</v>
      </c>
      <c r="E8" s="18" t="s">
        <v>2</v>
      </c>
      <c r="F8" s="50">
        <v>0.41666666666666669</v>
      </c>
      <c r="G8" s="51">
        <v>2.0833333333333332E-2</v>
      </c>
      <c r="H8" s="25">
        <v>1700</v>
      </c>
      <c r="I8" s="26" t="str">
        <f>IFERROR(VLOOKUP(清單[[#This Row],[運動]],運動查閱,2,FALSE),"")</f>
        <v>公尺</v>
      </c>
      <c r="J8" s="27">
        <v>237</v>
      </c>
      <c r="K8" s="18" t="s">
        <v>20</v>
      </c>
    </row>
    <row r="9" spans="1:11" ht="30" customHeight="1" x14ac:dyDescent="0.25">
      <c r="A9" s="11"/>
      <c r="B9" s="15">
        <f>SUMIF(清單[運動],類別2,清單[卡路里])</f>
        <v>237</v>
      </c>
      <c r="C9" s="16" t="s">
        <v>8</v>
      </c>
      <c r="D9" s="24" t="s">
        <v>12</v>
      </c>
      <c r="E9" s="18" t="s">
        <v>3</v>
      </c>
      <c r="F9" s="50">
        <v>0.5625</v>
      </c>
      <c r="G9" s="51">
        <v>2.4305555555555556E-2</v>
      </c>
      <c r="H9" s="25">
        <v>3227</v>
      </c>
      <c r="I9" s="26" t="str">
        <f>IFERROR(VLOOKUP(清單[[#This Row],[運動]],運動查閱,2,FALSE),"")</f>
        <v>步</v>
      </c>
      <c r="J9" s="27">
        <v>150</v>
      </c>
      <c r="K9" s="18"/>
    </row>
    <row r="10" spans="1:11" ht="30" customHeight="1" thickBot="1" x14ac:dyDescent="0.3">
      <c r="A10" s="21"/>
      <c r="B10" s="22"/>
      <c r="C10" s="30"/>
      <c r="D10" s="24" t="s">
        <v>12</v>
      </c>
      <c r="E10" s="18" t="s">
        <v>4</v>
      </c>
      <c r="F10" s="50">
        <v>0.22916666666666666</v>
      </c>
      <c r="G10" s="51">
        <v>2.0833333333333332E-2</v>
      </c>
      <c r="H10" s="25">
        <v>30</v>
      </c>
      <c r="I10" s="26" t="str">
        <f>IFERROR(VLOOKUP(清單[[#This Row],[運動]],運動查閱,2,FALSE),"")</f>
        <v>重複次數</v>
      </c>
      <c r="J10" s="27">
        <v>115</v>
      </c>
      <c r="K10" s="18"/>
    </row>
    <row r="11" spans="1:11" ht="30" customHeight="1" thickTop="1" x14ac:dyDescent="0.25">
      <c r="A11" s="28" t="s">
        <v>3</v>
      </c>
      <c r="B11" s="12">
        <f>SUMIF(清單[運動],類別3,清單[總計])</f>
        <v>3227</v>
      </c>
      <c r="C11" s="29"/>
      <c r="D11" s="24" t="s">
        <v>12</v>
      </c>
      <c r="E11" s="31" t="s">
        <v>5</v>
      </c>
      <c r="F11" s="52">
        <v>0.25</v>
      </c>
      <c r="G11" s="53">
        <v>3.125E-2</v>
      </c>
      <c r="H11" s="31">
        <v>5</v>
      </c>
      <c r="I11" s="32" t="str">
        <f>IFERROR(VLOOKUP(清單[[#This Row],[運動]],運動查閱,2,FALSE),"")</f>
        <v>英哩</v>
      </c>
      <c r="J11" s="33">
        <v>345</v>
      </c>
      <c r="K11" s="34"/>
    </row>
    <row r="12" spans="1:11" ht="30" customHeight="1" x14ac:dyDescent="0.25">
      <c r="A12" s="11"/>
      <c r="B12" s="12"/>
      <c r="C12" s="14" t="s">
        <v>10</v>
      </c>
      <c r="D12" s="24" t="s">
        <v>12</v>
      </c>
      <c r="E12" s="31" t="s">
        <v>1</v>
      </c>
      <c r="F12" s="52">
        <v>0.41666666666666669</v>
      </c>
      <c r="G12" s="53">
        <v>2.7777777777777776E-2</v>
      </c>
      <c r="H12" s="31">
        <v>8</v>
      </c>
      <c r="I12" s="32" t="str">
        <f>IFERROR(VLOOKUP(清單[[#This Row],[運動]],運動查閱,2,FALSE),"")</f>
        <v>英哩</v>
      </c>
      <c r="J12" s="33">
        <v>344</v>
      </c>
      <c r="K12" s="35"/>
    </row>
    <row r="13" spans="1:11" ht="30" customHeight="1" x14ac:dyDescent="0.25">
      <c r="A13" s="11"/>
      <c r="B13" s="15">
        <f>SUMIF(清單[運動],類別3,清單[卡路里])</f>
        <v>150</v>
      </c>
      <c r="C13" s="16" t="s">
        <v>8</v>
      </c>
      <c r="D13" s="36"/>
      <c r="F13" s="38"/>
      <c r="I13" s="39"/>
      <c r="K13" s="18"/>
    </row>
    <row r="14" spans="1:11" ht="30" customHeight="1" thickBot="1" x14ac:dyDescent="0.3">
      <c r="A14" s="11"/>
      <c r="B14" s="22"/>
      <c r="C14" s="13"/>
      <c r="D14" s="36"/>
      <c r="F14" s="38"/>
      <c r="I14" s="39"/>
      <c r="K14" s="18"/>
    </row>
    <row r="15" spans="1:11" ht="30" customHeight="1" thickTop="1" x14ac:dyDescent="0.25">
      <c r="A15" s="28" t="s">
        <v>4</v>
      </c>
      <c r="B15" s="12">
        <f>SUMIF(清單[運動],類別4,清單[總計])</f>
        <v>30</v>
      </c>
      <c r="C15" s="29"/>
      <c r="D15" s="36"/>
      <c r="F15" s="38"/>
      <c r="I15" s="39"/>
      <c r="K15" s="18"/>
    </row>
    <row r="16" spans="1:11" ht="30" customHeight="1" x14ac:dyDescent="0.25">
      <c r="A16" s="11"/>
      <c r="B16" s="12"/>
      <c r="C16" s="14" t="s">
        <v>11</v>
      </c>
      <c r="D16" s="36"/>
      <c r="F16" s="38"/>
      <c r="I16" s="39"/>
      <c r="K16" s="34"/>
    </row>
    <row r="17" spans="1:9" ht="30" customHeight="1" x14ac:dyDescent="0.25">
      <c r="A17" s="11"/>
      <c r="B17" s="15">
        <f>SUMIF(清單[運動],類別4,清單[卡路里])</f>
        <v>115</v>
      </c>
      <c r="C17" s="16" t="s">
        <v>8</v>
      </c>
      <c r="D17" s="36"/>
      <c r="F17" s="38"/>
      <c r="I17" s="39"/>
    </row>
    <row r="18" spans="1:9" ht="30" customHeight="1" thickBot="1" x14ac:dyDescent="0.3">
      <c r="A18" s="11"/>
      <c r="B18" s="22"/>
      <c r="C18" s="30"/>
      <c r="D18" s="36"/>
      <c r="F18" s="38"/>
      <c r="I18" s="39"/>
    </row>
    <row r="19" spans="1:9" ht="30" customHeight="1" thickTop="1" x14ac:dyDescent="0.25">
      <c r="A19" s="40" t="s">
        <v>5</v>
      </c>
      <c r="B19" s="12">
        <f>SUMIF(清單[運動],類別5,清單[總計])</f>
        <v>5</v>
      </c>
      <c r="C19" s="29"/>
      <c r="D19" s="36"/>
      <c r="F19" s="38"/>
      <c r="I19" s="39"/>
    </row>
    <row r="20" spans="1:9" ht="30" customHeight="1" x14ac:dyDescent="0.25">
      <c r="A20" s="41"/>
      <c r="B20" s="12"/>
      <c r="C20" s="14" t="s">
        <v>7</v>
      </c>
      <c r="D20" s="36"/>
      <c r="F20" s="38"/>
      <c r="I20" s="39"/>
    </row>
    <row r="21" spans="1:9" ht="30" customHeight="1" x14ac:dyDescent="0.25">
      <c r="A21" s="41"/>
      <c r="B21" s="15">
        <f>SUMIF(清單[運動],類別5,清單[卡路里])</f>
        <v>345</v>
      </c>
      <c r="C21" s="16" t="s">
        <v>8</v>
      </c>
      <c r="D21" s="36"/>
      <c r="F21" s="38"/>
      <c r="I21" s="39"/>
    </row>
    <row r="22" spans="1:9" ht="30" customHeight="1" thickBot="1" x14ac:dyDescent="0.3">
      <c r="A22" s="41"/>
      <c r="B22" s="22"/>
      <c r="C22" s="13"/>
      <c r="D22" s="36"/>
      <c r="F22" s="38"/>
      <c r="I22" s="39"/>
    </row>
    <row r="23" spans="1:9" ht="30" customHeight="1" thickTop="1" x14ac:dyDescent="0.25">
      <c r="A23" s="42" t="s">
        <v>6</v>
      </c>
      <c r="B23" s="43">
        <f>SUM(B21,B17,B13,B9,B5)</f>
        <v>1694</v>
      </c>
      <c r="C23" s="44" t="s">
        <v>8</v>
      </c>
      <c r="D23" s="36"/>
      <c r="F23" s="38"/>
      <c r="I23" s="39"/>
    </row>
    <row r="24" spans="1:9" ht="30" customHeight="1" x14ac:dyDescent="0.25">
      <c r="A24" s="45"/>
      <c r="B24" s="46"/>
      <c r="C24" s="47"/>
      <c r="D24" s="36"/>
      <c r="F24" s="38"/>
      <c r="I24" s="39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phoneticPr fontId="26" type="noConversion"/>
  <dataValidations count="23">
    <dataValidation type="list" errorStyle="warning" allowBlank="1" showInputMessage="1" showErrorMessage="1" error="從清單選取運動。自訂儲存格 A3 至 A19 中的類別以更新清單。選取 [取消]，然後按 ALT+向下鍵來查看選項，再按向下鍵和 ENTER 來選取" sqref="E6:E12" xr:uid="{00000000-0002-0000-0000-000000000000}">
      <formula1>運動清單</formula1>
    </dataValidation>
    <dataValidation type="custom" errorStyle="warning" allowBlank="1" showInputMessage="1" showErrorMessage="1" errorTitle="糟糕！" error="您在記錄中填入的卡路里會在此彙總為圖表。任何變更都會導致錯誤。如果您確定想要進行此變更，請按一下 [是]，否則請按 [取消]。" sqref="C23:C24" xr:uid="{00000000-0002-0000-0000-000001000000}">
      <formula1>"卡路里"</formula1>
    </dataValidation>
    <dataValidation type="custom" errorStyle="warning" allowBlank="1" showInputMessage="1" showErrorMessage="1" errorTitle="糟糕！" error="您在記錄中填入的卡路里會在此彙總為圖表。任何變更都會導致錯誤。如果您確定想要進行此變更，請按一下 [是]。否則，請按 [取消]。" sqref="C5 C9 C13 C17 C21" xr:uid="{00000000-0002-0000-0000-000002000000}">
      <formula1>"卡路里"</formula1>
    </dataValidation>
    <dataValidation allowBlank="1" showInputMessage="1" showErrorMessage="1" prompt="在此工作表中建立運動追蹤工具。此儲存格中為標題，資訊則在下方儲存格，圖表則在右側儲存格。在 [清單] 表格中輸入詳細資料，並於儲存格 A3 至 A19 中輸入運動" sqref="A1:C1" xr:uid="{00000000-0002-0000-0000-000004000000}"/>
    <dataValidation allowBlank="1" showInputMessage="1" showErrorMessage="1" prompt="在此標題下方的欄中輸入日期" sqref="D5" xr:uid="{00000000-0002-0000-0000-000005000000}"/>
    <dataValidation allowBlank="1" showInputMessage="1" showErrorMessage="1" prompt="在此標題下方的欄中選取運動。自訂儲存格 A3 至 A19 中的類別以更新清單。按 ALT+向下鍵來查看選項，然後按向下鍵和 ENTER 來選取" sqref="E5" xr:uid="{00000000-0002-0000-0000-000006000000}"/>
    <dataValidation allowBlank="1" showInputMessage="1" showErrorMessage="1" prompt="在此標題下方的欄中輸入 [開始時間]" sqref="F5" xr:uid="{00000000-0002-0000-0000-000007000000}"/>
    <dataValidation allowBlank="1" showInputMessage="1" showErrorMessage="1" prompt="在此標題下方的欄中輸入持續時間" sqref="G5" xr:uid="{00000000-0002-0000-0000-000008000000}"/>
    <dataValidation allowBlank="1" showInputMessage="1" showErrorMessage="1" prompt="在此標題下方的欄中輸入總計" sqref="H5" xr:uid="{00000000-0002-0000-0000-000009000000}"/>
    <dataValidation allowBlank="1" showInputMessage="1" showErrorMessage="1" prompt="此標題下方的欄會自動更新單位。" sqref="I5" xr:uid="{00000000-0002-0000-0000-00000A000000}"/>
    <dataValidation allowBlank="1" showInputMessage="1" showErrorMessage="1" prompt="在此標題下方的欄中輸入卡路里" sqref="J5" xr:uid="{00000000-0002-0000-0000-00000B000000}"/>
    <dataValidation allowBlank="1" showInputMessage="1" showErrorMessage="1" prompt="在此標題下方的欄中輸入附註" sqref="K5" xr:uid="{00000000-0002-0000-0000-00000C000000}"/>
    <dataValidation allowBlank="1" showInputMessage="1" showErrorMessage="1" prompt="在此儲存格中輸入活動 1。儲存格 A3 到 A19 中輸入的運動類別會自動更新於 [清單] 表格。系統會自動更新右側儲存格中的資料" sqref="A3:A6" xr:uid="{00000000-0002-0000-0000-00000D000000}"/>
    <dataValidation allowBlank="1" showInputMessage="1" showErrorMessage="1" prompt="系統會自動更新此儲存格及下方儲存格的資料。在右側儲存格選取 [單位]" sqref="B3:B4 B7:B8 B11:B12 B15:B16 B19:B20" xr:uid="{00000000-0002-0000-0000-00000E000000}"/>
    <dataValidation allowBlank="1" showInputMessage="1" showErrorMessage="1" prompt="此儲存格會按活動分類自動計算燃燒的卡路里。右側儲存格為卡路里標籤" sqref="B21:B22 B17:B18 B13:B14 B9:B10 B5:B6" xr:uid="{00000000-0002-0000-0000-000011000000}"/>
    <dataValidation allowBlank="1" showInputMessage="1" showErrorMessage="1" prompt="在此儲存格中輸入活動 2。系統會自動更新右側儲存格的資料" sqref="A7:A10" xr:uid="{00000000-0002-0000-0000-000012000000}"/>
    <dataValidation allowBlank="1" showInputMessage="1" showErrorMessage="1" prompt="在此儲存格中輸入活動 3。系統會自動更新右側儲存格的資料" sqref="A11:A14" xr:uid="{00000000-0002-0000-0000-000013000000}"/>
    <dataValidation allowBlank="1" showInputMessage="1" showErrorMessage="1" prompt="在此儲存格中輸入活動 4。系統會自動更新右側儲存格的資料" sqref="A15:A18" xr:uid="{00000000-0002-0000-0000-000014000000}"/>
    <dataValidation allowBlank="1" showInputMessage="1" showErrorMessage="1" prompt="在此儲存格中輸入活動 5。系統會自動更新右側儲存格的資料。儲存格 B23 中會自動計算燃燒的總卡路里" sqref="A19:A22" xr:uid="{00000000-0002-0000-0000-000015000000}"/>
    <dataValidation allowBlank="1" showInputMessage="1" showErrorMessage="1" prompt="系統會自動計算右邊儲存格中的總計" sqref="A23:A24" xr:uid="{00000000-0002-0000-0000-000016000000}"/>
    <dataValidation allowBlank="1" showInputMessage="1" showErrorMessage="1" prompt="系統會自動計算此儲存格中的總計。右側儲存格為卡路里標籤" sqref="B23:B24" xr:uid="{00000000-0002-0000-0000-000017000000}"/>
    <dataValidation allowBlank="1" showInputMessage="1" showErrorMessage="1" prompt="此儲存格中為按活動分類顯示燃燒之卡路里的堆疊橫條圖。在下方表格中輸入詳細資料。" sqref="D1:K4" xr:uid="{53892C7E-C60C-4E4A-B49C-A4BE86DFF17D}"/>
    <dataValidation type="list" errorStyle="warning" allowBlank="1" showInputMessage="1" showErrorMessage="1" error="從此儲存格的清單中選取 [單位]。選取 [取消]，然後按 ALT+向下鍵來查看選項，然後按向下鍵和 ENTER 來選取" prompt="在此儲存格中選取 [單位]。按 ALT+向下鍵來查看選項，然後按向下鍵和 ENTER 來選取。下方儲存格為卡路里標籤" sqref="C4 C8 C12 C16 C20" xr:uid="{62F64AC1-5FBE-407E-8AF6-4B4E0D26C19B}">
      <formula1>"英哩,公里,步,圈,碼,公尺,重複次數,分鐘"</formula1>
    </dataValidation>
  </dataValidations>
  <printOptions horizontalCentered="1"/>
  <pageMargins left="0.25" right="0.25" top="0.5" bottom="0.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workbookViewId="0"/>
  </sheetViews>
  <sheetFormatPr defaultRowHeight="21.75" customHeight="1" x14ac:dyDescent="0.25"/>
  <cols>
    <col min="1" max="1" width="1.77734375" customWidth="1"/>
    <col min="2" max="2" width="24.33203125" customWidth="1"/>
    <col min="3" max="3" width="26.6640625" customWidth="1"/>
  </cols>
  <sheetData>
    <row r="1" spans="2:3" ht="36.75" customHeight="1" x14ac:dyDescent="0.25">
      <c r="B1" s="2" t="s">
        <v>21</v>
      </c>
      <c r="C1" s="2"/>
    </row>
    <row r="2" spans="2:3" ht="29.25" customHeight="1" x14ac:dyDescent="0.25">
      <c r="B2" s="3" t="s">
        <v>22</v>
      </c>
      <c r="C2" s="3"/>
    </row>
    <row r="3" spans="2:3" ht="29.25" customHeight="1" x14ac:dyDescent="0.25">
      <c r="B3" s="1" t="s">
        <v>13</v>
      </c>
      <c r="C3" s="1" t="s">
        <v>16</v>
      </c>
    </row>
    <row r="4" spans="2:3" ht="21.75" customHeight="1" x14ac:dyDescent="0.25">
      <c r="B4" t="str">
        <f>TRIM(類別1)</f>
        <v>騎腳踏車</v>
      </c>
      <c r="C4" t="str">
        <f>類別1單位</f>
        <v>英哩</v>
      </c>
    </row>
    <row r="5" spans="2:3" ht="21.75" customHeight="1" x14ac:dyDescent="0.25">
      <c r="B5" t="str">
        <f>TRIM(類別2)</f>
        <v>游泳</v>
      </c>
      <c r="C5" t="str">
        <f>類別2單位</f>
        <v>公尺</v>
      </c>
    </row>
    <row r="6" spans="2:3" ht="21.75" customHeight="1" x14ac:dyDescent="0.25">
      <c r="B6" t="str">
        <f>TRIM(類別3)</f>
        <v>運動 3</v>
      </c>
      <c r="C6" t="str">
        <f>類別3單位</f>
        <v>步</v>
      </c>
    </row>
    <row r="7" spans="2:3" ht="21.75" customHeight="1" x14ac:dyDescent="0.25">
      <c r="B7" t="str">
        <f>TRIM(類別4)</f>
        <v>活動 4</v>
      </c>
      <c r="C7" t="str">
        <f>類別4單位</f>
        <v>重複次數</v>
      </c>
    </row>
    <row r="8" spans="2:3" ht="21.75" customHeight="1" x14ac:dyDescent="0.25">
      <c r="B8" t="str">
        <f>TRIM(類別5)</f>
        <v>運動 5</v>
      </c>
      <c r="C8" t="str">
        <f>類別5單位</f>
        <v>英哩</v>
      </c>
    </row>
  </sheetData>
  <mergeCells count="2">
    <mergeCell ref="B1:C1"/>
    <mergeCell ref="B2:C2"/>
  </mergeCells>
  <phoneticPr fontId="26" type="noConversion"/>
  <pageMargins left="0.7" right="0.7" top="0.75" bottom="0.75" header="0.3" footer="0.3"/>
  <pageSetup paperSize="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2FD4C7CD-381F-4F90-BEB3-8BE82CE9B321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DA368851-0EC2-4C8D-8960-CC9E614B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125D488F-1ECA-4FC5-A47B-1B06F02B4B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具名範圍</vt:lpstr>
      </vt:variant>
      <vt:variant>
        <vt:i4>13</vt:i4>
      </vt:variant>
    </vt:vector>
  </ap:HeadingPairs>
  <ap:TitlesOfParts>
    <vt:vector baseType="lpstr" size="15">
      <vt:lpstr>運動追蹤工具</vt:lpstr>
      <vt:lpstr>運動清單</vt:lpstr>
      <vt:lpstr>其他全部</vt:lpstr>
      <vt:lpstr>運動查閱</vt:lpstr>
      <vt:lpstr>運動清單</vt:lpstr>
      <vt:lpstr>類別1</vt:lpstr>
      <vt:lpstr>類別1單位</vt:lpstr>
      <vt:lpstr>類別2</vt:lpstr>
      <vt:lpstr>類別2單位</vt:lpstr>
      <vt:lpstr>類別3</vt:lpstr>
      <vt:lpstr>類別3單位</vt:lpstr>
      <vt:lpstr>類別4</vt:lpstr>
      <vt:lpstr>類別4單位</vt:lpstr>
      <vt:lpstr>類別5</vt:lpstr>
      <vt:lpstr>類別5單位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2022-12-12T06:01:41Z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