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ABBC0670-4414-49AB-B2A0-3C43ECEF2B5E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作業時間表" sheetId="1" r:id="rId1"/>
    <sheet name="作業詳細資料​​" sheetId="3" r:id="rId2"/>
  </sheets>
  <definedNames>
    <definedName name="_xlnm.Print_Area" localSheetId="1">作業詳細資料​​!$A:$H</definedName>
    <definedName name="_xlnm.Print_Titles" localSheetId="0">作業時間表!$5:$5</definedName>
    <definedName name="_xlnm.Print_Titles" localSheetId="1">作業詳細資料​​!$3:$3</definedName>
    <definedName name="Slicer_作業">#N/A</definedName>
    <definedName name="Slicer_進度">#N/A</definedName>
    <definedName name="Slicer_開始日期">#N/A</definedName>
    <definedName name="Slicer_課程">#N/A</definedName>
    <definedName name="Slicer_繳交日期">#N/A</definedName>
    <definedName name="日期檢查">作業時間表!$C$3*IF(作業時間表!$D$3="週",7,IF(作業時間表!$D$3="天",1,30))</definedName>
    <definedName name="醒目提示規則">IF(作業時間表!$D$3="無醒目提示",FALSE,TRUE)</definedName>
  </definedNames>
  <calcPr calcId="162913"/>
  <pivotCaches>
    <pivotCache cacheId="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6" i="1"/>
  <c r="F17" i="1" l="1"/>
  <c r="F16" i="1"/>
  <c r="F15" i="1"/>
  <c r="F14" i="1"/>
  <c r="F13" i="1"/>
  <c r="F12" i="1"/>
  <c r="F11" i="1"/>
  <c r="F10" i="1"/>
  <c r="F9" i="1"/>
  <c r="F8" i="1"/>
  <c r="F7" i="1"/>
  <c r="F6" i="1"/>
  <c r="E17" i="1" l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<sst xmlns="http://schemas.openxmlformats.org/spreadsheetml/2006/main" count="87" uniqueCount="41">
  <si>
    <t>作業時間表</t>
  </si>
  <si>
    <t xml:space="preserve">選取幾天內繳交作業的天數條件： </t>
  </si>
  <si>
    <t>作業</t>
  </si>
  <si>
    <t>專案 1</t>
  </si>
  <si>
    <t>專案 2</t>
  </si>
  <si>
    <t>專案 3</t>
  </si>
  <si>
    <t>專案 4</t>
  </si>
  <si>
    <t>專案 5</t>
  </si>
  <si>
    <t>專案 6</t>
  </si>
  <si>
    <t>專案 7</t>
  </si>
  <si>
    <t>專案 8</t>
  </si>
  <si>
    <t>專案 9</t>
  </si>
  <si>
    <t>專案 10</t>
  </si>
  <si>
    <t>專案 11</t>
  </si>
  <si>
    <t>專案 12</t>
  </si>
  <si>
    <t>課程</t>
  </si>
  <si>
    <t>醫護 1</t>
  </si>
  <si>
    <t>醫護 2</t>
  </si>
  <si>
    <t>醫護 3</t>
  </si>
  <si>
    <t>作業詳細資料​​ &gt;</t>
  </si>
  <si>
    <t>完成度彩色橫條圖例</t>
  </si>
  <si>
    <t>天</t>
  </si>
  <si>
    <t>講師</t>
  </si>
  <si>
    <t>講師 1</t>
  </si>
  <si>
    <t>講師 2</t>
  </si>
  <si>
    <t>講師 3</t>
  </si>
  <si>
    <t>講師 4</t>
  </si>
  <si>
    <t>開始日期</t>
  </si>
  <si>
    <t>&gt; = 0%</t>
  </si>
  <si>
    <t>繳交日期</t>
  </si>
  <si>
    <t>&lt; 40% = &gt;</t>
  </si>
  <si>
    <t>進度</t>
  </si>
  <si>
    <t>百分比</t>
  </si>
  <si>
    <t>作業詳細資料​​</t>
  </si>
  <si>
    <t xml:space="preserve">若要更新本資料，請在儲存格 B3 開始的樞紐分析表中選取一個儲存格，移至 [分析] 索引標籤，然後選取 [重新整理]。儲存格 I3、K3、M3、I13 和 K13 中則是依據作業、開始日期、課程、繳交日期及進度百分比的值來進行篩選的交叉分析篩選器。
</t>
  </si>
  <si>
    <t>此儲存格為依據作業來篩選表格資料的交叉分析篩選器。</t>
  </si>
  <si>
    <t>此儲存格為依據繳交日期來篩選表格資料的交叉分析篩選器。</t>
  </si>
  <si>
    <t>此儲存格為依據開始日期來篩選表格資料的交叉分析篩選器。</t>
  </si>
  <si>
    <t>此儲存格為依據進度百分比來篩選表格資料的交叉分析篩選器。</t>
  </si>
  <si>
    <t>&lt; 作業時間表</t>
  </si>
  <si>
    <t>此儲存格為依據課程來篩選表格資料的交叉分析篩選器。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</si>
</sst>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yyyy&quot;年&quot;mm&quot;月&quot;dd&quot;日&quot;"/>
  </numFmts>
  <fonts count="28" x14ac:knownFonts="1">
    <font>
      <sz val="11"/>
      <color theme="1"/>
      <name val="Microsoft JhengHei UI"/>
      <family val="2"/>
      <charset val="136"/>
    </font>
    <font>
      <sz val="18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1"/>
      <color theme="0"/>
      <name val="新細明體"/>
      <family val="2"/>
      <scheme val="minor"/>
    </font>
    <font>
      <sz val="11"/>
      <color theme="1"/>
      <name val="Microsoft JhengHei UI"/>
      <family val="2"/>
      <charset val="136"/>
    </font>
    <font>
      <sz val="9"/>
      <name val="新細明體"/>
      <family val="3"/>
      <charset val="136"/>
      <scheme val="minor"/>
    </font>
    <font>
      <sz val="12"/>
      <color rgb="FF9C5700"/>
      <name val="Microsoft JhengHei UI"/>
      <family val="2"/>
      <charset val="136"/>
    </font>
    <font>
      <sz val="12"/>
      <color rgb="FF006100"/>
      <name val="Microsoft JhengHei UI"/>
      <family val="2"/>
      <charset val="136"/>
    </font>
    <font>
      <sz val="12"/>
      <color rgb="FF9C0006"/>
      <name val="Microsoft JhengHei UI"/>
      <family val="2"/>
      <charset val="136"/>
    </font>
    <font>
      <u/>
      <sz val="11"/>
      <color theme="11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sz val="12"/>
      <color rgb="FFFA7D00"/>
      <name val="Microsoft JhengHei UI"/>
      <family val="2"/>
      <charset val="136"/>
    </font>
    <font>
      <u/>
      <sz val="11"/>
      <color theme="10"/>
      <name val="Microsoft JhengHei UI"/>
      <family val="2"/>
      <charset val="136"/>
    </font>
    <font>
      <i/>
      <sz val="11"/>
      <color rgb="FF7F7F7F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b/>
      <sz val="12"/>
      <color rgb="FF3F3F3F"/>
      <name val="Microsoft JhengHei UI"/>
      <family val="2"/>
      <charset val="136"/>
    </font>
    <font>
      <b/>
      <sz val="11"/>
      <color theme="3" tint="0.499984740745262"/>
      <name val="Microsoft JhengHei UI"/>
      <family val="2"/>
      <charset val="136"/>
    </font>
    <font>
      <sz val="12"/>
      <color rgb="FFFF0000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b/>
      <sz val="28"/>
      <color theme="1" tint="0.24994659260841701"/>
      <name val="Microsoft JhengHei UI"/>
      <family val="2"/>
      <charset val="136"/>
    </font>
    <font>
      <b/>
      <sz val="11"/>
      <color theme="1" tint="0.24994659260841701"/>
      <name val="Microsoft JhengHei UI"/>
      <family val="2"/>
      <charset val="136"/>
    </font>
    <font>
      <b/>
      <sz val="13"/>
      <color theme="3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sz val="9"/>
      <name val="Microsoft JhengHei UI"/>
      <family val="2"/>
      <charset val="136"/>
    </font>
    <font>
      <sz val="11"/>
      <color theme="1" tint="0.24994659260841701"/>
      <name val="Microsoft JhengHei UI"/>
      <family val="2"/>
      <charset val="136"/>
    </font>
    <font>
      <b/>
      <sz val="11"/>
      <color theme="1"/>
      <name val="Microsoft JhengHei UI"/>
      <family val="2"/>
      <charset val="136"/>
    </font>
    <font>
      <sz val="12"/>
      <color theme="1"/>
      <name val="Microsoft JhengHei UI"/>
      <family val="2"/>
      <charset val="136"/>
    </font>
    <font>
      <sz val="12"/>
      <color theme="0"/>
      <name val="Microsoft JhengHei UI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9" fontId="4" fillId="0" borderId="0" applyFont="0" applyFill="0" applyBorder="0" applyAlignment="0" applyProtection="0"/>
    <xf numFmtId="0" fontId="19" fillId="0" borderId="0" applyNumberFormat="0" applyBorder="0" applyAlignment="0" applyProtection="0"/>
    <xf numFmtId="0" fontId="16" fillId="2" borderId="1" applyNumberFormat="0" applyAlignment="0" applyProtection="0"/>
    <xf numFmtId="0" fontId="12" fillId="0" borderId="0" applyNumberFormat="0" applyBorder="0" applyAlignment="0" applyProtection="0">
      <alignment horizontal="left" vertical="center"/>
    </xf>
    <xf numFmtId="0" fontId="9" fillId="0" borderId="0" applyNumberFormat="0" applyFill="0" applyBorder="0" applyAlignment="0" applyProtection="0">
      <alignment horizontal="left" vertical="center"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0" fillId="0" borderId="0" applyNumberFormat="0" applyProtection="0">
      <alignment horizontal="center" vertical="center"/>
    </xf>
    <xf numFmtId="0" fontId="13" fillId="0" borderId="0" applyNumberFormat="0" applyBorder="0" applyAlignment="0" applyProtection="0"/>
    <xf numFmtId="0" fontId="4" fillId="4" borderId="0" applyNumberFormat="0" applyBorder="0" applyAlignment="0" applyProtection="0"/>
    <xf numFmtId="0" fontId="24" fillId="5" borderId="0" applyNumberFormat="0" applyBorder="0" applyAlignment="0" applyProtection="0"/>
    <xf numFmtId="0" fontId="4" fillId="6" borderId="0" applyNumberFormat="0" applyBorder="0" applyAlignment="0" applyProtection="0"/>
    <xf numFmtId="180" fontId="4" fillId="0" borderId="0">
      <alignment horizontal="left"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2" borderId="8" applyNumberFormat="0" applyFon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4">
    <xf numFmtId="0" fontId="0" fillId="0" borderId="0" xfId="0">
      <alignment horizontal="left" vertical="center"/>
    </xf>
    <xf numFmtId="0" fontId="0" fillId="0" borderId="0" xfId="0" applyAlignment="1">
      <alignment wrapText="1"/>
    </xf>
    <xf numFmtId="0" fontId="1" fillId="0" borderId="0" xfId="0" applyFont="1">
      <alignment horizontal="left" vertical="center"/>
    </xf>
    <xf numFmtId="0" fontId="2" fillId="0" borderId="0" xfId="0" applyFont="1">
      <alignment horizontal="left" vertical="center"/>
    </xf>
    <xf numFmtId="0" fontId="0" fillId="0" borderId="0" xfId="0" applyFo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9" fontId="0" fillId="0" borderId="0" xfId="1" applyFont="1" applyFill="1" applyBorder="1" applyAlignment="1">
      <alignment vertical="center"/>
    </xf>
    <xf numFmtId="0" fontId="0" fillId="0" borderId="0" xfId="0" applyNumberFormat="1" applyFo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9" fontId="0" fillId="0" borderId="0" xfId="1" applyFont="1" applyFill="1" applyBorder="1" applyAlignment="1">
      <alignment horizontal="right" vertical="center"/>
    </xf>
    <xf numFmtId="9" fontId="0" fillId="4" borderId="0" xfId="12" applyNumberFormat="1" applyFont="1" applyAlignment="1">
      <alignment horizontal="center" vertical="center"/>
    </xf>
    <xf numFmtId="0" fontId="0" fillId="6" borderId="0" xfId="14" applyNumberFormat="1" applyFont="1" applyAlignment="1">
      <alignment horizontal="center" vertical="center"/>
    </xf>
    <xf numFmtId="9" fontId="24" fillId="5" borderId="0" xfId="13" applyNumberFormat="1" applyFont="1" applyAlignment="1">
      <alignment horizontal="center" vertical="center"/>
    </xf>
    <xf numFmtId="0" fontId="0" fillId="3" borderId="2" xfId="3" applyFont="1" applyFill="1" applyBorder="1" applyAlignment="1">
      <alignment horizontal="center" vertical="center"/>
    </xf>
    <xf numFmtId="0" fontId="25" fillId="0" borderId="0" xfId="0" applyNumberFormat="1" applyFont="1" applyBorder="1" applyAlignment="1"/>
    <xf numFmtId="14" fontId="0" fillId="0" borderId="0" xfId="0" applyNumberFormat="1" applyFont="1">
      <alignment horizontal="left" vertical="center"/>
    </xf>
    <xf numFmtId="0" fontId="20" fillId="0" borderId="0" xfId="10" applyFont="1" applyAlignment="1">
      <alignment horizontal="right" vertical="center"/>
    </xf>
    <xf numFmtId="180" fontId="4" fillId="0" borderId="0" xfId="15">
      <alignment horizontal="left" vertic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20" fillId="0" borderId="0" xfId="10" applyNumberFormat="1" applyFont="1" applyAlignment="1">
      <alignment horizontal="right" vertical="center" indent="1"/>
    </xf>
    <xf numFmtId="0" fontId="19" fillId="0" borderId="0" xfId="2" applyFont="1" applyAlignment="1">
      <alignment horizontal="left" vertical="top"/>
    </xf>
    <xf numFmtId="0" fontId="12" fillId="0" borderId="0" xfId="4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3" fillId="0" borderId="0" xfId="11" applyAlignment="1">
      <alignment horizontal="left" vertical="top" wrapText="1"/>
    </xf>
    <xf numFmtId="0" fontId="19" fillId="0" borderId="0" xfId="2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0">
    <cellStyle name="20% - 輔色1" xfId="30" builtinId="30" customBuiltin="1"/>
    <cellStyle name="20% - 輔色2" xfId="34" builtinId="34" customBuiltin="1"/>
    <cellStyle name="20% - 輔色3" xfId="36" builtinId="38" customBuiltin="1"/>
    <cellStyle name="20% - 輔色4" xfId="40" builtinId="42" customBuiltin="1"/>
    <cellStyle name="20% - 輔色5" xfId="43" builtinId="46" customBuiltin="1"/>
    <cellStyle name="20% - 輔色6" xfId="47" builtinId="50" customBuiltin="1"/>
    <cellStyle name="40% - 輔色1" xfId="31" builtinId="31" customBuiltin="1"/>
    <cellStyle name="40% - 輔色2" xfId="12" builtinId="35" customBuiltin="1"/>
    <cellStyle name="40% - 輔色3" xfId="37" builtinId="39" customBuiltin="1"/>
    <cellStyle name="40% - 輔色4" xfId="14" builtinId="43" customBuiltin="1"/>
    <cellStyle name="40% - 輔色5" xfId="44" builtinId="47" customBuiltin="1"/>
    <cellStyle name="40% - 輔色6" xfId="48" builtinId="51" customBuiltin="1"/>
    <cellStyle name="60% - 輔色1" xfId="32" builtinId="32" customBuiltin="1"/>
    <cellStyle name="60% - 輔色2" xfId="35" builtinId="36" customBuiltin="1"/>
    <cellStyle name="60% - 輔色3" xfId="38" builtinId="40" customBuiltin="1"/>
    <cellStyle name="60% - 輔色4" xfId="41" builtinId="44" customBuiltin="1"/>
    <cellStyle name="60% - 輔色5" xfId="45" builtinId="48" customBuiltin="1"/>
    <cellStyle name="60% - 輔色6" xfId="49" builtinId="52" customBuiltin="1"/>
    <cellStyle name="一般" xfId="0" builtinId="0" customBuiltin="1"/>
    <cellStyle name="千分位" xfId="6" builtinId="3" customBuiltin="1"/>
    <cellStyle name="千分位[0]" xfId="7" builtinId="6" customBuiltin="1"/>
    <cellStyle name="已瀏覽過的超連結" xfId="5" builtinId="9" customBuiltin="1"/>
    <cellStyle name="中等" xfId="21" builtinId="28" customBuiltin="1"/>
    <cellStyle name="日期" xfId="15" xr:uid="{00000000-0005-0000-0000-000008000000}"/>
    <cellStyle name="合計" xfId="28" builtinId="25" customBuiltin="1"/>
    <cellStyle name="好" xfId="19" builtinId="26" customBuiltin="1"/>
    <cellStyle name="百分比" xfId="1" builtinId="5" customBuiltin="1"/>
    <cellStyle name="計算方式" xfId="24" builtinId="22" customBuiltin="1"/>
    <cellStyle name="貨幣" xfId="8" builtinId="4" customBuiltin="1"/>
    <cellStyle name="貨幣 [0]" xfId="9" builtinId="7" customBuiltin="1"/>
    <cellStyle name="連結的儲存格" xfId="25" builtinId="24" customBuiltin="1"/>
    <cellStyle name="備註" xfId="27" builtinId="10" customBuiltin="1"/>
    <cellStyle name="超連結" xfId="4" builtinId="8" customBuiltin="1"/>
    <cellStyle name="說明文字" xfId="11" builtinId="53" customBuiltin="1"/>
    <cellStyle name="輔色1" xfId="29" builtinId="29" customBuiltin="1"/>
    <cellStyle name="輔色2" xfId="33" builtinId="33" customBuiltin="1"/>
    <cellStyle name="輔色3" xfId="13" builtinId="37" customBuiltin="1"/>
    <cellStyle name="輔色4" xfId="39" builtinId="41" customBuiltin="1"/>
    <cellStyle name="輔色5" xfId="42" builtinId="45" customBuiltin="1"/>
    <cellStyle name="輔色6" xfId="46" builtinId="49" customBuiltin="1"/>
    <cellStyle name="標題" xfId="2" builtinId="15" customBuiltin="1"/>
    <cellStyle name="標題 1" xfId="10" builtinId="16" customBuiltin="1"/>
    <cellStyle name="標題 2" xfId="16" builtinId="17" customBuiltin="1"/>
    <cellStyle name="標題 3" xfId="17" builtinId="18" customBuiltin="1"/>
    <cellStyle name="標題 4" xfId="18" builtinId="19" customBuiltin="1"/>
    <cellStyle name="輸入" xfId="22" builtinId="20" customBuiltin="1"/>
    <cellStyle name="輸出" xfId="23" builtinId="21" customBuiltin="1"/>
    <cellStyle name="檢查儲存格" xfId="3" builtinId="23" customBuiltin="1"/>
    <cellStyle name="壞" xfId="20" builtinId="27" customBuiltin="1"/>
    <cellStyle name="警告文字" xfId="26" builtinId="11" customBuiltin="1"/>
  </cellStyles>
  <dxfs count="188">
    <dxf>
      <font>
        <sz val="10"/>
      </font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numFmt numFmtId="181" formatCode="yyyy&quot;年&quot;mm&quot;月&quot;dd&quot;日&quot;"/>
    </dxf>
    <dxf>
      <font>
        <sz val="10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color theme="2" tint="-4.9989318521683403E-2"/>
      </font>
      <fill>
        <patternFill>
          <bgColor theme="2" tint="-4.9989318521683403E-2"/>
        </patternFill>
      </fill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</dxf>
    <dxf>
      <font>
        <color theme="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Calibri"/>
        <scheme val="major"/>
      </font>
      <fill>
        <patternFill>
          <bgColor theme="1" tint="0.24994659260841701"/>
        </patternFill>
      </fill>
      <border>
        <vertical/>
        <horizontal/>
      </border>
    </dxf>
    <dxf>
      <font>
        <b val="0"/>
        <i val="0"/>
        <sz val="11"/>
        <color theme="0"/>
      </font>
      <fill>
        <patternFill patternType="solid">
          <bgColor theme="0"/>
        </patternFill>
      </fill>
      <border>
        <vertical/>
        <horizontal/>
      </border>
    </dxf>
    <dxf>
      <font>
        <b val="0"/>
        <i val="0"/>
        <color theme="1" tint="0.24994659260841701"/>
      </font>
      <border>
        <vertical/>
        <horizontal/>
      </border>
    </dxf>
    <dxf>
      <font>
        <b val="0"/>
        <i val="0"/>
        <color theme="1" tint="0.24994659260841701"/>
      </font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Microsoft JhengHei UI"/>
        <family val="2"/>
        <charset val="136"/>
        <scheme val="none"/>
      </font>
      <fill>
        <patternFill>
          <bgColor theme="1" tint="0.24994659260841701"/>
        </patternFill>
      </fill>
    </dxf>
    <dxf>
      <font>
        <b val="0"/>
        <i val="0"/>
        <sz val="11"/>
        <color theme="0"/>
        <name val="Microsoft JhengHei UI"/>
        <family val="2"/>
        <charset val="136"/>
        <scheme val="none"/>
      </font>
      <fill>
        <patternFill>
          <bgColor theme="0"/>
        </patternFill>
      </fill>
    </dxf>
  </dxfs>
  <tableStyles count="4" defaultTableStyle="TableStyleMedium2" defaultPivotStyle="PivotStyleLight16">
    <tableStyle name="交叉分析篩選器樣式 1" pivot="0" table="0" count="10" xr9:uid="{B0303F7D-D090-4EE1-9476-C33EDE5D4BCF}">
      <tableStyleElement type="wholeTable" dxfId="187"/>
      <tableStyleElement type="headerRow" dxfId="186"/>
    </tableStyle>
    <tableStyle name="作業詳細資料" table="0" count="11" xr9:uid="{00000000-0011-0000-FFFF-FFFF00000000}">
      <tableStyleElement type="wholeTable" dxfId="185"/>
      <tableStyleElement type="headerRow" dxfId="184"/>
      <tableStyleElement type="totalRow" dxfId="183"/>
      <tableStyleElement type="firstRowStripe" dxfId="182"/>
      <tableStyleElement type="firstColumnStripe" dxfId="181"/>
      <tableStyleElement type="firstSubtotalRow" dxfId="180"/>
      <tableStyleElement type="secondSubtotalRow" dxfId="179"/>
      <tableStyleElement type="firstRowSubheading" dxfId="178"/>
      <tableStyleElement type="secondRowSubheading" dxfId="177"/>
      <tableStyleElement type="pageFieldLabels" dxfId="176"/>
      <tableStyleElement type="pageFieldValues" dxfId="175"/>
    </tableStyle>
    <tableStyle name="作業詳細資料交叉分析篩選器" pivot="0" table="0" count="2" xr9:uid="{00000000-0011-0000-FFFF-FFFF01000000}">
      <tableStyleElement type="wholeTable" dxfId="174"/>
      <tableStyleElement type="headerRow" dxfId="173"/>
    </tableStyle>
    <tableStyle name="作業時間表" pivot="0" count="6" xr9:uid="{00000000-0011-0000-FFFF-FFFF02000000}">
      <tableStyleElement type="wholeTable" dxfId="172"/>
      <tableStyleElement type="headerRow" dxfId="171"/>
      <tableStyleElement type="totalRow" dxfId="170"/>
      <tableStyleElement type="firstColumn" dxfId="169"/>
      <tableStyleElement type="lastColumn" dxfId="168"/>
      <tableStyleElement type="firstColumnStripe" dxfId="167"/>
    </tableStyle>
  </tableStyles>
  <colors>
    <mruColors>
      <color rgb="FFFFFFFF"/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0" tint="-0.499984740745262"/>
            <name val="Microsoft JhengHei UI"/>
            <family val="2"/>
            <charset val="136"/>
            <scheme val="none"/>
          </font>
          <fill>
            <patternFill patternType="solid"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  <name val="Microsoft JhengHei UI"/>
            <family val="2"/>
            <charset val="136"/>
            <scheme val="none"/>
          </font>
          <fill>
            <patternFill patternType="solid"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7"/>
            <name val="Microsoft JhengHei UI"/>
            <family val="2"/>
            <charset val="136"/>
            <scheme val="none"/>
          </font>
          <fill>
            <patternFill patternType="solid"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/>
            <i val="0"/>
            <sz val="11"/>
            <color theme="0"/>
            <name val="Microsoft JhengHei UI"/>
            <family val="2"/>
            <charset val="136"/>
            <scheme val="none"/>
          </font>
          <fill>
            <patternFill patternType="solid"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name val="Microsoft JhengHei UI"/>
            <family val="2"/>
            <charset val="136"/>
            <scheme val="none"/>
          </font>
          <fill>
            <patternFill patternType="solid">
              <fgColor theme="4" tint="0.79998168889431442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  <name val="Microsoft JhengHei UI"/>
            <family val="2"/>
            <charset val="136"/>
            <scheme val="none"/>
          </font>
          <fill>
            <patternFill patternType="solid">
              <fgColor theme="4" tint="0.599963377788628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  <name val="Microsoft JhengHei UI"/>
            <family val="2"/>
            <charset val="136"/>
            <scheme val="none"/>
          </font>
          <fill>
            <patternFill patternType="solid"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  <name val="Microsoft JhengHei UI"/>
            <family val="2"/>
            <charset val="136"/>
            <scheme val="none"/>
          </font>
          <fill>
            <patternFill patternType="solid"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交叉分析篩選器樣式 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</xdr:row>
      <xdr:rowOff>9525</xdr:rowOff>
    </xdr:from>
    <xdr:to>
      <xdr:col>9</xdr:col>
      <xdr:colOff>409575</xdr:colOff>
      <xdr:row>11</xdr:row>
      <xdr:rowOff>18075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作業">
              <a:extLst>
                <a:ext uri="{FF2B5EF4-FFF2-40B4-BE49-F238E27FC236}">
                  <a16:creationId xmlns:a16="http://schemas.microsoft.com/office/drawing/2014/main" id="{05F85277-0EE5-498B-A988-57AE30035D0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作業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25100" y="1114425"/>
              <a:ext cx="13716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47625</xdr:colOff>
      <xdr:row>2</xdr:row>
      <xdr:rowOff>9525</xdr:rowOff>
    </xdr:from>
    <xdr:to>
      <xdr:col>12</xdr:col>
      <xdr:colOff>504825</xdr:colOff>
      <xdr:row>11</xdr:row>
      <xdr:rowOff>18075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課程">
              <a:extLst>
                <a:ext uri="{FF2B5EF4-FFF2-40B4-BE49-F238E27FC236}">
                  <a16:creationId xmlns:a16="http://schemas.microsoft.com/office/drawing/2014/main" id="{37AF464E-493C-4E50-B73A-15A40B04B8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課程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163550" y="1114425"/>
              <a:ext cx="13716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466725</xdr:colOff>
      <xdr:row>2</xdr:row>
      <xdr:rowOff>9525</xdr:rowOff>
    </xdr:from>
    <xdr:to>
      <xdr:col>11</xdr:col>
      <xdr:colOff>9525</xdr:colOff>
      <xdr:row>11</xdr:row>
      <xdr:rowOff>18075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開始日期">
              <a:extLst>
                <a:ext uri="{FF2B5EF4-FFF2-40B4-BE49-F238E27FC236}">
                  <a16:creationId xmlns:a16="http://schemas.microsoft.com/office/drawing/2014/main" id="{1CD800C9-03DC-418A-887C-FE79B8EDC9B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開始日期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753850" y="1114425"/>
              <a:ext cx="13716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209550</xdr:colOff>
      <xdr:row>11</xdr:row>
      <xdr:rowOff>85725</xdr:rowOff>
    </xdr:from>
    <xdr:to>
      <xdr:col>9</xdr:col>
      <xdr:colOff>437550</xdr:colOff>
      <xdr:row>20</xdr:row>
      <xdr:rowOff>208575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繳交日期">
              <a:extLst>
                <a:ext uri="{FF2B5EF4-FFF2-40B4-BE49-F238E27FC236}">
                  <a16:creationId xmlns:a16="http://schemas.microsoft.com/office/drawing/2014/main" id="{8DA24705-1F53-4E94-991F-16C6E5845B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繳交日期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53675" y="3190875"/>
              <a:ext cx="13710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504825</xdr:colOff>
      <xdr:row>11</xdr:row>
      <xdr:rowOff>76200</xdr:rowOff>
    </xdr:from>
    <xdr:to>
      <xdr:col>11</xdr:col>
      <xdr:colOff>47025</xdr:colOff>
      <xdr:row>20</xdr:row>
      <xdr:rowOff>199050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進度">
              <a:extLst>
                <a:ext uri="{FF2B5EF4-FFF2-40B4-BE49-F238E27FC236}">
                  <a16:creationId xmlns:a16="http://schemas.microsoft.com/office/drawing/2014/main" id="{5EBA093D-C828-4C4E-8E24-F7E5603D90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進度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791950" y="3181350"/>
              <a:ext cx="13710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DMIN" refreshedDate="43206.493889467594" createdVersion="6" refreshedVersion="6" minRefreshableVersion="3" recordCount="12" xr:uid="{483F537E-48FC-4640-980B-3A4C8FC2C578}">
  <cacheSource type="worksheet">
    <worksheetSource name="作業"/>
  </cacheSource>
  <cacheFields count="7">
    <cacheField name="作業" numFmtId="0">
      <sharedItems count="12">
        <s v="專案 1"/>
        <s v="專案 2"/>
        <s v="專案 3"/>
        <s v="專案 4"/>
        <s v="專案 5"/>
        <s v="專案 6"/>
        <s v="專案 7"/>
        <s v="專案 8"/>
        <s v="專案 9"/>
        <s v="專案 10"/>
        <s v="專案 11"/>
        <s v="專案 12"/>
      </sharedItems>
    </cacheField>
    <cacheField name="課程" numFmtId="0">
      <sharedItems count="3">
        <s v="醫護 1"/>
        <s v="醫護 2"/>
        <s v="醫護 3"/>
      </sharedItems>
    </cacheField>
    <cacheField name="講師" numFmtId="0">
      <sharedItems count="4">
        <s v="講師 1"/>
        <s v="講師 2"/>
        <s v="講師 3"/>
        <s v="講師 4"/>
      </sharedItems>
    </cacheField>
    <cacheField name="開始日期" numFmtId="180">
      <sharedItems containsSemiMixedTypes="0" containsNonDate="0" containsDate="1" containsString="0" minDate="2018-02-15T00:00:00" maxDate="2018-04-07T00:00:00" count="11">
        <d v="2018-03-17T00:00:00"/>
        <d v="2018-03-27T00:00:00"/>
        <d v="2018-04-01T00:00:00"/>
        <d v="2018-02-15T00:00:00"/>
        <d v="2018-03-22T00:00:00"/>
        <d v="2018-03-13T00:00:00"/>
        <d v="2018-03-25T00:00:00"/>
        <d v="2018-04-06T00:00:00"/>
        <d v="2018-02-25T00:00:00"/>
        <d v="2018-04-03T00:00:00"/>
        <d v="2018-03-19T00:00:00"/>
      </sharedItems>
    </cacheField>
    <cacheField name="繳交日期" numFmtId="180">
      <sharedItems containsSemiMixedTypes="0" containsNonDate="0" containsDate="1" containsString="0" minDate="2018-05-04T00:00:00" maxDate="2018-07-06T00:00:00" count="11">
        <d v="2018-05-16T00:00:00"/>
        <d v="2018-06-15T00:00:00"/>
        <d v="2018-05-28T00:00:00"/>
        <d v="2018-05-26T00:00:00"/>
        <d v="2018-05-06T00:00:00"/>
        <d v="2018-07-05T00:00:00"/>
        <d v="2018-05-10T00:00:00"/>
        <d v="2018-06-05T00:00:00"/>
        <d v="2018-05-04T00:00:00"/>
        <d v="2018-06-10T00:00:00"/>
        <d v="2018-05-30T00:00:00"/>
      </sharedItems>
    </cacheField>
    <cacheField name="進度" numFmtId="9">
      <sharedItems containsSemiMixedTypes="0" containsString="0" containsNumber="1" minValue="0.1" maxValue="1" count="11">
        <n v="1"/>
        <n v="0.1"/>
        <n v="0.8"/>
        <n v="0.2"/>
        <n v="0.5"/>
        <n v="0.3"/>
        <n v="0.35"/>
        <n v="0.4"/>
        <n v="0.75"/>
        <n v="0.55000000000000004"/>
        <n v="0.6"/>
      </sharedItems>
    </cacheField>
    <cacheField name="百分比" numFmtId="9">
      <sharedItems containsSemiMixedTypes="0" containsString="0" containsNumber="1" minValue="0.1" maxValue="1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x v="0"/>
    <x v="0"/>
    <x v="0"/>
    <n v="1"/>
  </r>
  <r>
    <x v="1"/>
    <x v="0"/>
    <x v="1"/>
    <x v="1"/>
    <x v="1"/>
    <x v="1"/>
    <n v="0.1"/>
  </r>
  <r>
    <x v="2"/>
    <x v="0"/>
    <x v="1"/>
    <x v="2"/>
    <x v="2"/>
    <x v="2"/>
    <n v="0.8"/>
  </r>
  <r>
    <x v="3"/>
    <x v="0"/>
    <x v="2"/>
    <x v="3"/>
    <x v="3"/>
    <x v="3"/>
    <n v="0.2"/>
  </r>
  <r>
    <x v="4"/>
    <x v="0"/>
    <x v="0"/>
    <x v="4"/>
    <x v="4"/>
    <x v="4"/>
    <n v="0.5"/>
  </r>
  <r>
    <x v="5"/>
    <x v="0"/>
    <x v="1"/>
    <x v="5"/>
    <x v="5"/>
    <x v="5"/>
    <n v="0.3"/>
  </r>
  <r>
    <x v="6"/>
    <x v="0"/>
    <x v="2"/>
    <x v="6"/>
    <x v="6"/>
    <x v="6"/>
    <n v="0.35"/>
  </r>
  <r>
    <x v="7"/>
    <x v="0"/>
    <x v="3"/>
    <x v="7"/>
    <x v="7"/>
    <x v="7"/>
    <n v="0.4"/>
  </r>
  <r>
    <x v="8"/>
    <x v="0"/>
    <x v="0"/>
    <x v="7"/>
    <x v="8"/>
    <x v="8"/>
    <n v="0.75"/>
  </r>
  <r>
    <x v="9"/>
    <x v="1"/>
    <x v="3"/>
    <x v="8"/>
    <x v="1"/>
    <x v="4"/>
    <n v="0.5"/>
  </r>
  <r>
    <x v="10"/>
    <x v="1"/>
    <x v="2"/>
    <x v="9"/>
    <x v="9"/>
    <x v="9"/>
    <n v="0.55000000000000004"/>
  </r>
  <r>
    <x v="11"/>
    <x v="2"/>
    <x v="0"/>
    <x v="10"/>
    <x v="10"/>
    <x v="10"/>
    <n v="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3D432E-DB1E-48C7-AE3A-F4E3CBAC874D}" name="作業樞紐分析表" cacheId="1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mergeItem="1" createdVersion="4" indent="0" compact="0" compactData="0" multipleFieldFilters="0" chartFormat="2">
  <location ref="B3:G15" firstHeaderRow="1" firstDataRow="1" firstDataCol="6"/>
  <pivotFields count="7">
    <pivotField axis="axisRow" compact="0" outline="0" showAll="0" defaultSubtotal="0">
      <items count="12">
        <item x="0"/>
        <item x="9"/>
        <item x="10"/>
        <item x="11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numFmtId="180" outline="0" showAll="0" defaultSubtotal="0">
      <items count="11">
        <item x="3"/>
        <item x="8"/>
        <item x="5"/>
        <item x="0"/>
        <item x="10"/>
        <item x="4"/>
        <item x="6"/>
        <item x="1"/>
        <item x="2"/>
        <item x="9"/>
        <item x="7"/>
      </items>
    </pivotField>
    <pivotField axis="axisRow" compact="0" numFmtId="180" outline="0" showAll="0" defaultSubtotal="0">
      <items count="11">
        <item x="8"/>
        <item x="4"/>
        <item x="6"/>
        <item x="0"/>
        <item x="3"/>
        <item x="2"/>
        <item x="10"/>
        <item x="7"/>
        <item x="9"/>
        <item x="1"/>
        <item x="5"/>
      </items>
    </pivotField>
    <pivotField axis="axisRow" compact="0" numFmtId="9" outline="0" showAll="0" defaultSubtotal="0">
      <items count="11">
        <item x="1"/>
        <item x="3"/>
        <item x="5"/>
        <item x="6"/>
        <item x="7"/>
        <item x="4"/>
        <item x="9"/>
        <item x="10"/>
        <item x="8"/>
        <item x="2"/>
        <item x="0"/>
      </items>
    </pivotField>
    <pivotField compact="0" numFmtId="9" outline="0" showAll="0"/>
  </pivotFields>
  <rowFields count="6">
    <field x="2"/>
    <field x="1"/>
    <field x="0"/>
    <field x="3"/>
    <field x="4"/>
    <field x="5"/>
  </rowFields>
  <rowItems count="12">
    <i>
      <x/>
      <x/>
      <x/>
      <x v="3"/>
      <x v="3"/>
      <x v="10"/>
    </i>
    <i r="2">
      <x v="7"/>
      <x v="5"/>
      <x v="1"/>
      <x v="5"/>
    </i>
    <i r="2">
      <x v="11"/>
      <x v="10"/>
      <x/>
      <x v="8"/>
    </i>
    <i r="1">
      <x v="2"/>
      <x v="3"/>
      <x v="4"/>
      <x v="6"/>
      <x v="7"/>
    </i>
    <i>
      <x v="1"/>
      <x/>
      <x v="4"/>
      <x v="7"/>
      <x v="9"/>
      <x/>
    </i>
    <i r="2">
      <x v="5"/>
      <x v="8"/>
      <x v="5"/>
      <x v="9"/>
    </i>
    <i r="2">
      <x v="8"/>
      <x v="2"/>
      <x v="10"/>
      <x v="2"/>
    </i>
    <i>
      <x v="2"/>
      <x/>
      <x v="6"/>
      <x/>
      <x v="4"/>
      <x v="1"/>
    </i>
    <i r="2">
      <x v="9"/>
      <x v="6"/>
      <x v="2"/>
      <x v="3"/>
    </i>
    <i r="1">
      <x v="1"/>
      <x v="2"/>
      <x v="9"/>
      <x v="8"/>
      <x v="6"/>
    </i>
    <i>
      <x v="3"/>
      <x/>
      <x v="10"/>
      <x v="10"/>
      <x v="7"/>
      <x v="4"/>
    </i>
    <i r="1">
      <x v="1"/>
      <x v="1"/>
      <x v="1"/>
      <x v="9"/>
      <x v="5"/>
    </i>
  </rowItems>
  <colItems count="1">
    <i/>
  </colItems>
  <formats count="80">
    <format dxfId="159">
      <pivotArea type="all" dataOnly="0" outline="0" fieldPosition="0"/>
    </format>
    <format dxfId="15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3"/>
          </reference>
        </references>
      </pivotArea>
    </format>
    <format dxfId="15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5"/>
          </reference>
        </references>
      </pivotArea>
    </format>
    <format dxfId="15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15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4"/>
          </reference>
        </references>
      </pivotArea>
    </format>
    <format dxfId="15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15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15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15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15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6"/>
          </reference>
        </references>
      </pivotArea>
    </format>
    <format dxfId="14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9"/>
          </reference>
        </references>
      </pivotArea>
    </format>
    <format dxfId="14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1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1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14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14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0"/>
          </reference>
        </references>
      </pivotArea>
    </format>
    <format dxfId="14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14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9"/>
          </reference>
        </references>
      </pivotArea>
    </format>
    <format dxfId="14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5"/>
          </reference>
        </references>
      </pivotArea>
    </format>
    <format dxfId="14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10"/>
          </reference>
        </references>
      </pivotArea>
    </format>
    <format dxfId="13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13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13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9"/>
          </reference>
          <reference field="4" count="1">
            <x v="8"/>
          </reference>
        </references>
      </pivotArea>
    </format>
    <format dxfId="13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1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134">
      <pivotArea type="all" dataOnly="0" outline="0" fieldPosition="0"/>
    </format>
    <format dxfId="133">
      <pivotArea field="2" type="button" dataOnly="0" labelOnly="1" outline="0" axis="axisRow" fieldPosition="0"/>
    </format>
    <format dxfId="132">
      <pivotArea field="1" type="button" dataOnly="0" labelOnly="1" outline="0" axis="axisRow" fieldPosition="1"/>
    </format>
    <format dxfId="131">
      <pivotArea field="0" type="button" dataOnly="0" labelOnly="1" outline="0" axis="axisRow" fieldPosition="2"/>
    </format>
    <format dxfId="130">
      <pivotArea field="3" type="button" dataOnly="0" labelOnly="1" outline="0" axis="axisRow" fieldPosition="3"/>
    </format>
    <format dxfId="129">
      <pivotArea field="4" type="button" dataOnly="0" labelOnly="1" outline="0" axis="axisRow" fieldPosition="4"/>
    </format>
    <format dxfId="128">
      <pivotArea field="5" type="button" dataOnly="0" labelOnly="1" outline="0" axis="axisRow" fieldPosition="5"/>
    </format>
    <format dxfId="127">
      <pivotArea dataOnly="0" labelOnly="1" outline="0" fieldPosition="0">
        <references count="1">
          <reference field="2" count="0"/>
        </references>
      </pivotArea>
    </format>
    <format dxfId="126">
      <pivotArea dataOnly="0" labelOnly="1" outline="0" fieldPosition="0">
        <references count="2">
          <reference field="1" count="2">
            <x v="0"/>
            <x v="2"/>
          </reference>
          <reference field="2" count="1" selected="0">
            <x v="0"/>
          </reference>
        </references>
      </pivotArea>
    </format>
    <format dxfId="125">
      <pivotArea dataOnly="0" labelOnly="1" outline="0" fieldPosition="0">
        <references count="2">
          <reference field="1" count="1">
            <x v="0"/>
          </reference>
          <reference field="2" count="1" selected="0">
            <x v="1"/>
          </reference>
        </references>
      </pivotArea>
    </format>
    <format dxfId="124">
      <pivotArea dataOnly="0" labelOnly="1" outline="0" fieldPosition="0">
        <references count="2">
          <reference field="1" count="1">
            <x v="1"/>
          </reference>
          <reference field="2" count="1" selected="0">
            <x v="2"/>
          </reference>
        </references>
      </pivotArea>
    </format>
    <format dxfId="123">
      <pivotArea dataOnly="0" labelOnly="1" outline="0" fieldPosition="0">
        <references count="2">
          <reference field="1" count="2">
            <x v="0"/>
            <x v="1"/>
          </reference>
          <reference field="2" count="1" selected="0">
            <x v="3"/>
          </reference>
        </references>
      </pivotArea>
    </format>
    <format dxfId="122">
      <pivotArea dataOnly="0" labelOnly="1" outline="0" fieldPosition="0">
        <references count="3">
          <reference field="0" count="3">
            <x v="0"/>
            <x v="7"/>
            <x v="11"/>
          </reference>
          <reference field="1" count="1" selected="0">
            <x v="0"/>
          </reference>
          <reference field="2" count="1" selected="0">
            <x v="0"/>
          </reference>
        </references>
      </pivotArea>
    </format>
    <format dxfId="121">
      <pivotArea dataOnly="0" labelOnly="1" outline="0" fieldPosition="0">
        <references count="3">
          <reference field="0" count="1">
            <x v="3"/>
          </reference>
          <reference field="1" count="1" selected="0">
            <x v="2"/>
          </reference>
          <reference field="2" count="1" selected="0">
            <x v="0"/>
          </reference>
        </references>
      </pivotArea>
    </format>
    <format dxfId="120">
      <pivotArea dataOnly="0" labelOnly="1" outline="0" fieldPosition="0">
        <references count="3">
          <reference field="0" count="3">
            <x v="4"/>
            <x v="5"/>
            <x v="8"/>
          </reference>
          <reference field="1" count="1" selected="0">
            <x v="0"/>
          </reference>
          <reference field="2" count="1" selected="0">
            <x v="1"/>
          </reference>
        </references>
      </pivotArea>
    </format>
    <format dxfId="119">
      <pivotArea dataOnly="0" labelOnly="1" outline="0" fieldPosition="0">
        <references count="3">
          <reference field="0" count="2">
            <x v="6"/>
            <x v="9"/>
          </reference>
          <reference field="1" count="1" selected="0">
            <x v="0"/>
          </reference>
          <reference field="2" count="1" selected="0">
            <x v="2"/>
          </reference>
        </references>
      </pivotArea>
    </format>
    <format dxfId="118">
      <pivotArea dataOnly="0" labelOnly="1" outline="0" fieldPosition="0">
        <references count="3">
          <reference field="0" count="1">
            <x v="2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117">
      <pivotArea dataOnly="0" labelOnly="1" outline="0" fieldPosition="0">
        <references count="3">
          <reference field="0" count="1">
            <x v="10"/>
          </reference>
          <reference field="1" count="1" selected="0">
            <x v="0"/>
          </reference>
          <reference field="2" count="1" selected="0">
            <x v="3"/>
          </reference>
        </references>
      </pivotArea>
    </format>
    <format dxfId="116">
      <pivotArea dataOnly="0" labelOnly="1" outline="0" fieldPosition="0">
        <references count="3">
          <reference field="0" count="1">
            <x v="1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11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3"/>
          </reference>
        </references>
      </pivotArea>
    </format>
    <format dxfId="11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5"/>
          </reference>
        </references>
      </pivotArea>
    </format>
    <format dxfId="11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11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4"/>
          </reference>
        </references>
      </pivotArea>
    </format>
    <format dxfId="11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11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10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10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10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6"/>
          </reference>
        </references>
      </pivotArea>
    </format>
    <format dxfId="10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9"/>
          </reference>
        </references>
      </pivotArea>
    </format>
    <format dxfId="10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1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1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10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10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0"/>
          </reference>
        </references>
      </pivotArea>
    </format>
    <format dxfId="10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9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9"/>
          </reference>
        </references>
      </pivotArea>
    </format>
    <format dxfId="9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5"/>
          </reference>
        </references>
      </pivotArea>
    </format>
    <format dxfId="9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10"/>
          </reference>
        </references>
      </pivotArea>
    </format>
    <format dxfId="9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9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9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9"/>
          </reference>
          <reference field="4" count="1">
            <x v="8"/>
          </reference>
        </references>
      </pivotArea>
    </format>
    <format dxfId="9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9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10"/>
          </reference>
        </references>
      </pivotArea>
    </format>
    <format dxfId="9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1"/>
          </reference>
          <reference field="5" count="1">
            <x v="5"/>
          </reference>
        </references>
      </pivotArea>
    </format>
    <format dxfId="8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0"/>
          </reference>
          <reference field="5" count="1">
            <x v="8"/>
          </reference>
        </references>
      </pivotArea>
    </format>
    <format dxfId="8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8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9"/>
          </reference>
          <reference field="5" count="1">
            <x v="0"/>
          </reference>
        </references>
      </pivotArea>
    </format>
    <format dxfId="8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5"/>
          </reference>
          <reference field="5" count="1">
            <x v="9"/>
          </reference>
        </references>
      </pivotArea>
    </format>
    <format dxfId="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10"/>
          </reference>
          <reference field="5" count="1">
            <x v="2"/>
          </reference>
        </references>
      </pivotArea>
    </format>
    <format dxfId="8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"/>
          </reference>
        </references>
      </pivotArea>
    </format>
    <format dxfId="8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3"/>
          </reference>
        </references>
      </pivotArea>
    </format>
    <format dxfId="8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8"/>
          </reference>
          <reference field="5" count="1">
            <x v="6"/>
          </reference>
        </references>
      </pivotArea>
    </format>
    <format dxfId="8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4"/>
          </reference>
        </references>
      </pivotArea>
    </format>
    <format dxfId="8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5"/>
          </reference>
        </references>
      </pivotArea>
    </format>
  </formats>
  <pivotTableStyleInfo name="作業詳細資料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[作業時間表] 工作表中 [作業] 表格的作業詳細資料會自動更新，該資料會依照講師、再依照課程進行分組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作業" xr10:uid="{D1E357A7-7984-4BD2-BE8A-A8D3F382E211}" sourceName="作業">
  <pivotTables>
    <pivotTable tabId="3" name="作業樞紐分析表"/>
  </pivotTables>
  <data>
    <tabular pivotCacheId="3">
      <items count="12">
        <i x="0" s="1"/>
        <i x="9" s="1"/>
        <i x="10" s="1"/>
        <i x="11" s="1"/>
        <i x="1" s="1"/>
        <i x="2" s="1"/>
        <i x="3" s="1"/>
        <i x="4" s="1"/>
        <i x="5" s="1"/>
        <i x="6" s="1"/>
        <i x="7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課程" xr10:uid="{F4E2C9F0-AC00-4105-949F-56E3412FAC5C}" sourceName="課程">
  <pivotTables>
    <pivotTable tabId="3" name="作業樞紐分析表"/>
  </pivotTables>
  <data>
    <tabular pivotCacheId="3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繳交日期" xr10:uid="{831A3C0B-F11E-4328-B8F0-B517F5E84C28}" sourceName="繳交日期">
  <pivotTables>
    <pivotTable tabId="3" name="作業樞紐分析表"/>
  </pivotTables>
  <data>
    <tabular pivotCacheId="3">
      <items count="11">
        <i x="8" s="1"/>
        <i x="4" s="1"/>
        <i x="6" s="1"/>
        <i x="0" s="1"/>
        <i x="3" s="1"/>
        <i x="2" s="1"/>
        <i x="10" s="1"/>
        <i x="7" s="1"/>
        <i x="9" s="1"/>
        <i x="1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進度" xr10:uid="{4D817105-5019-4FA1-AE89-B2E5A925AC89}" sourceName="進度">
  <pivotTables>
    <pivotTable tabId="3" name="作業樞紐分析表"/>
  </pivotTables>
  <data>
    <tabular pivotCacheId="3">
      <items count="11">
        <i x="1" s="1"/>
        <i x="3" s="1"/>
        <i x="5" s="1"/>
        <i x="6" s="1"/>
        <i x="7" s="1"/>
        <i x="4" s="1"/>
        <i x="9" s="1"/>
        <i x="10" s="1"/>
        <i x="8" s="1"/>
        <i x="2" s="1"/>
        <i x="0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開始日期" xr10:uid="{D3D94182-72F5-414F-85C7-409ABE5B974A}" sourceName="開始日期">
  <pivotTables>
    <pivotTable tabId="3" name="作業樞紐分析表"/>
  </pivotTables>
  <data>
    <tabular pivotCacheId="3">
      <items count="11">
        <i x="3" s="1"/>
        <i x="8" s="1"/>
        <i x="5" s="1"/>
        <i x="0" s="1"/>
        <i x="10" s="1"/>
        <i x="4" s="1"/>
        <i x="6" s="1"/>
        <i x="1" s="1"/>
        <i x="2" s="1"/>
        <i x="9" s="1"/>
        <i x="7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作業" xr10:uid="{289A7ABB-FF36-4210-B079-AE5A6B8090E9}" cache="Slicer_作業" caption="作業" style="交叉分析篩選器樣式 1" rowHeight="183600"/>
  <slicer name="課程" xr10:uid="{878F3E0E-6F55-4612-B5E2-1E0CE65CEC20}" cache="Slicer_課程" caption="課程" style="交叉分析篩選器樣式 1" rowHeight="183600"/>
  <slicer name="繳交日期" xr10:uid="{F56CCCED-D488-48DE-8A62-DB18BDF7B0A0}" cache="Slicer_繳交日期" caption="繳交日期" style="交叉分析篩選器樣式 1" rowHeight="183600"/>
  <slicer name="進度" xr10:uid="{D77F3382-1872-4C42-A873-F07A4F9FBFB7}" cache="Slicer_進度" caption="進度" style="交叉分析篩選器樣式 1" rowHeight="183600"/>
  <slicer name="開始日期" xr10:uid="{DCC010D0-0527-4182-847D-1B5F50736A92}" cache="Slicer_開始日期" caption="開始日期" style="交叉分析篩選器樣式 1" rowHeight="1836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作業" displayName="作業" ref="B5:H17" totalsRowShown="0" headerRowDxfId="163" dataDxfId="162">
  <autoFilter ref="B5:H17" xr:uid="{00000000-0009-0000-0100-000002000000}"/>
  <tableColumns count="7">
    <tableColumn id="2" xr3:uid="{00000000-0010-0000-0000-000002000000}" name="作業" dataCellStyle="一般"/>
    <tableColumn id="1" xr3:uid="{00000000-0010-0000-0000-000001000000}" name="課程" dataCellStyle="一般"/>
    <tableColumn id="6" xr3:uid="{00000000-0010-0000-0000-000006000000}" name="講師" dataCellStyle="一般"/>
    <tableColumn id="4" xr3:uid="{00000000-0010-0000-0000-000004000000}" name="開始日期" dataCellStyle="日期"/>
    <tableColumn id="3" xr3:uid="{00000000-0010-0000-0000-000003000000}" name="繳交日期" dataCellStyle="日期">
      <calculatedColumnFormula>TODAY()+(ROW(A1)*10)-25</calculatedColumnFormula>
    </tableColumn>
    <tableColumn id="5" xr3:uid="{00000000-0010-0000-0000-000005000000}" name="進度" dataDxfId="161" dataCellStyle="百分比">
      <calculatedColumnFormula>作業[[#This Row],[百分比]]</calculatedColumnFormula>
    </tableColumn>
    <tableColumn id="7" xr3:uid="{00000000-0010-0000-0000-000007000000}" name="百分比" dataDxfId="160" dataCellStyle="百分比"/>
  </tableColumns>
  <tableStyleInfo name="作業時間表" showFirstColumn="0" showLastColumn="0" showRowStripes="1" showColumnStripes="0"/>
  <extLst>
    <ext xmlns:x14="http://schemas.microsoft.com/office/spreadsheetml/2009/9/main" uri="{504A1905-F514-4f6f-8877-14C23A59335A}">
      <x14:table altTextSummary="在此表格中輸入作業、課程、講師、開始日期與繳交日期，以及完成百分比。進度列會自動更新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H17"/>
  <sheetViews>
    <sheetView showGridLines="0" tabSelected="1" zoomScaleNormal="100" zoomScaleSheetLayoutView="115" workbookViewId="0"/>
  </sheetViews>
  <sheetFormatPr defaultRowHeight="30" customHeight="1" x14ac:dyDescent="0.25"/>
  <cols>
    <col min="1" max="1" width="2.109375" style="4" customWidth="1"/>
    <col min="2" max="2" width="35.44140625" style="4" customWidth="1"/>
    <col min="3" max="3" width="24.88671875" style="4" customWidth="1"/>
    <col min="4" max="4" width="22.44140625" style="4" customWidth="1"/>
    <col min="5" max="6" width="14.77734375" style="19" customWidth="1"/>
    <col min="7" max="7" width="13.33203125" style="4" customWidth="1"/>
    <col min="8" max="8" width="11.109375" style="4" customWidth="1"/>
    <col min="9" max="9" width="2.77734375" style="4" customWidth="1"/>
    <col min="10" max="10" width="2.88671875" style="4" customWidth="1"/>
    <col min="11" max="16384" width="8.88671875" style="4"/>
  </cols>
  <sheetData>
    <row r="1" spans="2:8" ht="37.5" customHeight="1" x14ac:dyDescent="0.25">
      <c r="B1" s="27" t="s">
        <v>0</v>
      </c>
      <c r="C1" s="27"/>
      <c r="D1" s="28" t="s">
        <v>19</v>
      </c>
      <c r="E1" s="28"/>
      <c r="F1" s="28"/>
      <c r="G1" s="28"/>
      <c r="H1" s="28"/>
    </row>
    <row r="2" spans="2:8" ht="24.95" customHeight="1" x14ac:dyDescent="0.25">
      <c r="B2" s="27"/>
      <c r="C2" s="27"/>
      <c r="D2" s="26" t="s">
        <v>20</v>
      </c>
      <c r="E2" s="26"/>
      <c r="F2" s="15" t="s">
        <v>28</v>
      </c>
      <c r="G2" s="14" t="s">
        <v>30</v>
      </c>
      <c r="H2" s="16">
        <v>0.99</v>
      </c>
    </row>
    <row r="3" spans="2:8" ht="24.95" customHeight="1" x14ac:dyDescent="0.25">
      <c r="B3" s="20" t="s">
        <v>1</v>
      </c>
      <c r="C3" s="17">
        <v>2</v>
      </c>
      <c r="D3" s="17" t="s">
        <v>21</v>
      </c>
      <c r="E3" s="18"/>
      <c r="F3" s="9"/>
    </row>
    <row r="4" spans="2:8" ht="13.5" customHeight="1" x14ac:dyDescent="0.25">
      <c r="E4" s="9"/>
      <c r="F4" s="9"/>
    </row>
    <row r="5" spans="2:8" ht="30" customHeight="1" x14ac:dyDescent="0.25">
      <c r="B5" s="10" t="s">
        <v>2</v>
      </c>
      <c r="C5" s="10" t="s">
        <v>15</v>
      </c>
      <c r="D5" s="10" t="s">
        <v>22</v>
      </c>
      <c r="E5" s="11" t="s">
        <v>27</v>
      </c>
      <c r="F5" s="11" t="s">
        <v>29</v>
      </c>
      <c r="G5" s="10" t="s">
        <v>31</v>
      </c>
      <c r="H5" s="10" t="s">
        <v>32</v>
      </c>
    </row>
    <row r="6" spans="2:8" ht="30" customHeight="1" x14ac:dyDescent="0.25">
      <c r="B6" t="s">
        <v>3</v>
      </c>
      <c r="C6" t="s">
        <v>16</v>
      </c>
      <c r="D6" t="s">
        <v>23</v>
      </c>
      <c r="E6" s="21">
        <f ca="1">TODAY()-30</f>
        <v>43177</v>
      </c>
      <c r="F6" s="21">
        <f ca="1">TODAY()+30</f>
        <v>43237</v>
      </c>
      <c r="G6" s="8">
        <f>作業[[#This Row],[百分比]]</f>
        <v>1</v>
      </c>
      <c r="H6" s="13">
        <v>1</v>
      </c>
    </row>
    <row r="7" spans="2:8" ht="30" customHeight="1" x14ac:dyDescent="0.25">
      <c r="B7" t="s">
        <v>4</v>
      </c>
      <c r="C7" t="s">
        <v>16</v>
      </c>
      <c r="D7" t="s">
        <v>24</v>
      </c>
      <c r="E7" s="21">
        <f ca="1">TODAY()-20</f>
        <v>43187</v>
      </c>
      <c r="F7" s="21">
        <f ca="1">TODAY()+60</f>
        <v>43267</v>
      </c>
      <c r="G7" s="8">
        <f>作業[[#This Row],[百分比]]</f>
        <v>0.1</v>
      </c>
      <c r="H7" s="13">
        <v>0.1</v>
      </c>
    </row>
    <row r="8" spans="2:8" ht="30" customHeight="1" x14ac:dyDescent="0.25">
      <c r="B8" t="s">
        <v>5</v>
      </c>
      <c r="C8" t="s">
        <v>16</v>
      </c>
      <c r="D8" t="s">
        <v>24</v>
      </c>
      <c r="E8" s="21">
        <f ca="1">TODAY()-15</f>
        <v>43192</v>
      </c>
      <c r="F8" s="21">
        <f ca="1">TODAY()+42</f>
        <v>43249</v>
      </c>
      <c r="G8" s="8">
        <f>作業[[#This Row],[百分比]]</f>
        <v>0.8</v>
      </c>
      <c r="H8" s="13">
        <v>0.8</v>
      </c>
    </row>
    <row r="9" spans="2:8" ht="30" customHeight="1" x14ac:dyDescent="0.25">
      <c r="B9" t="s">
        <v>6</v>
      </c>
      <c r="C9" t="s">
        <v>16</v>
      </c>
      <c r="D9" t="s">
        <v>25</v>
      </c>
      <c r="E9" s="21">
        <f ca="1">TODAY()-60</f>
        <v>43147</v>
      </c>
      <c r="F9" s="21">
        <f ca="1">TODAY()+40</f>
        <v>43247</v>
      </c>
      <c r="G9" s="8">
        <f>作業[[#This Row],[百分比]]</f>
        <v>0.2</v>
      </c>
      <c r="H9" s="13">
        <v>0.2</v>
      </c>
    </row>
    <row r="10" spans="2:8" ht="30" customHeight="1" x14ac:dyDescent="0.25">
      <c r="B10" t="s">
        <v>7</v>
      </c>
      <c r="C10" t="s">
        <v>16</v>
      </c>
      <c r="D10" t="s">
        <v>23</v>
      </c>
      <c r="E10" s="21">
        <f ca="1">TODAY()-25</f>
        <v>43182</v>
      </c>
      <c r="F10" s="21">
        <f ca="1">TODAY()+20</f>
        <v>43227</v>
      </c>
      <c r="G10" s="8">
        <f>作業[[#This Row],[百分比]]</f>
        <v>0.5</v>
      </c>
      <c r="H10" s="13">
        <v>0.5</v>
      </c>
    </row>
    <row r="11" spans="2:8" ht="30" customHeight="1" x14ac:dyDescent="0.25">
      <c r="B11" t="s">
        <v>8</v>
      </c>
      <c r="C11" t="s">
        <v>16</v>
      </c>
      <c r="D11" t="s">
        <v>24</v>
      </c>
      <c r="E11" s="21">
        <f ca="1">TODAY()-34</f>
        <v>43173</v>
      </c>
      <c r="F11" s="21">
        <f ca="1">TODAY()+80</f>
        <v>43287</v>
      </c>
      <c r="G11" s="8">
        <f>作業[[#This Row],[百分比]]</f>
        <v>0.3</v>
      </c>
      <c r="H11" s="13">
        <v>0.3</v>
      </c>
    </row>
    <row r="12" spans="2:8" ht="30" customHeight="1" x14ac:dyDescent="0.25">
      <c r="B12" t="s">
        <v>9</v>
      </c>
      <c r="C12" t="s">
        <v>16</v>
      </c>
      <c r="D12" t="s">
        <v>25</v>
      </c>
      <c r="E12" s="21">
        <f ca="1">TODAY()-22</f>
        <v>43185</v>
      </c>
      <c r="F12" s="21">
        <f ca="1">TODAY()+24</f>
        <v>43231</v>
      </c>
      <c r="G12" s="8">
        <f>作業[[#This Row],[百分比]]</f>
        <v>0.35</v>
      </c>
      <c r="H12" s="13">
        <v>0.35</v>
      </c>
    </row>
    <row r="13" spans="2:8" ht="30" customHeight="1" x14ac:dyDescent="0.25">
      <c r="B13" t="s">
        <v>10</v>
      </c>
      <c r="C13" t="s">
        <v>16</v>
      </c>
      <c r="D13" t="s">
        <v>26</v>
      </c>
      <c r="E13" s="21">
        <f ca="1">TODAY()-10</f>
        <v>43197</v>
      </c>
      <c r="F13" s="21">
        <f ca="1">TODAY()+50</f>
        <v>43257</v>
      </c>
      <c r="G13" s="8">
        <f>作業[[#This Row],[百分比]]</f>
        <v>0.4</v>
      </c>
      <c r="H13" s="13">
        <v>0.4</v>
      </c>
    </row>
    <row r="14" spans="2:8" ht="30" customHeight="1" x14ac:dyDescent="0.25">
      <c r="B14" t="s">
        <v>11</v>
      </c>
      <c r="C14" t="s">
        <v>16</v>
      </c>
      <c r="D14" t="s">
        <v>23</v>
      </c>
      <c r="E14" s="21">
        <f ca="1">TODAY()-10</f>
        <v>43197</v>
      </c>
      <c r="F14" s="21">
        <f ca="1">TODAY()+18</f>
        <v>43225</v>
      </c>
      <c r="G14" s="8">
        <f>作業[[#This Row],[百分比]]</f>
        <v>0.75</v>
      </c>
      <c r="H14" s="13">
        <v>0.75</v>
      </c>
    </row>
    <row r="15" spans="2:8" ht="30" customHeight="1" x14ac:dyDescent="0.25">
      <c r="B15" t="s">
        <v>12</v>
      </c>
      <c r="C15" t="s">
        <v>17</v>
      </c>
      <c r="D15" t="s">
        <v>26</v>
      </c>
      <c r="E15" s="21">
        <f ca="1">TODAY()-50</f>
        <v>43157</v>
      </c>
      <c r="F15" s="21">
        <f ca="1">TODAY()+60</f>
        <v>43267</v>
      </c>
      <c r="G15" s="8">
        <f>作業[[#This Row],[百分比]]</f>
        <v>0.5</v>
      </c>
      <c r="H15" s="13">
        <v>0.5</v>
      </c>
    </row>
    <row r="16" spans="2:8" ht="30" customHeight="1" x14ac:dyDescent="0.25">
      <c r="B16" t="s">
        <v>13</v>
      </c>
      <c r="C16" t="s">
        <v>17</v>
      </c>
      <c r="D16" t="s">
        <v>25</v>
      </c>
      <c r="E16" s="21">
        <f ca="1">TODAY()-13</f>
        <v>43194</v>
      </c>
      <c r="F16" s="21">
        <f ca="1">TODAY()+55</f>
        <v>43262</v>
      </c>
      <c r="G16" s="8">
        <f>作業[[#This Row],[百分比]]</f>
        <v>0.55000000000000004</v>
      </c>
      <c r="H16" s="13">
        <v>0.55000000000000004</v>
      </c>
    </row>
    <row r="17" spans="2:8" ht="30" customHeight="1" x14ac:dyDescent="0.25">
      <c r="B17" t="s">
        <v>14</v>
      </c>
      <c r="C17" t="s">
        <v>18</v>
      </c>
      <c r="D17" t="s">
        <v>23</v>
      </c>
      <c r="E17" s="21">
        <f ca="1">TODAY()-28</f>
        <v>43179</v>
      </c>
      <c r="F17" s="21">
        <f ca="1">TODAY()+44</f>
        <v>43251</v>
      </c>
      <c r="G17" s="8">
        <f>作業[[#This Row],[百分比]]</f>
        <v>0.6</v>
      </c>
      <c r="H17" s="13">
        <v>0.6</v>
      </c>
    </row>
  </sheetData>
  <mergeCells count="3">
    <mergeCell ref="D2:E2"/>
    <mergeCell ref="B1:C2"/>
    <mergeCell ref="D1:H1"/>
  </mergeCells>
  <phoneticPr fontId="5" type="noConversion"/>
  <conditionalFormatting sqref="B6:H17">
    <cfRule type="expression" dxfId="166" priority="2" stopIfTrue="1">
      <formula>$G6=1</formula>
    </cfRule>
    <cfRule type="expression" dxfId="165" priority="3" stopIfTrue="1">
      <formula>(醒目提示規則)*($F6&lt;=TODAY()+日期檢查)*($F6&gt;=TODAY())</formula>
    </cfRule>
  </conditionalFormatting>
  <conditionalFormatting sqref="G6:G17">
    <cfRule type="dataBar" priority="53">
      <dataBar showValue="0">
        <cfvo type="num" val="0"/>
        <cfvo type="num" val="1"/>
        <color theme="1" tint="0.249977111117893"/>
      </dataBar>
      <extLst>
        <ext xmlns:x14="http://schemas.microsoft.com/office/spreadsheetml/2009/9/main" uri="{B025F937-C7B1-47D3-B67F-A62EFF666E3E}">
          <x14:id>{82BA63E7-1098-4931-91F1-1B29948AFD56}</x14:id>
        </ext>
      </extLst>
    </cfRule>
    <cfRule type="colorScale" priority="66">
      <colorScale>
        <cfvo type="percent" val="5"/>
        <cfvo type="percentile" val="40"/>
        <cfvo type="percent" val="75"/>
        <color theme="7" tint="0.39997558519241921"/>
        <color theme="5" tint="0.39997558519241921"/>
        <color theme="6"/>
      </colorScale>
    </cfRule>
  </conditionalFormatting>
  <conditionalFormatting sqref="C3">
    <cfRule type="expression" dxfId="164" priority="5">
      <formula>$D$3="無醒目提示"</formula>
    </cfRule>
  </conditionalFormatting>
  <conditionalFormatting sqref="F2:H2">
    <cfRule type="colorScale" priority="68">
      <colorScale>
        <cfvo type="percent" val="5"/>
        <cfvo type="percent" val="40"/>
        <cfvo type="percent" val="75"/>
        <color theme="7" tint="0.39997558519241921"/>
        <color theme="5" tint="0.39997558519241921"/>
        <color theme="6"/>
      </colorScale>
    </cfRule>
  </conditionalFormatting>
  <dataValidations xWindow="428" yWindow="285" count="17">
    <dataValidation type="list" errorStyle="warning" allowBlank="1" showInputMessage="1" showErrorMessage="1" error="從清單中選取間隔期間。選取 [取消]，按 ALT+向下鍵來查看選項，然後按向下鍵和 ENTER 來選取" prompt="在此儲存格中選取要醒目提示的作業繳交日間隔。按 ALT+向下鍵來開啟下拉式清單，然後按向下鍵和 ENTER 來選取" sqref="D3" xr:uid="{00000000-0002-0000-0000-000000000000}">
      <formula1>"無醒目提示,天,週,月"</formula1>
    </dataValidation>
    <dataValidation type="list" errorStyle="warning" allowBlank="1" showInputMessage="1" showErrorMessage="1" error="從清單中選取間隔值。選取 [取消]，按 ALT+向下鍵來查看選項，然後按向下鍵和 ENTER 來選取" prompt="在此儲存格中選取要醒目提示的作業繳交日的間隔值。按 ALT+向下鍵來開啟下拉式清單，然後按向下鍵和 ENTER 來選取" sqref="C3" xr:uid="{00000000-0002-0000-0000-000001000000}">
      <formula1>"1,2,3,4,5,6,7,8,9,10,11,12,13,14,15,16,17,18,19,20,21,22,23,24,25,26,27,28,29,30"</formula1>
    </dataValidation>
    <dataValidation allowBlank="1" showInputMessage="1" showErrorMessage="1" prompt="在此標題下方的欄中輸入作業。使用標題篩選來尋找特定項目" sqref="B5" xr:uid="{00000000-0002-0000-0000-000002000000}"/>
    <dataValidation allowBlank="1" showInputMessage="1" showErrorMessage="1" prompt="在此標題下方的欄中輸入課程" sqref="C5" xr:uid="{00000000-0002-0000-0000-000003000000}"/>
    <dataValidation allowBlank="1" showInputMessage="1" showErrorMessage="1" prompt="在此標題下方的欄中輸入講師" sqref="D5" xr:uid="{00000000-0002-0000-0000-000004000000}"/>
    <dataValidation allowBlank="1" showInputMessage="1" showErrorMessage="1" prompt="在此標題下方的欄中輸入開始日期" sqref="E5" xr:uid="{00000000-0002-0000-0000-000005000000}"/>
    <dataValidation allowBlank="1" showInputMessage="1" showErrorMessage="1" prompt="在此標題下方的欄中輸入繳交日期" sqref="F5" xr:uid="{00000000-0002-0000-0000-000006000000}"/>
    <dataValidation allowBlank="1" showInputMessage="1" showErrorMessage="1" prompt="此標題下方的欄會自動更新進度列" sqref="G5" xr:uid="{00000000-0002-0000-0000-000007000000}"/>
    <dataValidation allowBlank="1" showInputMessage="1" showErrorMessage="1" prompt="在此標題下方的欄中輸入完成百分比" sqref="H5" xr:uid="{00000000-0002-0000-0000-000008000000}"/>
    <dataValidation allowBlank="1" showInputMessage="1" showErrorMessage="1" prompt="在右側的儲存格 C3 和 D3 中選取幾天內繳交作業的天數條件" sqref="B3" xr:uid="{00000000-0002-0000-0000-000009000000}"/>
    <dataValidation allowBlank="1" showInputMessage="1" showErrorMessage="1" prompt="此儲存格為本工作表的標題。儲存格 F2 到 H2 為完成度彩色橫條圖例。儲存格 D1 為 [作業詳細資料​​] 工作表的瀏覽連結" sqref="B1:C2" xr:uid="{00000000-0002-0000-0000-00000A000000}"/>
    <dataValidation allowBlank="1" showInputMessage="1" showErrorMessage="1" prompt="右側儲存格為完成度彩色橫條圖例。[作業] 表格中 [進度] 欄的彩色橫條會自動更新" sqref="D2:E2" xr:uid="{00000000-0002-0000-0000-00000B000000}"/>
    <dataValidation allowBlank="1" showInputMessage="1" showErrorMessage="1" prompt="在此活頁簿中建立作業時間表。在此工作表中從儲存格 B5 開始的 [作業] 表格中輸入詳細資料" sqref="A1" xr:uid="{00000000-0002-0000-0000-00000C000000}"/>
    <dataValidation allowBlank="1" showInputMessage="1" showErrorMessage="1" prompt="系統會使用 RGB 色彩 (R=123 G=209 B=255) 來醒目提示進度大於或等於 0% 但小於 40% 的作業" sqref="F2" xr:uid="{00000000-0002-0000-0000-00000D000000}"/>
    <dataValidation allowBlank="1" showInputMessage="1" showErrorMessage="1" prompt="系統會使用 RGB 色彩 (R=188 G=222 B=182) 來醒目提示進度大於 40% 但小於 75% 的作業" sqref="G2" xr:uid="{00000000-0002-0000-0000-00000E000000}"/>
    <dataValidation allowBlank="1" showInputMessage="1" showErrorMessage="1" prompt="系統會使用 RGB 色彩 (R=254 G=198 B=11) 來醒目提示進度大於 75% 但小於 99% 的作業" sqref="H2" xr:uid="{00000000-0002-0000-0000-00000F000000}"/>
    <dataValidation allowBlank="1" showInputMessage="1" showErrorMessage="1" prompt="[作業詳細資料​​] 工作表的瀏覽連結" sqref="D1" xr:uid="{00000000-0002-0000-0000-000010000000}"/>
  </dataValidations>
  <hyperlinks>
    <hyperlink ref="D1:H1" location="作業詳細資料​​!A1" tooltip="選取以瀏覽至 [作業詳細資料​​] 工作表" display="作業詳細資料​​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6:F17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A63E7-1098-4931-91F1-1B29948AFD5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G6:G17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autoPageBreaks="0" fitToPage="1"/>
  </sheetPr>
  <dimension ref="A1:O75"/>
  <sheetViews>
    <sheetView showGridLines="0" zoomScaleNormal="100" workbookViewId="0"/>
  </sheetViews>
  <sheetFormatPr defaultRowHeight="30" customHeight="1" x14ac:dyDescent="0.25"/>
  <cols>
    <col min="1" max="1" width="2.77734375" style="3" customWidth="1"/>
    <col min="2" max="2" width="19.109375" style="1" customWidth="1"/>
    <col min="3" max="3" width="26.21875" style="7" customWidth="1"/>
    <col min="4" max="4" width="23.6640625" style="6" customWidth="1"/>
    <col min="5" max="6" width="16.33203125" style="5" customWidth="1"/>
    <col min="7" max="7" width="13.88671875" style="5" customWidth="1"/>
    <col min="8" max="8" width="2.6640625" customWidth="1"/>
    <col min="9" max="13" width="10.6640625" customWidth="1"/>
    <col min="14" max="14" width="8.88671875" customWidth="1"/>
    <col min="15" max="15" width="2.77734375" customWidth="1"/>
  </cols>
  <sheetData>
    <row r="1" spans="1:15" ht="37.5" customHeight="1" x14ac:dyDescent="0.25">
      <c r="A1"/>
      <c r="B1" s="31" t="s">
        <v>33</v>
      </c>
      <c r="C1" s="31"/>
      <c r="D1" s="31"/>
      <c r="E1" s="31"/>
      <c r="F1" s="31"/>
      <c r="G1" s="31"/>
      <c r="H1" s="31"/>
      <c r="I1" s="31"/>
      <c r="J1" s="31"/>
      <c r="K1" s="31"/>
      <c r="L1" s="28" t="s">
        <v>39</v>
      </c>
      <c r="M1" s="28"/>
      <c r="N1" s="28"/>
    </row>
    <row r="2" spans="1:15" ht="50.1" customHeight="1" x14ac:dyDescent="0.25">
      <c r="A2"/>
      <c r="B2" s="30" t="s">
        <v>34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5.5" x14ac:dyDescent="0.25">
      <c r="A3" s="2"/>
      <c r="B3" s="22" t="s">
        <v>22</v>
      </c>
      <c r="C3" s="22" t="s">
        <v>15</v>
      </c>
      <c r="D3" s="22" t="s">
        <v>2</v>
      </c>
      <c r="E3" s="22" t="s">
        <v>27</v>
      </c>
      <c r="F3" s="22" t="s">
        <v>29</v>
      </c>
      <c r="G3" s="22" t="s">
        <v>31</v>
      </c>
      <c r="I3" s="29" t="s">
        <v>35</v>
      </c>
      <c r="J3" s="29"/>
      <c r="K3" s="29" t="s">
        <v>37</v>
      </c>
      <c r="L3" s="29"/>
      <c r="M3" s="29" t="s">
        <v>40</v>
      </c>
      <c r="N3" s="29"/>
      <c r="O3" s="29"/>
    </row>
    <row r="4" spans="1:15" ht="16.5" x14ac:dyDescent="0.25">
      <c r="B4" s="32" t="s">
        <v>23</v>
      </c>
      <c r="C4" s="32" t="s">
        <v>16</v>
      </c>
      <c r="D4" s="23" t="s">
        <v>3</v>
      </c>
      <c r="E4" s="24">
        <v>43176</v>
      </c>
      <c r="F4" s="24">
        <v>43236</v>
      </c>
      <c r="G4" s="25">
        <v>1</v>
      </c>
      <c r="I4" s="29"/>
      <c r="J4" s="29"/>
      <c r="K4" s="29"/>
      <c r="L4" s="29"/>
      <c r="M4" s="29"/>
      <c r="N4" s="29"/>
      <c r="O4" s="29"/>
    </row>
    <row r="5" spans="1:15" ht="16.5" x14ac:dyDescent="0.25">
      <c r="B5" s="33"/>
      <c r="C5" s="33"/>
      <c r="D5" s="23" t="s">
        <v>7</v>
      </c>
      <c r="E5" s="24">
        <v>43181</v>
      </c>
      <c r="F5" s="24">
        <v>43226</v>
      </c>
      <c r="G5" s="25">
        <v>0.5</v>
      </c>
      <c r="I5" s="29"/>
      <c r="J5" s="29"/>
      <c r="K5" s="29"/>
      <c r="L5" s="29"/>
      <c r="M5" s="29"/>
      <c r="N5" s="29"/>
      <c r="O5" s="29"/>
    </row>
    <row r="6" spans="1:15" ht="16.5" x14ac:dyDescent="0.25">
      <c r="B6" s="33"/>
      <c r="C6" s="33"/>
      <c r="D6" s="23" t="s">
        <v>11</v>
      </c>
      <c r="E6" s="24">
        <v>43196</v>
      </c>
      <c r="F6" s="24">
        <v>43224</v>
      </c>
      <c r="G6" s="25">
        <v>0.75</v>
      </c>
      <c r="I6" s="29"/>
      <c r="J6" s="29"/>
      <c r="K6" s="29"/>
      <c r="L6" s="29"/>
      <c r="M6" s="29"/>
      <c r="N6" s="29"/>
      <c r="O6" s="29"/>
    </row>
    <row r="7" spans="1:15" ht="16.5" x14ac:dyDescent="0.25">
      <c r="B7" s="33"/>
      <c r="C7" s="23" t="s">
        <v>18</v>
      </c>
      <c r="D7" s="23" t="s">
        <v>14</v>
      </c>
      <c r="E7" s="24">
        <v>43178</v>
      </c>
      <c r="F7" s="24">
        <v>43250</v>
      </c>
      <c r="G7" s="25">
        <v>0.6</v>
      </c>
      <c r="I7" s="29"/>
      <c r="J7" s="29"/>
      <c r="K7" s="29"/>
      <c r="L7" s="29"/>
      <c r="M7" s="29"/>
      <c r="N7" s="29"/>
      <c r="O7" s="29"/>
    </row>
    <row r="8" spans="1:15" ht="16.5" x14ac:dyDescent="0.25">
      <c r="B8" s="32" t="s">
        <v>24</v>
      </c>
      <c r="C8" s="32" t="s">
        <v>16</v>
      </c>
      <c r="D8" s="23" t="s">
        <v>4</v>
      </c>
      <c r="E8" s="24">
        <v>43186</v>
      </c>
      <c r="F8" s="24">
        <v>43266</v>
      </c>
      <c r="G8" s="25">
        <v>0.1</v>
      </c>
      <c r="I8" s="29"/>
      <c r="J8" s="29"/>
      <c r="K8" s="29"/>
      <c r="L8" s="29"/>
      <c r="M8" s="29"/>
      <c r="N8" s="29"/>
      <c r="O8" s="29"/>
    </row>
    <row r="9" spans="1:15" ht="16.5" x14ac:dyDescent="0.25">
      <c r="B9" s="33"/>
      <c r="C9" s="33"/>
      <c r="D9" s="23" t="s">
        <v>5</v>
      </c>
      <c r="E9" s="24">
        <v>43191</v>
      </c>
      <c r="F9" s="24">
        <v>43248</v>
      </c>
      <c r="G9" s="25">
        <v>0.8</v>
      </c>
      <c r="I9" s="29"/>
      <c r="J9" s="29"/>
      <c r="K9" s="29"/>
      <c r="L9" s="29"/>
      <c r="M9" s="29"/>
      <c r="N9" s="29"/>
      <c r="O9" s="29"/>
    </row>
    <row r="10" spans="1:15" ht="16.5" x14ac:dyDescent="0.25">
      <c r="B10" s="33"/>
      <c r="C10" s="33"/>
      <c r="D10" s="23" t="s">
        <v>8</v>
      </c>
      <c r="E10" s="24">
        <v>43172</v>
      </c>
      <c r="F10" s="24">
        <v>43286</v>
      </c>
      <c r="G10" s="25">
        <v>0.3</v>
      </c>
      <c r="I10" s="29"/>
      <c r="J10" s="29"/>
      <c r="K10" s="29"/>
      <c r="L10" s="29"/>
      <c r="M10" s="29"/>
      <c r="N10" s="29"/>
      <c r="O10" s="29"/>
    </row>
    <row r="11" spans="1:15" ht="16.5" x14ac:dyDescent="0.25">
      <c r="B11" s="32" t="s">
        <v>25</v>
      </c>
      <c r="C11" s="33" t="s">
        <v>16</v>
      </c>
      <c r="D11" s="23" t="s">
        <v>6</v>
      </c>
      <c r="E11" s="24">
        <v>43146</v>
      </c>
      <c r="F11" s="24">
        <v>43246</v>
      </c>
      <c r="G11" s="25">
        <v>0.2</v>
      </c>
      <c r="I11" s="29"/>
      <c r="J11" s="29"/>
      <c r="K11" s="29"/>
      <c r="L11" s="29"/>
      <c r="M11" s="29"/>
      <c r="N11" s="29"/>
      <c r="O11" s="29"/>
    </row>
    <row r="12" spans="1:15" ht="16.5" x14ac:dyDescent="0.25">
      <c r="B12" s="33"/>
      <c r="C12" s="33"/>
      <c r="D12" s="23" t="s">
        <v>9</v>
      </c>
      <c r="E12" s="24">
        <v>43184</v>
      </c>
      <c r="F12" s="24">
        <v>43230</v>
      </c>
      <c r="G12" s="25">
        <v>0.35</v>
      </c>
      <c r="I12" s="29"/>
      <c r="J12" s="29"/>
      <c r="K12" s="29"/>
      <c r="L12" s="29"/>
      <c r="M12" s="29"/>
      <c r="N12" s="29"/>
      <c r="O12" s="29"/>
    </row>
    <row r="13" spans="1:15" ht="16.5" x14ac:dyDescent="0.25">
      <c r="B13" s="33"/>
      <c r="C13" s="23" t="s">
        <v>17</v>
      </c>
      <c r="D13" s="23" t="s">
        <v>13</v>
      </c>
      <c r="E13" s="24">
        <v>43193</v>
      </c>
      <c r="F13" s="24">
        <v>43261</v>
      </c>
      <c r="G13" s="25">
        <v>0.55000000000000004</v>
      </c>
      <c r="I13" s="29" t="s">
        <v>36</v>
      </c>
      <c r="J13" s="29"/>
      <c r="K13" s="29" t="s">
        <v>38</v>
      </c>
      <c r="L13" s="29"/>
    </row>
    <row r="14" spans="1:15" ht="16.5" x14ac:dyDescent="0.25">
      <c r="B14" s="32" t="s">
        <v>26</v>
      </c>
      <c r="C14" s="23" t="s">
        <v>16</v>
      </c>
      <c r="D14" s="23" t="s">
        <v>10</v>
      </c>
      <c r="E14" s="24">
        <v>43196</v>
      </c>
      <c r="F14" s="24">
        <v>43256</v>
      </c>
      <c r="G14" s="25">
        <v>0.4</v>
      </c>
      <c r="K14" s="12"/>
      <c r="L14" s="12"/>
    </row>
    <row r="15" spans="1:15" ht="16.5" x14ac:dyDescent="0.25">
      <c r="B15" s="33"/>
      <c r="C15" s="23" t="s">
        <v>17</v>
      </c>
      <c r="D15" s="23" t="s">
        <v>12</v>
      </c>
      <c r="E15" s="24">
        <v>43156</v>
      </c>
      <c r="F15" s="24">
        <v>43266</v>
      </c>
      <c r="G15" s="25">
        <v>0.5</v>
      </c>
      <c r="I15" s="12"/>
      <c r="J15" s="12"/>
      <c r="K15" s="12"/>
      <c r="L15" s="12"/>
    </row>
    <row r="16" spans="1:15" ht="16.5" x14ac:dyDescent="0.25">
      <c r="B16"/>
      <c r="C16"/>
      <c r="D16"/>
      <c r="E16"/>
      <c r="F16"/>
      <c r="G16"/>
      <c r="I16" s="12"/>
      <c r="J16" s="12"/>
      <c r="K16" s="12"/>
      <c r="L16" s="12"/>
    </row>
    <row r="17" spans="2:12" ht="16.5" x14ac:dyDescent="0.25">
      <c r="B17"/>
      <c r="C17"/>
      <c r="D17"/>
      <c r="E17"/>
      <c r="F17"/>
      <c r="G17"/>
      <c r="I17" s="12"/>
      <c r="J17" s="12"/>
      <c r="K17" s="12"/>
      <c r="L17" s="12"/>
    </row>
    <row r="18" spans="2:12" ht="16.5" x14ac:dyDescent="0.25">
      <c r="B18"/>
      <c r="C18"/>
      <c r="D18"/>
      <c r="E18"/>
      <c r="F18"/>
      <c r="G18"/>
      <c r="I18" s="12"/>
      <c r="J18" s="12"/>
      <c r="K18" s="12"/>
      <c r="L18" s="12"/>
    </row>
    <row r="19" spans="2:12" ht="16.5" x14ac:dyDescent="0.25">
      <c r="B19"/>
      <c r="C19"/>
      <c r="D19"/>
      <c r="E19"/>
      <c r="F19"/>
      <c r="G19"/>
      <c r="I19" s="12"/>
      <c r="J19" s="12"/>
      <c r="K19" s="12"/>
      <c r="L19" s="12"/>
    </row>
    <row r="20" spans="2:12" ht="16.5" x14ac:dyDescent="0.25">
      <c r="B20"/>
      <c r="C20"/>
      <c r="D20"/>
      <c r="E20"/>
      <c r="F20"/>
      <c r="G20"/>
      <c r="I20" s="12"/>
      <c r="J20" s="12"/>
      <c r="K20" s="12"/>
      <c r="L20" s="12"/>
    </row>
    <row r="21" spans="2:12" ht="16.5" x14ac:dyDescent="0.25">
      <c r="B21"/>
      <c r="C21"/>
      <c r="D21"/>
      <c r="E21"/>
      <c r="F21"/>
      <c r="G21"/>
      <c r="I21" s="12"/>
      <c r="J21" s="12"/>
      <c r="K21" s="12"/>
      <c r="L21" s="12"/>
    </row>
    <row r="22" spans="2:12" ht="16.5" x14ac:dyDescent="0.25">
      <c r="B22"/>
      <c r="C22"/>
      <c r="D22"/>
      <c r="E22"/>
      <c r="F22"/>
      <c r="G22"/>
      <c r="I22" s="12"/>
      <c r="J22" s="12"/>
      <c r="K22" s="12"/>
      <c r="L22" s="12"/>
    </row>
    <row r="23" spans="2:12" ht="16.5" x14ac:dyDescent="0.25">
      <c r="B23"/>
      <c r="C23"/>
      <c r="D23"/>
      <c r="E23"/>
      <c r="F23"/>
      <c r="G23"/>
    </row>
    <row r="24" spans="2:12" ht="16.5" x14ac:dyDescent="0.25">
      <c r="B24"/>
      <c r="C24"/>
      <c r="D24"/>
      <c r="E24"/>
      <c r="F24"/>
      <c r="G24"/>
    </row>
    <row r="25" spans="2:12" ht="16.5" x14ac:dyDescent="0.25">
      <c r="B25"/>
      <c r="C25"/>
      <c r="D25"/>
      <c r="E25"/>
      <c r="F25"/>
      <c r="G25"/>
    </row>
    <row r="26" spans="2:12" ht="16.5" x14ac:dyDescent="0.25">
      <c r="B26"/>
      <c r="C26"/>
      <c r="D26"/>
      <c r="E26"/>
      <c r="F26"/>
      <c r="G26"/>
    </row>
    <row r="27" spans="2:12" ht="16.5" x14ac:dyDescent="0.25">
      <c r="B27"/>
      <c r="C27"/>
      <c r="D27"/>
      <c r="E27"/>
      <c r="F27"/>
      <c r="G27"/>
    </row>
    <row r="28" spans="2:12" ht="30" customHeight="1" x14ac:dyDescent="0.25">
      <c r="B28"/>
      <c r="C28"/>
      <c r="D28"/>
      <c r="E28"/>
      <c r="F28"/>
      <c r="G28"/>
    </row>
    <row r="29" spans="2:12" ht="30" customHeight="1" x14ac:dyDescent="0.25">
      <c r="B29"/>
      <c r="C29"/>
      <c r="D29"/>
      <c r="E29"/>
      <c r="F29"/>
      <c r="G29"/>
    </row>
    <row r="30" spans="2:12" ht="30" customHeight="1" x14ac:dyDescent="0.25">
      <c r="B30"/>
      <c r="C30"/>
      <c r="D30"/>
      <c r="E30"/>
      <c r="F30"/>
      <c r="G30"/>
    </row>
    <row r="31" spans="2:12" ht="30" customHeight="1" x14ac:dyDescent="0.25">
      <c r="B31"/>
      <c r="C31"/>
      <c r="D31"/>
      <c r="E31"/>
      <c r="F31"/>
      <c r="G31"/>
    </row>
    <row r="32" spans="2:12" ht="30" customHeight="1" x14ac:dyDescent="0.25">
      <c r="B32"/>
      <c r="C32"/>
      <c r="D32"/>
      <c r="E32"/>
      <c r="F32"/>
      <c r="G32"/>
    </row>
    <row r="33" spans="2:7" ht="30" customHeight="1" x14ac:dyDescent="0.25">
      <c r="B33"/>
      <c r="C33"/>
      <c r="D33"/>
      <c r="E33"/>
      <c r="F33"/>
      <c r="G33"/>
    </row>
    <row r="34" spans="2:7" ht="30" customHeight="1" x14ac:dyDescent="0.25">
      <c r="B34"/>
      <c r="C34"/>
      <c r="D34"/>
      <c r="E34"/>
      <c r="F34"/>
      <c r="G34"/>
    </row>
    <row r="35" spans="2:7" ht="30" customHeight="1" x14ac:dyDescent="0.25">
      <c r="B35"/>
      <c r="C35"/>
      <c r="D35"/>
      <c r="E35"/>
      <c r="F35"/>
      <c r="G35"/>
    </row>
    <row r="36" spans="2:7" ht="30" customHeight="1" x14ac:dyDescent="0.25">
      <c r="B36"/>
      <c r="C36"/>
      <c r="D36"/>
      <c r="E36"/>
      <c r="F36"/>
      <c r="G36"/>
    </row>
    <row r="37" spans="2:7" ht="30" customHeight="1" x14ac:dyDescent="0.25">
      <c r="B37"/>
      <c r="C37"/>
      <c r="D37"/>
      <c r="E37"/>
      <c r="F37"/>
      <c r="G37"/>
    </row>
    <row r="38" spans="2:7" ht="30" customHeight="1" x14ac:dyDescent="0.25">
      <c r="B38"/>
      <c r="C38"/>
      <c r="D38"/>
      <c r="E38"/>
      <c r="F38"/>
      <c r="G38"/>
    </row>
    <row r="39" spans="2:7" ht="30" customHeight="1" x14ac:dyDescent="0.25">
      <c r="B39"/>
      <c r="C39"/>
      <c r="D39"/>
      <c r="E39"/>
      <c r="F39"/>
      <c r="G39"/>
    </row>
    <row r="40" spans="2:7" ht="30" customHeight="1" x14ac:dyDescent="0.25">
      <c r="B40"/>
      <c r="C40"/>
      <c r="D40"/>
      <c r="E40"/>
      <c r="F40"/>
      <c r="G40"/>
    </row>
    <row r="41" spans="2:7" ht="30" customHeight="1" x14ac:dyDescent="0.25">
      <c r="B41"/>
      <c r="C41"/>
      <c r="D41"/>
      <c r="E41"/>
      <c r="F41"/>
      <c r="G41"/>
    </row>
    <row r="42" spans="2:7" ht="30" customHeight="1" x14ac:dyDescent="0.25">
      <c r="B42"/>
      <c r="C42"/>
      <c r="D42"/>
      <c r="E42"/>
      <c r="F42"/>
      <c r="G42"/>
    </row>
    <row r="43" spans="2:7" ht="30" customHeight="1" x14ac:dyDescent="0.25">
      <c r="B43"/>
      <c r="C43"/>
      <c r="D43"/>
      <c r="E43"/>
      <c r="F43"/>
      <c r="G43"/>
    </row>
    <row r="44" spans="2:7" ht="30" customHeight="1" x14ac:dyDescent="0.25">
      <c r="B44"/>
      <c r="C44"/>
      <c r="D44"/>
      <c r="E44"/>
      <c r="F44"/>
      <c r="G44"/>
    </row>
    <row r="45" spans="2:7" ht="30" customHeight="1" x14ac:dyDescent="0.25">
      <c r="B45"/>
      <c r="C45"/>
      <c r="D45"/>
      <c r="E45"/>
      <c r="F45"/>
      <c r="G45"/>
    </row>
    <row r="46" spans="2:7" ht="30" customHeight="1" x14ac:dyDescent="0.25">
      <c r="B46"/>
      <c r="C46"/>
      <c r="D46"/>
      <c r="E46"/>
      <c r="F46"/>
      <c r="G46"/>
    </row>
    <row r="47" spans="2:7" ht="30" customHeight="1" x14ac:dyDescent="0.25">
      <c r="B47"/>
      <c r="C47"/>
      <c r="D47"/>
      <c r="E47"/>
      <c r="F47"/>
      <c r="G47"/>
    </row>
    <row r="48" spans="2:7" ht="30" customHeight="1" x14ac:dyDescent="0.25">
      <c r="B48"/>
      <c r="C48"/>
      <c r="D48"/>
      <c r="E48"/>
      <c r="F48"/>
      <c r="G48"/>
    </row>
    <row r="49" spans="2:7" ht="30" customHeight="1" x14ac:dyDescent="0.25">
      <c r="B49"/>
      <c r="C49"/>
      <c r="D49"/>
      <c r="E49"/>
      <c r="F49"/>
      <c r="G49"/>
    </row>
    <row r="50" spans="2:7" ht="30" customHeight="1" x14ac:dyDescent="0.25">
      <c r="B50"/>
      <c r="C50"/>
      <c r="D50"/>
      <c r="E50"/>
      <c r="F50"/>
      <c r="G50"/>
    </row>
    <row r="51" spans="2:7" ht="30" customHeight="1" x14ac:dyDescent="0.25">
      <c r="B51"/>
      <c r="C51"/>
      <c r="D51"/>
      <c r="E51"/>
      <c r="F51"/>
      <c r="G51"/>
    </row>
    <row r="52" spans="2:7" ht="30" customHeight="1" x14ac:dyDescent="0.25">
      <c r="B52"/>
      <c r="C52"/>
      <c r="D52"/>
      <c r="E52"/>
      <c r="F52"/>
      <c r="G52"/>
    </row>
    <row r="53" spans="2:7" ht="30" customHeight="1" x14ac:dyDescent="0.25">
      <c r="B53"/>
      <c r="C53"/>
      <c r="D53"/>
      <c r="E53"/>
      <c r="F53"/>
      <c r="G53"/>
    </row>
    <row r="54" spans="2:7" ht="30" customHeight="1" x14ac:dyDescent="0.25">
      <c r="B54"/>
      <c r="C54"/>
      <c r="D54"/>
      <c r="E54"/>
      <c r="F54"/>
      <c r="G54"/>
    </row>
    <row r="55" spans="2:7" ht="30" customHeight="1" x14ac:dyDescent="0.25">
      <c r="B55"/>
      <c r="C55"/>
      <c r="D55"/>
      <c r="E55"/>
      <c r="F55"/>
      <c r="G55"/>
    </row>
    <row r="56" spans="2:7" ht="30" customHeight="1" x14ac:dyDescent="0.25">
      <c r="B56"/>
      <c r="C56"/>
      <c r="D56"/>
      <c r="E56"/>
      <c r="F56"/>
      <c r="G56"/>
    </row>
    <row r="57" spans="2:7" ht="30" customHeight="1" x14ac:dyDescent="0.25">
      <c r="B57"/>
      <c r="C57"/>
      <c r="D57"/>
      <c r="E57"/>
      <c r="F57"/>
      <c r="G57"/>
    </row>
    <row r="58" spans="2:7" ht="30" customHeight="1" x14ac:dyDescent="0.25">
      <c r="B58"/>
      <c r="C58"/>
      <c r="D58"/>
      <c r="E58"/>
      <c r="F58"/>
      <c r="G58"/>
    </row>
    <row r="59" spans="2:7" ht="30" customHeight="1" x14ac:dyDescent="0.25">
      <c r="B59"/>
      <c r="C59"/>
      <c r="D59"/>
      <c r="E59"/>
      <c r="F59"/>
      <c r="G59"/>
    </row>
    <row r="60" spans="2:7" ht="30" customHeight="1" x14ac:dyDescent="0.25">
      <c r="B60"/>
      <c r="C60"/>
      <c r="D60"/>
      <c r="E60"/>
      <c r="F60"/>
      <c r="G60"/>
    </row>
    <row r="61" spans="2:7" ht="30" customHeight="1" x14ac:dyDescent="0.25">
      <c r="B61"/>
      <c r="C61"/>
      <c r="D61"/>
      <c r="E61"/>
      <c r="F61"/>
      <c r="G61"/>
    </row>
    <row r="62" spans="2:7" ht="30" customHeight="1" x14ac:dyDescent="0.25">
      <c r="B62"/>
      <c r="C62"/>
      <c r="D62"/>
      <c r="E62"/>
      <c r="F62"/>
      <c r="G62"/>
    </row>
    <row r="63" spans="2:7" ht="30" customHeight="1" x14ac:dyDescent="0.25">
      <c r="B63"/>
      <c r="C63"/>
      <c r="D63"/>
      <c r="E63"/>
      <c r="F63"/>
      <c r="G63"/>
    </row>
    <row r="64" spans="2:7" ht="30" customHeight="1" x14ac:dyDescent="0.25">
      <c r="B64"/>
      <c r="C64"/>
      <c r="D64"/>
      <c r="E64"/>
      <c r="F64"/>
      <c r="G64"/>
    </row>
    <row r="65" spans="2:7" ht="30" customHeight="1" x14ac:dyDescent="0.25">
      <c r="B65"/>
      <c r="C65"/>
      <c r="D65"/>
      <c r="E65"/>
      <c r="F65"/>
      <c r="G65"/>
    </row>
    <row r="66" spans="2:7" ht="30" customHeight="1" x14ac:dyDescent="0.25">
      <c r="B66"/>
      <c r="C66"/>
      <c r="D66"/>
      <c r="E66"/>
      <c r="F66"/>
      <c r="G66"/>
    </row>
    <row r="67" spans="2:7" ht="30" customHeight="1" x14ac:dyDescent="0.25">
      <c r="B67"/>
      <c r="C67"/>
      <c r="D67"/>
      <c r="E67"/>
      <c r="F67"/>
      <c r="G67"/>
    </row>
    <row r="68" spans="2:7" ht="30" customHeight="1" x14ac:dyDescent="0.25">
      <c r="B68"/>
      <c r="C68"/>
      <c r="D68"/>
      <c r="E68"/>
      <c r="F68"/>
      <c r="G68"/>
    </row>
    <row r="69" spans="2:7" ht="30" customHeight="1" x14ac:dyDescent="0.25">
      <c r="B69"/>
      <c r="C69"/>
      <c r="D69"/>
      <c r="E69"/>
      <c r="F69"/>
      <c r="G69"/>
    </row>
    <row r="70" spans="2:7" ht="30" customHeight="1" x14ac:dyDescent="0.25">
      <c r="B70"/>
      <c r="C70"/>
      <c r="D70"/>
      <c r="E70"/>
      <c r="F70"/>
      <c r="G70"/>
    </row>
    <row r="71" spans="2:7" ht="30" customHeight="1" x14ac:dyDescent="0.25">
      <c r="B71"/>
      <c r="C71"/>
      <c r="D71"/>
      <c r="E71"/>
      <c r="F71"/>
      <c r="G71"/>
    </row>
    <row r="72" spans="2:7" ht="30" customHeight="1" x14ac:dyDescent="0.25">
      <c r="B72"/>
      <c r="C72"/>
      <c r="D72"/>
      <c r="E72"/>
      <c r="F72"/>
      <c r="G72"/>
    </row>
    <row r="73" spans="2:7" ht="30" customHeight="1" x14ac:dyDescent="0.25">
      <c r="B73"/>
      <c r="C73"/>
      <c r="D73"/>
      <c r="E73"/>
      <c r="F73"/>
      <c r="G73"/>
    </row>
    <row r="74" spans="2:7" ht="30" customHeight="1" x14ac:dyDescent="0.25">
      <c r="B74"/>
      <c r="C74"/>
      <c r="D74"/>
      <c r="E74"/>
      <c r="F74"/>
      <c r="G74"/>
    </row>
    <row r="75" spans="2:7" ht="30" customHeight="1" x14ac:dyDescent="0.25">
      <c r="B75"/>
      <c r="C75"/>
      <c r="D75"/>
      <c r="E75"/>
      <c r="F75"/>
      <c r="G75"/>
    </row>
  </sheetData>
  <mergeCells count="14">
    <mergeCell ref="B4:B7"/>
    <mergeCell ref="B8:B10"/>
    <mergeCell ref="B11:B13"/>
    <mergeCell ref="B14:B15"/>
    <mergeCell ref="C4:C6"/>
    <mergeCell ref="C8:C12"/>
    <mergeCell ref="I3:J12"/>
    <mergeCell ref="I13:J13"/>
    <mergeCell ref="L1:N1"/>
    <mergeCell ref="K13:L13"/>
    <mergeCell ref="B2:O2"/>
    <mergeCell ref="K3:L12"/>
    <mergeCell ref="M3:O12"/>
    <mergeCell ref="B1:K1"/>
  </mergeCells>
  <phoneticPr fontId="23" type="noConversion"/>
  <dataValidations count="3">
    <dataValidation allowBlank="1" showInputMessage="1" showErrorMessage="1" prompt="此工作表中 [作業樞紐分析表] 的作業詳細資料會自動更新。儲存格 L1 為 [作業時間表​​] 工作表的瀏覽連結" sqref="A1" xr:uid="{00000000-0002-0000-0100-000000000000}"/>
    <dataValidation allowBlank="1" showInputMessage="1" showErrorMessage="1" prompt="此儲存格為標題。右側儲存格為 [作業時間表] 工作表的瀏覽連結。下方儲存格為指示" sqref="B1:K1" xr:uid="{00000000-0002-0000-0100-000001000000}"/>
    <dataValidation allowBlank="1" showInputMessage="1" showErrorMessage="1" prompt="此儲存格為 [作業時間表​​] 工作表的瀏覽連結" sqref="L1:N1" xr:uid="{00000000-0002-0000-0100-000002000000}"/>
  </dataValidations>
  <hyperlinks>
    <hyperlink ref="L1:N1" location="作業時間表!A1" tooltip="選取以瀏覽至 [作業時間表​​] 工作表" display="&lt; 作業時間表" xr:uid="{00000000-0004-0000-0100-000000000000}"/>
  </hyperlinks>
  <printOptions horizontalCentered="1"/>
  <pageMargins left="0.25" right="0.25" top="0.75" bottom="0.75" header="0.3" footer="0.3"/>
  <pageSetup paperSize="9" fitToHeight="0" orientation="landscape" horizontalDpi="1200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作業時間表</vt:lpstr>
      <vt:lpstr>作業詳細資料​​</vt:lpstr>
      <vt:lpstr>作業詳細資料​​!Print_Area</vt:lpstr>
      <vt:lpstr>作業時間表!Print_Titles</vt:lpstr>
      <vt:lpstr>作業詳細資料​​!Print_Titles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2017-12-29T03:43:44Z</dcterms:created>
  <dcterms:modified xsi:type="dcterms:W3CDTF">2018-04-17T02:17:23Z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2017-12-29T03:43:47.9399250Z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