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ms-office.vbaProject"/>
  <Default Extension="jpeg" ContentType="image/jpeg"/>
  <Default Extension="vml" ContentType="application/vnd.openxmlformats-officedocument.vmlDrawing"/>
  <Override PartName="/docProps/core.xml" ContentType="application/vnd.openxmlformats-package.core-properties+xml"/>
  <Override PartName="/xl/workbook.xml" ContentType="application/vnd.ms-excel.template.macroEnabled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printerSettings/printerSettings31.bin" ContentType="application/vnd.openxmlformats-officedocument.spreadsheetml.printerSettings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drawings/drawing22.xml" ContentType="application/vnd.openxmlformats-officedocument.drawing+xml"/>
  <Override PartName="/xl/printerSettings/printerSettings22.bin" ContentType="application/vnd.openxmlformats-officedocument.spreadsheetml.printerSettings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printerSettings/printerSettings13.bin" ContentType="application/vnd.openxmlformats-officedocument.spreadsheetml.printerSettings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printerSettings/printerSettings44.bin" ContentType="application/vnd.openxmlformats-officedocument.spreadsheetml.printerSettings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 codeName="{99F03F65-6EE5-B2FF-AC1D-F4DDD12603F5}"/>
  <workbookPr filterPrivacy="1" codeName="ThisWorkbook" hidePivotFieldList="1" refreshAllConnections="1"/>
  <xr:revisionPtr revIDLastSave="0" documentId="13_ncr:1_{C423AD91-3543-4880-8DCA-F0DEB9EA40A1}" xr6:coauthVersionLast="43" xr6:coauthVersionMax="43" xr10:uidLastSave="{00000000-0000-0000-0000-000000000000}"/>
  <bookViews>
    <workbookView xWindow="-120" yWindow="-120" windowWidth="28860" windowHeight="15990" xr2:uid="{00000000-000D-0000-FFFF-FFFF00000000}"/>
  </bookViews>
  <sheets>
    <sheet name="课程列表" sheetId="1" r:id="rId1"/>
    <sheet name="最后期限" sheetId="2" r:id="rId2"/>
    <sheet name="周日程" sheetId="4" r:id="rId3"/>
    <sheet name="学期日历" sheetId="6" r:id="rId4"/>
  </sheets>
  <functionGroups builtInGroupCount="19"/>
  <definedNames>
    <definedName name="List_CourseID">Table_ClassList[课程 ID]</definedName>
    <definedName name="Month1" localSheetId="3">学期日历!$B$4:$H$9</definedName>
    <definedName name="Month2" localSheetId="3">学期日历!$J$4:$P$9</definedName>
    <definedName name="Month3" localSheetId="3">学期日历!$B$12:$H$17</definedName>
    <definedName name="Month4" localSheetId="3">学期日历!$J$12:$P$17</definedName>
    <definedName name="ScheduleEnd">学期日历!$R$8</definedName>
    <definedName name="ScheduleSemester">学期日历!$R$2</definedName>
    <definedName name="ScheduleStart">学期日历!$R$6</definedName>
    <definedName name="ScheduleYear">学期日历!$R$4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R6" i="6" l="1"/>
  <c r="B2" i="6" s="1"/>
  <c r="J8" i="1"/>
  <c r="F8" i="1"/>
  <c r="J7" i="1"/>
  <c r="F7" i="1"/>
  <c r="J6" i="1"/>
  <c r="F6" i="1"/>
  <c r="J5" i="1"/>
  <c r="F5" i="1"/>
  <c r="J4" i="1"/>
  <c r="F4" i="1"/>
  <c r="D9" i="2"/>
  <c r="D8" i="2"/>
  <c r="D7" i="2"/>
  <c r="D6" i="2"/>
  <c r="D5" i="2"/>
  <c r="D4" i="2"/>
  <c r="D3" i="2"/>
  <c r="F3" i="1"/>
  <c r="G9" i="2"/>
  <c r="G8" i="2"/>
  <c r="G6" i="2"/>
  <c r="G5" i="2"/>
  <c r="G4" i="2"/>
  <c r="G3" i="2"/>
  <c r="C9" i="2"/>
  <c r="C8" i="2"/>
  <c r="C7" i="2"/>
  <c r="C6" i="2"/>
  <c r="C5" i="2"/>
  <c r="C4" i="2"/>
  <c r="C3" i="2"/>
  <c r="R4" i="6"/>
  <c r="B10" i="6" s="1"/>
  <c r="J3" i="1"/>
  <c r="E2" i="6" l="1"/>
  <c r="B4" i="6" s="1"/>
  <c r="C4" i="6" s="1"/>
  <c r="E10" i="6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D2" i="6"/>
  <c r="L10" i="6"/>
  <c r="L2" i="6"/>
  <c r="D10" i="6"/>
  <c r="M2" i="6"/>
  <c r="J10" i="6"/>
  <c r="M10" i="6"/>
  <c r="J2" i="6"/>
  <c r="B16" i="6" l="1"/>
  <c r="C16" i="6" s="1"/>
  <c r="D16" i="6" s="1"/>
  <c r="E16" i="6" s="1"/>
  <c r="F16" i="6" s="1"/>
  <c r="G16" i="6" s="1"/>
  <c r="H16" i="6" s="1"/>
  <c r="B17" i="6" s="1"/>
  <c r="C17" i="6" s="1"/>
  <c r="D17" i="6" s="1"/>
  <c r="E17" i="6" s="1"/>
  <c r="F17" i="6" s="1"/>
  <c r="G17" i="6" s="1"/>
  <c r="H17" i="6" s="1"/>
  <c r="B12" i="6"/>
  <c r="C12" i="6" s="1"/>
  <c r="D12" i="6" s="1"/>
  <c r="E12" i="6" s="1"/>
  <c r="F12" i="6" s="1"/>
  <c r="D4" i="6"/>
  <c r="E4" i="6" s="1"/>
  <c r="F4" i="6" s="1"/>
  <c r="G4" i="6" s="1"/>
  <c r="H4" i="6" s="1"/>
  <c r="B5" i="6" s="1"/>
  <c r="C5" i="6" s="1"/>
  <c r="D5" i="6" s="1"/>
  <c r="E5" i="6" s="1"/>
  <c r="F5" i="6" s="1"/>
  <c r="G5" i="6" s="1"/>
  <c r="H5" i="6" s="1"/>
  <c r="B6" i="6" s="1"/>
  <c r="C6" i="6" s="1"/>
  <c r="D6" i="6" s="1"/>
  <c r="E6" i="6" s="1"/>
  <c r="F6" i="6" s="1"/>
  <c r="G6" i="6" s="1"/>
  <c r="H6" i="6" s="1"/>
  <c r="B7" i="6" s="1"/>
  <c r="C7" i="6" s="1"/>
  <c r="D7" i="6" s="1"/>
  <c r="E7" i="6" s="1"/>
  <c r="F7" i="6" s="1"/>
  <c r="G7" i="6" s="1"/>
  <c r="H7" i="6" s="1"/>
  <c r="B8" i="6" s="1"/>
  <c r="C8" i="6" s="1"/>
  <c r="D8" i="6" s="1"/>
  <c r="E8" i="6" s="1"/>
  <c r="F8" i="6" s="1"/>
  <c r="G8" i="6" s="1"/>
  <c r="H8" i="6" s="1"/>
  <c r="B9" i="6" s="1"/>
  <c r="C9" i="6" s="1"/>
  <c r="D9" i="6" s="1"/>
  <c r="E9" i="6" s="1"/>
  <c r="F9" i="6" s="1"/>
  <c r="G9" i="6" s="1"/>
  <c r="H9" i="6" s="1"/>
  <c r="J4" i="6"/>
  <c r="K4" i="6" s="1"/>
  <c r="L4" i="6" s="1"/>
  <c r="M4" i="6" s="1"/>
  <c r="N4" i="6" s="1"/>
  <c r="O4" i="6"/>
  <c r="P4" i="6" s="1"/>
  <c r="J5" i="6" s="1"/>
  <c r="K5" i="6" s="1"/>
  <c r="L5" i="6" s="1"/>
  <c r="M5" i="6" s="1"/>
  <c r="N5" i="6" s="1"/>
  <c r="O5" i="6" s="1"/>
  <c r="P5" i="6" s="1"/>
  <c r="J6" i="6" s="1"/>
  <c r="K6" i="6" s="1"/>
  <c r="L6" i="6" s="1"/>
  <c r="M6" i="6" s="1"/>
  <c r="N6" i="6" s="1"/>
  <c r="O6" i="6" s="1"/>
  <c r="P6" i="6" s="1"/>
  <c r="J7" i="6" s="1"/>
  <c r="K7" i="6" s="1"/>
  <c r="L7" i="6" s="1"/>
  <c r="M7" i="6" s="1"/>
  <c r="N7" i="6" s="1"/>
  <c r="O7" i="6" s="1"/>
  <c r="P7" i="6" s="1"/>
  <c r="J8" i="6" s="1"/>
  <c r="K8" i="6" s="1"/>
  <c r="L8" i="6" s="1"/>
  <c r="M8" i="6" s="1"/>
  <c r="N8" i="6" s="1"/>
  <c r="O8" i="6" s="1"/>
  <c r="J12" i="6"/>
  <c r="K12" i="6"/>
  <c r="L12" i="6" s="1"/>
  <c r="M12" i="6" s="1"/>
  <c r="N12" i="6" s="1"/>
  <c r="O12" i="6" s="1"/>
  <c r="P12" i="6" s="1"/>
  <c r="J13" i="6" s="1"/>
  <c r="K13" i="6" s="1"/>
  <c r="L13" i="6" s="1"/>
  <c r="M13" i="6" s="1"/>
  <c r="N13" i="6" s="1"/>
  <c r="O13" i="6" s="1"/>
  <c r="P13" i="6" s="1"/>
  <c r="J14" i="6" s="1"/>
  <c r="K14" i="6" s="1"/>
  <c r="L14" i="6" s="1"/>
  <c r="M14" i="6" s="1"/>
  <c r="N14" i="6" s="1"/>
  <c r="O14" i="6" s="1"/>
  <c r="P14" i="6" s="1"/>
  <c r="J15" i="6" s="1"/>
  <c r="K15" i="6" s="1"/>
  <c r="L15" i="6" s="1"/>
  <c r="M15" i="6" s="1"/>
  <c r="N15" i="6" s="1"/>
  <c r="O15" i="6" s="1"/>
  <c r="P15" i="6" s="1"/>
  <c r="J16" i="6" s="1"/>
  <c r="K16" i="6" s="1"/>
  <c r="L16" i="6" s="1"/>
  <c r="M16" i="6" s="1"/>
  <c r="N16" i="6" s="1"/>
  <c r="O16" i="6" s="1"/>
  <c r="P16" i="6" s="1"/>
  <c r="J17" i="6" s="1"/>
  <c r="K17" i="6" s="1"/>
  <c r="L17" i="6" s="1"/>
  <c r="M17" i="6" s="1"/>
  <c r="N17" i="6" s="1"/>
  <c r="O17" i="6" s="1"/>
  <c r="P17" i="6" s="1"/>
  <c r="P8" i="6" l="1"/>
  <c r="J9" i="6" s="1"/>
  <c r="K9" i="6" s="1"/>
  <c r="L9" i="6" s="1"/>
  <c r="M9" i="6" s="1"/>
  <c r="N9" i="6" s="1"/>
  <c r="O9" i="6" s="1"/>
  <c r="P9" i="6" s="1"/>
</calcChain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K5" authorId="0" shapeId="0" xr:uid="{024C22D3-6412-4514-9882-4B518E5F6A45}">
      <text>
        <r>
          <rPr>
            <sz val="9"/>
            <color indexed="81"/>
            <rFont val="宋体"/>
            <family val="3"/>
            <charset val="134"/>
          </rPr>
          <t>CS 120 : 作业 #2</t>
        </r>
      </text>
    </comment>
    <comment ref="L5" authorId="0" shapeId="0" xr:uid="{4DE87EC8-FCAE-48E2-AA44-1132FC170B52}">
      <text>
        <r>
          <rPr>
            <sz val="9"/>
            <color indexed="81"/>
            <rFont val="宋体"/>
            <family val="3"/>
            <charset val="134"/>
          </rPr>
          <t>WR 121 : 作业 #3</t>
        </r>
      </text>
    </comment>
    <comment ref="D6" authorId="0" shapeId="0" xr:uid="{02471F16-5518-4D1E-8E01-D8C5160DA527}">
      <text>
        <r>
          <rPr>
            <sz val="9"/>
            <color indexed="81"/>
            <rFont val="宋体"/>
            <family val="3"/>
            <charset val="134"/>
          </rPr>
          <t>WR 121 : 测验 #1</t>
        </r>
      </text>
    </comment>
    <comment ref="K7" authorId="0" shapeId="0" xr:uid="{BFE7DCB7-D642-4E3A-AFFE-A9E8DB017ADB}">
      <text>
        <r>
          <rPr>
            <sz val="9"/>
            <color indexed="81"/>
            <rFont val="宋体"/>
            <family val="3"/>
            <charset val="134"/>
          </rPr>
          <t>CS 120 : 演示文稿 #1</t>
        </r>
      </text>
    </comment>
    <comment ref="L12" authorId="0" shapeId="0" xr:uid="{786C60EA-5DA1-4325-91F2-43A2F1FB2322}">
      <text>
        <r>
          <rPr>
            <sz val="9"/>
            <color indexed="81"/>
            <rFont val="宋体"/>
            <family val="3"/>
            <charset val="134"/>
          </rPr>
          <t>WR 121 : 纸张</t>
        </r>
      </text>
    </comment>
    <comment ref="B15" authorId="0" shapeId="0" xr:uid="{E9864071-A6F4-40C8-82B7-AFC33070528D}">
      <text>
        <r>
          <rPr>
            <sz val="9"/>
            <color indexed="81"/>
            <rFont val="宋体"/>
            <family val="3"/>
            <charset val="134"/>
          </rPr>
          <t>CS 120 : 纸张_x000D_
WR 121 : 作业 #2</t>
        </r>
      </text>
    </comment>
  </commentList>
</comments>
</file>

<file path=xl/sharedStrings.xml><?xml version="1.0" encoding="utf-8"?>
<sst xmlns="http://schemas.openxmlformats.org/spreadsheetml/2006/main" count="114" uniqueCount="43">
  <si>
    <t>课程 ID</t>
  </si>
  <si>
    <t>CS 120</t>
  </si>
  <si>
    <t>WR 121</t>
  </si>
  <si>
    <t>SP 111</t>
  </si>
  <si>
    <t>PSY 101</t>
  </si>
  <si>
    <t>课程名称</t>
  </si>
  <si>
    <t>计算机应用简介</t>
  </si>
  <si>
    <t>写作</t>
  </si>
  <si>
    <t>演讲</t>
  </si>
  <si>
    <t>基础心理学</t>
  </si>
  <si>
    <t>讲师</t>
  </si>
  <si>
    <t>讲师 1</t>
  </si>
  <si>
    <t>讲师 2</t>
  </si>
  <si>
    <t>讲师 3</t>
  </si>
  <si>
    <t>讲师 4</t>
  </si>
  <si>
    <t>日</t>
  </si>
  <si>
    <t>星期一</t>
  </si>
  <si>
    <t>星期二</t>
  </si>
  <si>
    <t>星期四</t>
  </si>
  <si>
    <t>星期三</t>
  </si>
  <si>
    <t>星期五</t>
  </si>
  <si>
    <t>年份</t>
  </si>
  <si>
    <t>学期</t>
  </si>
  <si>
    <t>开始时间</t>
  </si>
  <si>
    <t>结束时间</t>
  </si>
  <si>
    <t>持续时间</t>
  </si>
  <si>
    <t xml:space="preserve"> </t>
  </si>
  <si>
    <t>项目描述</t>
  </si>
  <si>
    <t>测验 #1</t>
  </si>
  <si>
    <t>作业 #2</t>
  </si>
  <si>
    <t>作业 #3</t>
  </si>
  <si>
    <t>演示文稿 #1</t>
  </si>
  <si>
    <t>纸张</t>
  </si>
  <si>
    <t>截止日期</t>
  </si>
  <si>
    <t>周日</t>
  </si>
  <si>
    <t>周一</t>
  </si>
  <si>
    <t>周二</t>
  </si>
  <si>
    <t>周三</t>
  </si>
  <si>
    <t>周四</t>
  </si>
  <si>
    <t>周五</t>
  </si>
  <si>
    <t>周六</t>
  </si>
  <si>
    <t>开始日期</t>
  </si>
  <si>
    <t>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</si>
</sst>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h:mm;@"/>
    <numFmt numFmtId="179" formatCode="[$-409]h:mm\ AM/PM;@"/>
    <numFmt numFmtId="180" formatCode="m&quot;月&quot;"/>
    <numFmt numFmtId="181" formatCode="0_ "/>
  </numFmts>
  <fonts count="33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28"/>
      <color theme="4"/>
      <name val="Microsoft YaHei UI"/>
      <family val="2"/>
      <charset val="134"/>
    </font>
    <font>
      <b/>
      <sz val="12"/>
      <color theme="3"/>
      <name val="Microsoft YaHei UI"/>
      <family val="2"/>
      <charset val="134"/>
    </font>
    <font>
      <b/>
      <sz val="11"/>
      <color theme="4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0"/>
      <color theme="1" tint="0.14999847407452621"/>
      <name val="Microsoft YaHei UI"/>
      <family val="2"/>
      <charset val="134"/>
    </font>
    <font>
      <sz val="11"/>
      <color theme="9" tint="-0.499984740745262"/>
      <name val="Microsoft YaHei UI"/>
      <family val="2"/>
      <charset val="134"/>
    </font>
    <font>
      <b/>
      <sz val="11"/>
      <color theme="9" tint="-0.499984740745262"/>
      <name val="Microsoft YaHei UI"/>
      <family val="2"/>
      <charset val="134"/>
    </font>
    <font>
      <sz val="24"/>
      <color theme="9" tint="-0.499984740745262"/>
      <name val="Microsoft YaHei UI"/>
      <family val="2"/>
      <charset val="134"/>
    </font>
    <font>
      <sz val="24"/>
      <color theme="1" tint="0.14999847407452621"/>
      <name val="Microsoft YaHei UI"/>
      <family val="2"/>
      <charset val="134"/>
    </font>
    <font>
      <sz val="28"/>
      <color theme="9" tint="-0.499984740745262"/>
      <name val="Microsoft YaHei UI"/>
      <family val="2"/>
      <charset val="134"/>
    </font>
    <font>
      <sz val="28"/>
      <color theme="1" tint="0.14999847407452621"/>
      <name val="Microsoft YaHei UI"/>
      <family val="2"/>
      <charset val="134"/>
    </font>
    <font>
      <sz val="11"/>
      <color theme="1" tint="0.14999847407452621"/>
      <name val="Microsoft YaHei UI"/>
      <family val="2"/>
      <charset val="134"/>
    </font>
    <font>
      <b/>
      <sz val="16"/>
      <color theme="9" tint="-0.499984740745262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sz val="9"/>
      <name val="Microsoft YaHei UI"/>
      <family val="2"/>
      <charset val="134"/>
    </font>
    <font>
      <sz val="9"/>
      <color indexed="81"/>
      <name val="宋体"/>
      <family val="3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3" tint="-0.24994659260841701"/>
      </bottom>
      <diagonal/>
    </border>
    <border>
      <left style="thin">
        <color theme="9" tint="0.39994506668294322"/>
      </left>
      <right style="thin">
        <color theme="0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0"/>
      </left>
      <right style="thin">
        <color theme="0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0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0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0"/>
      </left>
      <right style="thin">
        <color theme="0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0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5351115451523"/>
      </left>
      <right style="thin">
        <color theme="0"/>
      </right>
      <top style="thin">
        <color theme="9" tint="0.39985351115451523"/>
      </top>
      <bottom style="thin">
        <color theme="9" tint="0.39988402966399123"/>
      </bottom>
      <diagonal/>
    </border>
    <border>
      <left style="thin">
        <color theme="0"/>
      </left>
      <right style="thin">
        <color theme="0"/>
      </right>
      <top style="thin">
        <color theme="9" tint="0.39985351115451523"/>
      </top>
      <bottom style="thin">
        <color theme="9" tint="0.39988402966399123"/>
      </bottom>
      <diagonal/>
    </border>
    <border>
      <left style="thin">
        <color theme="0"/>
      </left>
      <right style="thin">
        <color theme="9" tint="0.39985351115451523"/>
      </right>
      <top style="thin">
        <color theme="9" tint="0.39985351115451523"/>
      </top>
      <bottom style="thin">
        <color theme="9" tint="0.39988402966399123"/>
      </bottom>
      <diagonal/>
    </border>
    <border>
      <left style="thin">
        <color theme="9" tint="0.39994506668294322"/>
      </left>
      <right style="thin">
        <color theme="0" tint="-0.14996795556505021"/>
      </right>
      <top style="thin">
        <color theme="9" tint="0.399914548173467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9" tint="0.399914548173467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9" tint="0.39994506668294322"/>
      </right>
      <top style="thin">
        <color theme="9" tint="0.39991454817346722"/>
      </top>
      <bottom style="thin">
        <color theme="0" tint="-0.14996795556505021"/>
      </bottom>
      <diagonal/>
    </border>
    <border>
      <left style="thin">
        <color theme="9" tint="0.399945066682943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9" tint="0.399945066682943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9" tint="0.39994506668294322"/>
      </left>
      <right style="thin">
        <color theme="0" tint="-0.14996795556505021"/>
      </right>
      <top style="thin">
        <color theme="0" tint="-0.14996795556505021"/>
      </top>
      <bottom style="thin">
        <color theme="9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9" tint="0.39994506668294322"/>
      </bottom>
      <diagonal/>
    </border>
    <border>
      <left style="thin">
        <color theme="0" tint="-0.14996795556505021"/>
      </left>
      <right style="thin">
        <color theme="9" tint="0.39994506668294322"/>
      </right>
      <top style="thin">
        <color theme="0" tint="-0.14996795556505021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0" tint="-0.14996795556505021"/>
      </right>
      <top style="thin">
        <color theme="9" tint="0.39988402966399123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9" tint="0.39988402966399123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9" tint="0.39991454817346722"/>
      </right>
      <top style="thin">
        <color theme="9" tint="0.39988402966399123"/>
      </top>
      <bottom style="thin">
        <color theme="0" tint="-0.14996795556505021"/>
      </bottom>
      <diagonal/>
    </border>
    <border>
      <left style="thin">
        <color theme="9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9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9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9" tint="0.399914548173467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9" tint="0.39991454817346722"/>
      </bottom>
      <diagonal/>
    </border>
    <border>
      <left style="thin">
        <color theme="0" tint="-0.14996795556505021"/>
      </left>
      <right style="thin">
        <color theme="9" tint="0.39991454817346722"/>
      </right>
      <top style="thin">
        <color theme="0" tint="-0.14996795556505021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0" tint="-0.14996795556505021"/>
      </right>
      <top style="thin">
        <color theme="9" tint="0.39988402966399123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9" tint="0.39985351115451523"/>
      </right>
      <top style="thin">
        <color theme="9" tint="0.39988402966399123"/>
      </top>
      <bottom style="thin">
        <color theme="0" tint="-0.14996795556505021"/>
      </bottom>
      <diagonal/>
    </border>
    <border>
      <left style="thin">
        <color theme="9" tint="0.39985351115451523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9" tint="0.3998535111545152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9" tint="0.39985351115451523"/>
      </left>
      <right style="thin">
        <color theme="0" tint="-0.14996795556505021"/>
      </right>
      <top style="thin">
        <color theme="0" tint="-0.14996795556505021"/>
      </top>
      <bottom style="thin">
        <color theme="9" tint="0.3998535111545152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9" tint="0.39985351115451523"/>
      </bottom>
      <diagonal/>
    </border>
    <border>
      <left style="thin">
        <color theme="0" tint="-0.14996795556505021"/>
      </left>
      <right style="thin">
        <color theme="9" tint="0.39985351115451523"/>
      </right>
      <top style="thin">
        <color theme="0" tint="-0.14996795556505021"/>
      </top>
      <bottom style="thin">
        <color theme="9" tint="0.39985351115451523"/>
      </bottom>
      <diagonal/>
    </border>
    <border>
      <left style="thin">
        <color theme="9" tint="0.39994506668294322"/>
      </left>
      <right style="thin">
        <color theme="0" tint="-0.14996795556505021"/>
      </right>
      <top style="thin">
        <color theme="9" tint="0.39988402966399123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" fillId="0" borderId="0" applyBorder="0">
      <alignment vertical="center" wrapText="1"/>
    </xf>
    <xf numFmtId="0" fontId="17" fillId="0" borderId="0" applyNumberFormat="0" applyFill="0" applyBorder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8" applyNumberFormat="0" applyFill="0" applyAlignment="0" applyProtection="0"/>
    <xf numFmtId="0" fontId="9" fillId="0" borderId="39" applyNumberFormat="0" applyFill="0" applyAlignment="0" applyProtection="0"/>
    <xf numFmtId="0" fontId="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40" applyNumberFormat="0" applyAlignment="0" applyProtection="0"/>
    <xf numFmtId="0" fontId="13" fillId="9" borderId="41" applyNumberFormat="0" applyAlignment="0" applyProtection="0"/>
    <xf numFmtId="0" fontId="4" fillId="9" borderId="40" applyNumberFormat="0" applyAlignment="0" applyProtection="0"/>
    <xf numFmtId="0" fontId="11" fillId="0" borderId="42" applyNumberFormat="0" applyFill="0" applyAlignment="0" applyProtection="0"/>
    <xf numFmtId="0" fontId="5" fillId="10" borderId="43" applyNumberFormat="0" applyAlignment="0" applyProtection="0"/>
    <xf numFmtId="0" fontId="16" fillId="0" borderId="0" applyNumberFormat="0" applyFill="0" applyBorder="0" applyAlignment="0" applyProtection="0"/>
    <xf numFmtId="0" fontId="1" fillId="11" borderId="44" applyNumberFormat="0" applyFont="0" applyAlignment="0" applyProtection="0"/>
    <xf numFmtId="0" fontId="6" fillId="0" borderId="0" applyNumberFormat="0" applyFill="0" applyBorder="0" applyAlignment="0" applyProtection="0"/>
    <xf numFmtId="0" fontId="15" fillId="0" borderId="45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indent="1"/>
    </xf>
    <xf numFmtId="0" fontId="22" fillId="0" borderId="1" xfId="0" pivotButton="1" applyFont="1" applyBorder="1" applyAlignment="1">
      <alignment vertical="center"/>
    </xf>
    <xf numFmtId="0" fontId="22" fillId="0" borderId="1" xfId="0" pivotButton="1" applyFont="1" applyBorder="1" applyAlignment="1">
      <alignment horizontal="left" vertical="center"/>
    </xf>
    <xf numFmtId="0" fontId="22" fillId="0" borderId="1" xfId="0" pivotButton="1" applyFont="1" applyBorder="1" applyAlignment="1">
      <alignment horizontal="left" vertical="center" indent="1"/>
    </xf>
    <xf numFmtId="0" fontId="26" fillId="0" borderId="0" xfId="2" applyFont="1"/>
    <xf numFmtId="0" fontId="27" fillId="0" borderId="0" xfId="2" applyFont="1"/>
    <xf numFmtId="0" fontId="28" fillId="0" borderId="0" xfId="1" applyFont="1">
      <alignment vertical="center" wrapText="1"/>
    </xf>
    <xf numFmtId="0" fontId="30" fillId="0" borderId="0" xfId="1" applyFont="1">
      <alignment vertical="center" wrapText="1"/>
    </xf>
    <xf numFmtId="0" fontId="2" fillId="0" borderId="0" xfId="1" applyFont="1">
      <alignment vertical="center" wrapText="1"/>
    </xf>
    <xf numFmtId="0" fontId="23" fillId="4" borderId="4" xfId="4" applyFont="1" applyFill="1" applyBorder="1" applyAlignment="1">
      <alignment horizontal="center" vertical="center"/>
    </xf>
    <xf numFmtId="0" fontId="23" fillId="4" borderId="5" xfId="4" applyFont="1" applyFill="1" applyBorder="1" applyAlignment="1">
      <alignment horizontal="center" vertical="center"/>
    </xf>
    <xf numFmtId="0" fontId="23" fillId="4" borderId="6" xfId="4" applyFont="1" applyFill="1" applyBorder="1" applyAlignment="1">
      <alignment horizontal="center" vertical="center"/>
    </xf>
    <xf numFmtId="0" fontId="23" fillId="4" borderId="7" xfId="4" applyFont="1" applyFill="1" applyBorder="1" applyAlignment="1">
      <alignment horizontal="center" vertical="center"/>
    </xf>
    <xf numFmtId="0" fontId="23" fillId="4" borderId="8" xfId="4" applyFont="1" applyFill="1" applyBorder="1" applyAlignment="1">
      <alignment horizontal="center" vertical="center"/>
    </xf>
    <xf numFmtId="0" fontId="23" fillId="4" borderId="9" xfId="4" applyFont="1" applyFill="1" applyBorder="1" applyAlignment="1">
      <alignment horizontal="center" vertical="center"/>
    </xf>
    <xf numFmtId="0" fontId="29" fillId="0" borderId="2" xfId="5" applyFont="1" applyBorder="1"/>
    <xf numFmtId="0" fontId="28" fillId="0" borderId="0" xfId="6" applyFont="1" applyAlignment="1">
      <alignment horizontal="left" vertical="top"/>
    </xf>
    <xf numFmtId="14" fontId="28" fillId="0" borderId="0" xfId="6" applyNumberFormat="1" applyFont="1" applyAlignment="1">
      <alignment horizontal="left" vertical="top"/>
    </xf>
    <xf numFmtId="0" fontId="23" fillId="4" borderId="10" xfId="4" applyFont="1" applyFill="1" applyBorder="1" applyAlignment="1">
      <alignment horizontal="center" vertical="center"/>
    </xf>
    <xf numFmtId="0" fontId="23" fillId="4" borderId="11" xfId="4" applyFont="1" applyFill="1" applyBorder="1" applyAlignment="1">
      <alignment horizontal="center" vertical="center"/>
    </xf>
    <xf numFmtId="0" fontId="23" fillId="4" borderId="12" xfId="4" applyFont="1" applyFill="1" applyBorder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178" fontId="21" fillId="0" borderId="0" xfId="0" applyNumberFormat="1" applyFont="1"/>
    <xf numFmtId="178" fontId="21" fillId="0" borderId="0" xfId="0" applyNumberFormat="1" applyFont="1" applyAlignment="1">
      <alignment horizontal="right"/>
    </xf>
    <xf numFmtId="181" fontId="28" fillId="3" borderId="13" xfId="1" applyNumberFormat="1" applyFont="1" applyFill="1" applyBorder="1" applyAlignment="1">
      <alignment horizontal="center" vertical="center"/>
    </xf>
    <xf numFmtId="181" fontId="28" fillId="3" borderId="14" xfId="1" applyNumberFormat="1" applyFont="1" applyFill="1" applyBorder="1" applyAlignment="1">
      <alignment horizontal="center" vertical="center"/>
    </xf>
    <xf numFmtId="181" fontId="28" fillId="3" borderId="15" xfId="1" applyNumberFormat="1" applyFont="1" applyFill="1" applyBorder="1" applyAlignment="1">
      <alignment horizontal="center" vertical="center"/>
    </xf>
    <xf numFmtId="181" fontId="28" fillId="3" borderId="16" xfId="1" applyNumberFormat="1" applyFont="1" applyFill="1" applyBorder="1" applyAlignment="1">
      <alignment horizontal="center" vertical="center"/>
    </xf>
    <xf numFmtId="181" fontId="28" fillId="3" borderId="17" xfId="1" applyNumberFormat="1" applyFont="1" applyFill="1" applyBorder="1" applyAlignment="1">
      <alignment horizontal="center" vertical="center"/>
    </xf>
    <xf numFmtId="181" fontId="28" fillId="3" borderId="18" xfId="1" applyNumberFormat="1" applyFont="1" applyFill="1" applyBorder="1" applyAlignment="1">
      <alignment horizontal="center" vertical="center"/>
    </xf>
    <xf numFmtId="181" fontId="28" fillId="3" borderId="19" xfId="1" applyNumberFormat="1" applyFont="1" applyFill="1" applyBorder="1" applyAlignment="1">
      <alignment horizontal="center" vertical="center"/>
    </xf>
    <xf numFmtId="181" fontId="28" fillId="3" borderId="20" xfId="1" applyNumberFormat="1" applyFont="1" applyFill="1" applyBorder="1" applyAlignment="1">
      <alignment horizontal="center" vertical="center"/>
    </xf>
    <xf numFmtId="181" fontId="28" fillId="3" borderId="21" xfId="1" applyNumberFormat="1" applyFont="1" applyFill="1" applyBorder="1" applyAlignment="1">
      <alignment horizontal="center" vertical="center"/>
    </xf>
    <xf numFmtId="181" fontId="28" fillId="3" borderId="22" xfId="1" applyNumberFormat="1" applyFont="1" applyFill="1" applyBorder="1" applyAlignment="1">
      <alignment horizontal="center" vertical="center"/>
    </xf>
    <xf numFmtId="181" fontId="28" fillId="3" borderId="23" xfId="1" applyNumberFormat="1" applyFont="1" applyFill="1" applyBorder="1" applyAlignment="1">
      <alignment horizontal="center" vertical="center"/>
    </xf>
    <xf numFmtId="181" fontId="28" fillId="3" borderId="24" xfId="1" applyNumberFormat="1" applyFont="1" applyFill="1" applyBorder="1" applyAlignment="1">
      <alignment horizontal="center" vertical="center"/>
    </xf>
    <xf numFmtId="181" fontId="28" fillId="3" borderId="25" xfId="1" applyNumberFormat="1" applyFont="1" applyFill="1" applyBorder="1" applyAlignment="1">
      <alignment horizontal="center" vertical="center"/>
    </xf>
    <xf numFmtId="181" fontId="28" fillId="3" borderId="26" xfId="1" applyNumberFormat="1" applyFont="1" applyFill="1" applyBorder="1" applyAlignment="1">
      <alignment horizontal="center" vertical="center"/>
    </xf>
    <xf numFmtId="181" fontId="28" fillId="3" borderId="27" xfId="1" applyNumberFormat="1" applyFont="1" applyFill="1" applyBorder="1" applyAlignment="1">
      <alignment horizontal="center" vertical="center"/>
    </xf>
    <xf numFmtId="181" fontId="28" fillId="3" borderId="28" xfId="1" applyNumberFormat="1" applyFont="1" applyFill="1" applyBorder="1" applyAlignment="1">
      <alignment horizontal="center" vertical="center"/>
    </xf>
    <xf numFmtId="181" fontId="28" fillId="3" borderId="29" xfId="1" applyNumberFormat="1" applyFont="1" applyFill="1" applyBorder="1" applyAlignment="1">
      <alignment horizontal="center" vertical="center"/>
    </xf>
    <xf numFmtId="181" fontId="28" fillId="3" borderId="30" xfId="1" applyNumberFormat="1" applyFont="1" applyFill="1" applyBorder="1" applyAlignment="1">
      <alignment horizontal="center" vertical="center"/>
    </xf>
    <xf numFmtId="181" fontId="28" fillId="3" borderId="31" xfId="1" applyNumberFormat="1" applyFont="1" applyFill="1" applyBorder="1" applyAlignment="1">
      <alignment horizontal="center" vertical="center"/>
    </xf>
    <xf numFmtId="181" fontId="28" fillId="3" borderId="32" xfId="1" applyNumberFormat="1" applyFont="1" applyFill="1" applyBorder="1" applyAlignment="1">
      <alignment horizontal="center" vertical="center"/>
    </xf>
    <xf numFmtId="181" fontId="28" fillId="3" borderId="33" xfId="1" applyNumberFormat="1" applyFont="1" applyFill="1" applyBorder="1" applyAlignment="1">
      <alignment horizontal="center" vertical="center"/>
    </xf>
    <xf numFmtId="181" fontId="28" fillId="3" borderId="34" xfId="1" applyNumberFormat="1" applyFont="1" applyFill="1" applyBorder="1" applyAlignment="1">
      <alignment horizontal="center" vertical="center"/>
    </xf>
    <xf numFmtId="181" fontId="28" fillId="3" borderId="35" xfId="1" applyNumberFormat="1" applyFont="1" applyFill="1" applyBorder="1" applyAlignment="1">
      <alignment horizontal="center" vertical="center"/>
    </xf>
    <xf numFmtId="181" fontId="28" fillId="3" borderId="36" xfId="1" applyNumberFormat="1" applyFont="1" applyFill="1" applyBorder="1" applyAlignment="1">
      <alignment horizontal="center" vertical="center"/>
    </xf>
    <xf numFmtId="181" fontId="28" fillId="3" borderId="37" xfId="1" applyNumberFormat="1" applyFont="1" applyFill="1" applyBorder="1" applyAlignment="1">
      <alignment horizontal="center" vertical="center"/>
    </xf>
    <xf numFmtId="180" fontId="29" fillId="0" borderId="0" xfId="3" applyNumberFormat="1" applyFont="1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百分比" xfId="11" builtinId="5" customBuiltin="1"/>
    <cellStyle name="标题" xfId="12" builtinId="15" customBuiltin="1"/>
    <cellStyle name="标题 1" xfId="13" builtinId="16" customBuiltin="1"/>
    <cellStyle name="标题 1 2" xfId="4" xr:uid="{00000000-0005-0000-0000-000000000000}"/>
    <cellStyle name="标题 2" xfId="2" builtinId="17" customBuiltin="1"/>
    <cellStyle name="标题 2 2" xfId="3" xr:uid="{00000000-0005-0000-0000-000001000000}"/>
    <cellStyle name="标题 3" xfId="14" builtinId="18" customBuiltin="1"/>
    <cellStyle name="标题 3 2" xfId="5" xr:uid="{00000000-0005-0000-0000-000002000000}"/>
    <cellStyle name="标题 4" xfId="15" builtinId="19" customBuiltin="1"/>
    <cellStyle name="标题 4 2" xfId="6" xr:uid="{00000000-0005-0000-0000-000003000000}"/>
    <cellStyle name="差" xfId="17" builtinId="27" customBuiltin="1"/>
    <cellStyle name="常规" xfId="0" builtinId="0" customBuiltin="1"/>
    <cellStyle name="好" xfId="16" builtinId="26" customBuiltin="1"/>
    <cellStyle name="汇总" xfId="27" builtinId="25" customBuiltin="1"/>
    <cellStyle name="货币" xfId="9" builtinId="4" customBuiltin="1"/>
    <cellStyle name="货币[0]" xfId="10" builtinId="7" customBuiltin="1"/>
    <cellStyle name="计算" xfId="21" builtinId="22" customBuiltin="1"/>
    <cellStyle name="检查单元格" xfId="23" builtinId="23" customBuiltin="1"/>
    <cellStyle name="解释性文本" xfId="26" builtinId="53" customBuiltin="1"/>
    <cellStyle name="警告文本" xfId="24" builtinId="11" customBuiltin="1"/>
    <cellStyle name="链接单元格" xfId="22" builtinId="24" customBuiltin="1"/>
    <cellStyle name="普通 2" xfId="1" xr:uid="{00000000-0005-0000-0000-000005000000}"/>
    <cellStyle name="千位分隔" xfId="7" builtinId="3" customBuiltin="1"/>
    <cellStyle name="千位分隔[0]" xfId="8" builtinId="6" customBuiltin="1"/>
    <cellStyle name="适中" xfId="18" builtinId="28" customBuiltin="1"/>
    <cellStyle name="输出" xfId="20" builtinId="21" customBuiltin="1"/>
    <cellStyle name="输入" xfId="19" builtinId="20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注释" xfId="25" builtinId="10" customBuiltin="1"/>
  </cellStyles>
  <dxfs count="240">
    <dxf>
      <border>
        <top style="thin">
          <color theme="9"/>
        </top>
        <bottom style="thin">
          <color theme="9"/>
        </bottom>
      </border>
    </dxf>
    <dxf>
      <border>
        <top style="thin">
          <color theme="9"/>
        </top>
        <bottom style="thin">
          <color theme="9"/>
        </bottom>
      </border>
    </dxf>
    <dxf>
      <font>
        <b/>
        <color theme="9"/>
      </font>
    </dxf>
    <dxf>
      <font>
        <b/>
        <color theme="1"/>
      </font>
    </dxf>
    <dxf>
      <font>
        <b/>
        <color theme="9"/>
      </font>
    </dxf>
    <dxf>
      <font>
        <b/>
        <color theme="1"/>
      </font>
    </dxf>
    <dxf>
      <fill>
        <patternFill patternType="solid">
          <fgColor theme="9" tint="0.79998168889431442"/>
          <bgColor theme="9" tint="0.79998168889431442"/>
        </patternFill>
      </fill>
      <border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  <vertical style="thin">
          <color theme="9" tint="0.59999389629810485"/>
        </vertical>
        <horizontal style="thin">
          <color theme="9" tint="0.59999389629810485"/>
        </horizontal>
      </border>
    </dxf>
    <dxf>
      <fill>
        <patternFill patternType="solid">
          <fgColor theme="9" tint="0.79998168889431442"/>
          <bgColor theme="9" tint="0.79998168889431442"/>
        </patternFill>
      </fill>
      <border>
        <top style="thin">
          <color theme="9" tint="0.59999389629810485"/>
        </top>
        <bottom style="thin">
          <color theme="9" tint="0.59999389629810485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9"/>
        </top>
        <bottom style="thin">
          <color theme="9"/>
        </bottom>
      </border>
    </dxf>
    <dxf>
      <font>
        <b/>
        <color theme="1"/>
      </font>
      <border>
        <top style="thin">
          <color theme="9"/>
        </top>
        <bottom style="thin">
          <color theme="9"/>
        </bottom>
      </border>
    </dxf>
    <dxf>
      <font>
        <color theme="1"/>
      </font>
      <border>
        <horizontal style="thin">
          <color theme="9" tint="0.79998168889431442"/>
        </horizontal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78" formatCode="h:mm;@"/>
    </dxf>
    <dxf>
      <numFmt numFmtId="178" formatCode="h:mm;@"/>
    </dxf>
    <dxf>
      <numFmt numFmtId="178" formatCode="h:mm;@"/>
    </dxf>
    <dxf>
      <numFmt numFmtId="178" formatCode="h:mm;@"/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font>
        <name val="Microsoft YaHei UI"/>
        <charset val="134"/>
        <scheme val="none"/>
      </font>
    </dxf>
    <dxf>
      <numFmt numFmtId="19" formatCode="yyyy/m/d"/>
    </dxf>
    <dxf>
      <font>
        <name val="Microsoft YaHei UI"/>
        <charset val="134"/>
        <scheme val="none"/>
      </font>
    </dxf>
    <dxf>
      <numFmt numFmtId="19" formatCode="yyyy/m/d"/>
    </dxf>
    <dxf>
      <font>
        <name val="Microsoft YaHei UI"/>
        <charset val="134"/>
        <scheme val="none"/>
      </font>
    </dxf>
    <dxf>
      <numFmt numFmtId="19" formatCode="yyyy/m/d"/>
    </dxf>
    <dxf>
      <font>
        <name val="Microsoft YaHei UI"/>
        <charset val="134"/>
        <scheme val="none"/>
      </font>
    </dxf>
    <dxf>
      <numFmt numFmtId="19" formatCode="yyyy/m/d"/>
    </dxf>
    <dxf>
      <font>
        <name val="Microsoft YaHei UI"/>
        <charset val="134"/>
        <scheme val="none"/>
      </font>
    </dxf>
    <dxf>
      <numFmt numFmtId="19" formatCode="yyyy/m/d"/>
    </dxf>
    <dxf>
      <font>
        <name val="Microsoft YaHei UI"/>
        <charset val="134"/>
        <scheme val="none"/>
      </font>
    </dxf>
    <dxf>
      <numFmt numFmtId="19" formatCode="yyyy/m/d"/>
    </dxf>
    <dxf>
      <font>
        <name val="Microsoft YaHei UI"/>
        <charset val="134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alignment horizontal="lef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right" indent="1" readingOrder="0"/>
    </dxf>
    <dxf>
      <alignment horizontal="right" indent="1" readingOrder="0"/>
    </dxf>
    <dxf>
      <font>
        <sz val="11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border>
        <top style="thin">
          <color theme="0"/>
        </top>
      </border>
    </dxf>
    <dxf>
      <alignment horizontal="right" indent="1" readingOrder="0"/>
    </dxf>
    <dxf>
      <alignment horizontal="general" indent="0" readingOrder="0"/>
    </dxf>
    <dxf>
      <alignment horizontal="general" indent="0" readingOrder="0"/>
    </dxf>
    <dxf>
      <alignment horizontal="right" indent="1" readingOrder="0"/>
    </dxf>
    <dxf>
      <alignment indent="0" readingOrder="0"/>
    </dxf>
    <dxf>
      <alignment horizontal="left" indent="1" readingOrder="0"/>
    </dxf>
    <dxf>
      <font>
        <color theme="9" tint="-0.499984740745262"/>
      </font>
      <numFmt numFmtId="179" formatCode="[$-409]h:mm\ AM/PM;@"/>
      <alignment horizontal="right" vertical="center" indent="1" readingOrder="0"/>
    </dxf>
    <dxf>
      <alignment horizontal="right" indent="1" readingOrder="0"/>
    </dxf>
    <dxf>
      <alignment horizontal="right" indent="1" readingOrder="0"/>
    </dxf>
    <dxf>
      <alignment horizontal="right" indent="1" readingOrder="0"/>
    </dxf>
    <dxf>
      <alignment horizontal="right" indent="1" readingOrder="0"/>
    </dxf>
    <dxf>
      <alignment horizontal="right" indent="1" readingOrder="0"/>
    </dxf>
    <dxf>
      <alignment horizontal="right" indent="1" readingOrder="0"/>
    </dxf>
    <dxf>
      <alignment horizontal="left" readingOrder="0"/>
    </dxf>
    <dxf>
      <alignment horizontal="left" readingOrder="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name val="Trebuchet MS"/>
        <scheme val="minor"/>
      </font>
    </dxf>
    <dxf>
      <font>
        <name val="Trebuchet MS"/>
        <scheme val="minor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vertical="center" readingOrder="0"/>
    </dxf>
    <dxf>
      <alignment vertical="center" readingOrder="0"/>
    </dxf>
    <dxf>
      <alignment vertical="bottom" indent="0" readingOrder="0"/>
    </dxf>
    <dxf>
      <alignment vertical="bottom" indent="0" readingOrder="0"/>
    </dxf>
    <dxf>
      <font>
        <name val="Corbel"/>
        <scheme val="major"/>
      </font>
    </dxf>
    <dxf>
      <font>
        <name val="Corbel"/>
        <scheme val="major"/>
      </font>
    </dxf>
    <dxf>
      <alignment indent="1" readingOrder="0"/>
    </dxf>
    <dxf>
      <alignment horizontal="right" indent="1" readingOrder="0"/>
    </dxf>
    <dxf>
      <alignment horizontal="right" indent="1" readingOrder="0"/>
    </dxf>
    <dxf>
      <alignment horizontal="right" indent="1" readingOrder="0"/>
    </dxf>
    <dxf>
      <alignment horizontal="right" indent="1" readingOrder="0"/>
    </dxf>
    <dxf>
      <alignment horizontal="right" indent="1" readingOrder="0"/>
    </dxf>
    <dxf>
      <font>
        <color theme="9" tint="-0.499984740745262"/>
      </font>
    </dxf>
    <dxf>
      <font>
        <color theme="9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alignment horizontal="center" indent="0" readingOrder="0"/>
    </dxf>
    <dxf>
      <alignment horizontal="center" indent="0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general" indent="0" readingOrder="0"/>
    </dxf>
    <dxf>
      <alignment indent="1" readingOrder="0"/>
    </dxf>
    <dxf>
      <alignment horizontal="right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general" readingOrder="0"/>
    </dxf>
    <dxf>
      <alignment horizontal="left" readingOrder="0"/>
    </dxf>
    <dxf>
      <font>
        <color theme="9" tint="-0.499984740745262"/>
      </font>
    </dxf>
    <dxf>
      <font>
        <color theme="9" tint="-0.499984740745262"/>
      </font>
    </dxf>
    <dxf>
      <font>
        <sz val="11"/>
      </font>
    </dxf>
    <dxf>
      <font>
        <sz val="11"/>
      </font>
    </dxf>
    <dxf>
      <font>
        <name val="Corbel"/>
        <scheme val="major"/>
      </font>
    </dxf>
    <dxf>
      <font>
        <name val="Corbel"/>
        <scheme val="major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alignment vertical="center" readingOrder="0"/>
    </dxf>
    <dxf>
      <alignment vertical="center" readingOrder="0"/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numFmt numFmtId="179" formatCode="[$-409]h:mm\ AM/PM;@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19" formatCode="yyyy/m/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178" formatCode="h:mm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178" formatCode="h:mm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178" formatCode="h:mm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9" tint="-0.499984740745262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</dxfs>
  <tableStyles count="1" defaultTableStyle="TableStyleMedium2" defaultPivotStyle="PivotStyleLight16">
    <tableStyle name="自定义 1" table="0" count="11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microsoft.com/office/2006/relationships/vbaProject" Target="/xl/vbaProject.bin" Id="rId13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pivotCacheDefinition" Target="/xl/pivotCache/pivotCacheDefinition11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4.xml" Id="rId4" /><Relationship Type="http://schemas.openxmlformats.org/officeDocument/2006/relationships/calcChain" Target="/xl/calcChain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2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33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118872</xdr:rowOff>
    </xdr:from>
    <xdr:to>
      <xdr:col>10</xdr:col>
      <xdr:colOff>0</xdr:colOff>
      <xdr:row>0</xdr:row>
      <xdr:rowOff>1368754</xdr:rowOff>
    </xdr:to>
    <xdr:pic>
      <xdr:nvPicPr>
        <xdr:cNvPr id="2" name="图片 1" descr="两名学生站在储物柜旁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8872"/>
          <a:ext cx="8867775" cy="124988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816303</xdr:rowOff>
    </xdr:from>
    <xdr:to>
      <xdr:col>10</xdr:col>
      <xdr:colOff>1905</xdr:colOff>
      <xdr:row>0</xdr:row>
      <xdr:rowOff>1368754</xdr:rowOff>
    </xdr:to>
    <xdr:sp macro="" textlink="">
      <xdr:nvSpPr>
        <xdr:cNvPr id="3" name="文本框 1" descr="课程列表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16303"/>
          <a:ext cx="8869680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zh-cn" sz="2400">
              <a:solidFill>
                <a:schemeClr val="accent6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课程列表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118872</xdr:rowOff>
    </xdr:from>
    <xdr:to>
      <xdr:col>7</xdr:col>
      <xdr:colOff>3810</xdr:colOff>
      <xdr:row>0</xdr:row>
      <xdr:rowOff>1369022</xdr:rowOff>
    </xdr:to>
    <xdr:pic>
      <xdr:nvPicPr>
        <xdr:cNvPr id="3" name="图片 2" descr="抽象图像" title="Bann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8872"/>
          <a:ext cx="8869680" cy="12501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816571</xdr:rowOff>
    </xdr:from>
    <xdr:to>
      <xdr:col>6</xdr:col>
      <xdr:colOff>849630</xdr:colOff>
      <xdr:row>0</xdr:row>
      <xdr:rowOff>1369022</xdr:rowOff>
    </xdr:to>
    <xdr:sp macro="" textlink="">
      <xdr:nvSpPr>
        <xdr:cNvPr id="5" name="文本框 1" descr="最后期限" title="Titl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3825" y="816571"/>
          <a:ext cx="8869680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zh-cn" sz="2400">
              <a:solidFill>
                <a:schemeClr val="accent6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最后期限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111925</xdr:rowOff>
    </xdr:from>
    <xdr:to>
      <xdr:col>4</xdr:col>
      <xdr:colOff>3516630</xdr:colOff>
      <xdr:row>0</xdr:row>
      <xdr:rowOff>1362075</xdr:rowOff>
    </xdr:to>
    <xdr:pic>
      <xdr:nvPicPr>
        <xdr:cNvPr id="4" name="图片 3" descr="抽象图像" title="Bann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1925"/>
          <a:ext cx="8869680" cy="12501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809624</xdr:rowOff>
    </xdr:from>
    <xdr:to>
      <xdr:col>5</xdr:col>
      <xdr:colOff>0</xdr:colOff>
      <xdr:row>0</xdr:row>
      <xdr:rowOff>1362075</xdr:rowOff>
    </xdr:to>
    <xdr:sp macro="" textlink="">
      <xdr:nvSpPr>
        <xdr:cNvPr id="5" name="文本框 1" descr="周日程" title="Titl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23825" y="809624"/>
          <a:ext cx="8867775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zh-cn" sz="2400">
              <a:solidFill>
                <a:schemeClr val="accent6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周日程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111925</xdr:rowOff>
    </xdr:from>
    <xdr:to>
      <xdr:col>17</xdr:col>
      <xdr:colOff>40005</xdr:colOff>
      <xdr:row>0</xdr:row>
      <xdr:rowOff>1362075</xdr:rowOff>
    </xdr:to>
    <xdr:pic>
      <xdr:nvPicPr>
        <xdr:cNvPr id="5" name="图片 4" descr="抽象图像" title="Bann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1925"/>
          <a:ext cx="8869680" cy="125015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809624</xdr:rowOff>
    </xdr:from>
    <xdr:to>
      <xdr:col>18</xdr:col>
      <xdr:colOff>1</xdr:colOff>
      <xdr:row>0</xdr:row>
      <xdr:rowOff>1362075</xdr:rowOff>
    </xdr:to>
    <xdr:sp macro="" textlink="">
      <xdr:nvSpPr>
        <xdr:cNvPr id="6" name="文本框 1" descr="学期日历" title="Title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23826" y="809624"/>
          <a:ext cx="8858250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zh-cn" sz="2400">
              <a:solidFill>
                <a:schemeClr val="accent6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学期日历</a:t>
          </a:r>
        </a:p>
      </xdr:txBody>
    </xdr:sp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3528.586566203703" createdVersion="6" refreshedVersion="6" minRefreshableVersion="3" recordCount="6" xr:uid="{00000000-000A-0000-FFFF-FFFF23000000}">
  <cacheSource type="worksheet">
    <worksheetSource name="Table_ClassList"/>
  </cacheSource>
  <cacheFields count="9">
    <cacheField name="课程 ID" numFmtId="0">
      <sharedItems/>
    </cacheField>
    <cacheField name="课程名称" numFmtId="0">
      <sharedItems count="4">
        <s v="计算机应用简介"/>
        <s v="写作"/>
        <s v="演讲"/>
        <s v="基础心理学"/>
      </sharedItems>
    </cacheField>
    <cacheField name="讲师" numFmtId="0">
      <sharedItems/>
    </cacheField>
    <cacheField name="日" numFmtId="0">
      <sharedItems count="5">
        <s v="星期一"/>
        <s v="星期二"/>
        <s v="星期四"/>
        <s v="星期三"/>
        <s v="星期五"/>
      </sharedItems>
    </cacheField>
    <cacheField name="年份" numFmtId="0">
      <sharedItems containsSemiMixedTypes="0" containsString="0" containsNumber="1" containsInteger="1" minValue="2019" maxValue="2019"/>
    </cacheField>
    <cacheField name="学期" numFmtId="0">
      <sharedItems/>
    </cacheField>
    <cacheField name="开始时间" numFmtId="178">
      <sharedItems containsSemiMixedTypes="0" containsNonDate="0" containsDate="1" containsString="0" minDate="1899-12-30T10:00:00" maxDate="1899-12-30T17:00:00" count="4">
        <d v="1899-12-30T14:00:00"/>
        <d v="1899-12-30T10:00:00"/>
        <d v="1899-12-30T11:00:00"/>
        <d v="1899-12-30T17:00:00" u="1"/>
      </sharedItems>
    </cacheField>
    <cacheField name="结束时间" numFmtId="178">
      <sharedItems containsSemiMixedTypes="0" containsNonDate="0" containsDate="1" containsString="0" minDate="1899-12-30T11:00:00" maxDate="1899-12-30T15:30:00"/>
    </cacheField>
    <cacheField name="持续时间" numFmtId="178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s v="CS 120"/>
    <x v="0"/>
    <s v="讲师 1"/>
    <x v="0"/>
    <n v="2019"/>
    <s v="春"/>
    <x v="0"/>
    <d v="1899-12-30T15:30:00"/>
    <d v="1899-12-30T01:30:00"/>
  </r>
  <r>
    <s v="WR 121"/>
    <x v="1"/>
    <s v="讲师 2"/>
    <x v="1"/>
    <n v="2019"/>
    <s v="春"/>
    <x v="1"/>
    <d v="1899-12-30T11:30:00"/>
    <d v="1899-12-30T01:30:00"/>
  </r>
  <r>
    <s v="WR 121"/>
    <x v="1"/>
    <s v="讲师 2"/>
    <x v="2"/>
    <n v="2019"/>
    <s v="春"/>
    <x v="1"/>
    <d v="1899-12-30T11:30:00"/>
    <d v="1899-12-30T01:30:00"/>
  </r>
  <r>
    <s v="SP 111"/>
    <x v="2"/>
    <s v="讲师 3"/>
    <x v="0"/>
    <n v="2019"/>
    <s v="春"/>
    <x v="2"/>
    <d v="1899-12-30T12:00:00"/>
    <d v="1899-12-30T01:00:00"/>
  </r>
  <r>
    <s v="SP 111"/>
    <x v="2"/>
    <s v="讲师 3"/>
    <x v="3"/>
    <n v="2019"/>
    <s v="春"/>
    <x v="2"/>
    <d v="1899-12-30T12:00:00"/>
    <d v="1899-12-30T01:00:00"/>
  </r>
  <r>
    <s v="PSY 101"/>
    <x v="3"/>
    <s v="讲师 4"/>
    <x v="4"/>
    <n v="2019"/>
    <s v="春"/>
    <x v="1"/>
    <d v="1899-12-30T11:00:00"/>
    <d v="1899-12-30T01:00:00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_WeeklySchedule" cacheId="5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B3:D9" firstHeaderRow="1" firstDataRow="1" firstDataCol="3"/>
  <pivotFields count="9">
    <pivotField compact="0" outline="0" showAll="0" defaultSubtotal="0"/>
    <pivotField axis="axisRow" compact="0" outline="0" showAll="0" defaultSubtotal="0">
      <items count="4">
        <item x="3"/>
        <item x="0"/>
        <item x="2"/>
        <item x="1"/>
      </items>
    </pivotField>
    <pivotField compact="0" outline="0" showAll="0" defaultSubtotal="0"/>
    <pivotField axis="axisRow" compact="0" outline="0" showAll="0" defaultSubtotal="0">
      <items count="5">
        <item x="0"/>
        <item x="1"/>
        <item x="3"/>
        <item x="2"/>
        <item x="4"/>
      </items>
    </pivotField>
    <pivotField compact="0" outline="0" showAll="0" defaultSubtotal="0"/>
    <pivotField compact="0" outline="0" showAll="0" defaultSubtotal="0"/>
    <pivotField axis="axisRow" compact="0" numFmtId="178" outline="0" showAll="0" defaultSubtotal="0">
      <items count="4">
        <item x="0"/>
        <item x="1"/>
        <item x="2"/>
        <item m="1" x="3"/>
      </items>
    </pivotField>
    <pivotField compact="0" numFmtId="179" outline="0" showAll="0" defaultSubtotal="0"/>
    <pivotField compact="0" numFmtId="178" outline="0" showAll="0" defaultSubtotal="0"/>
  </pivotFields>
  <rowFields count="3">
    <field x="3"/>
    <field x="6"/>
    <field x="1"/>
  </rowFields>
  <rowItems count="6">
    <i>
      <x/>
      <x/>
      <x v="1"/>
    </i>
    <i r="1">
      <x v="2"/>
      <x v="2"/>
    </i>
    <i>
      <x v="1"/>
      <x v="1"/>
      <x v="3"/>
    </i>
    <i>
      <x v="2"/>
      <x v="2"/>
      <x v="2"/>
    </i>
    <i>
      <x v="3"/>
      <x v="1"/>
      <x v="3"/>
    </i>
    <i>
      <x v="4"/>
      <x v="1"/>
      <x/>
    </i>
  </rowItems>
  <colItems count="1">
    <i/>
  </colItems>
  <formats count="197">
    <format dxfId="211">
      <pivotArea field="6" type="button" dataOnly="0" labelOnly="1" outline="0" axis="axisRow" fieldPosition="1"/>
    </format>
    <format dxfId="210">
      <pivotArea type="all" dataOnly="0" outline="0" fieldPosition="0"/>
    </format>
    <format dxfId="209">
      <pivotArea field="3" type="button" dataOnly="0" labelOnly="1" outline="0" axis="axisRow" fieldPosition="0"/>
    </format>
    <format dxfId="208">
      <pivotArea field="6" type="button" dataOnly="0" labelOnly="1" outline="0" axis="axisRow" fieldPosition="1"/>
    </format>
    <format dxfId="207">
      <pivotArea dataOnly="0" labelOnly="1" outline="0" fieldPosition="0">
        <references count="1">
          <reference field="3" count="0"/>
        </references>
      </pivotArea>
    </format>
    <format dxfId="206">
      <pivotArea field="3" type="button" dataOnly="0" labelOnly="1" outline="0" axis="axisRow" fieldPosition="0"/>
    </format>
    <format dxfId="205">
      <pivotArea field="6" type="button" dataOnly="0" labelOnly="1" outline="0" axis="axisRow" fieldPosition="1"/>
    </format>
    <format dxfId="204">
      <pivotArea field="3" type="button" dataOnly="0" labelOnly="1" outline="0" axis="axisRow" fieldPosition="0"/>
    </format>
    <format dxfId="203">
      <pivotArea field="6" type="button" dataOnly="0" labelOnly="1" outline="0" axis="axisRow" fieldPosition="1"/>
    </format>
    <format dxfId="202">
      <pivotArea type="all" dataOnly="0" outline="0" fieldPosition="0"/>
    </format>
    <format dxfId="201">
      <pivotArea field="3" type="button" dataOnly="0" labelOnly="1" outline="0" axis="axisRow" fieldPosition="0"/>
    </format>
    <format dxfId="200">
      <pivotArea field="6" type="button" dataOnly="0" labelOnly="1" outline="0" axis="axisRow" fieldPosition="1"/>
    </format>
    <format dxfId="199">
      <pivotArea dataOnly="0" labelOnly="1" outline="0" fieldPosition="0">
        <references count="1">
          <reference field="3" count="0"/>
        </references>
      </pivotArea>
    </format>
    <format dxfId="198">
      <pivotArea field="3" type="button" dataOnly="0" labelOnly="1" outline="0" axis="axisRow" fieldPosition="0"/>
    </format>
    <format dxfId="197">
      <pivotArea field="6" type="button" dataOnly="0" labelOnly="1" outline="0" axis="axisRow" fieldPosition="1"/>
    </format>
    <format dxfId="196">
      <pivotArea field="3" type="button" dataOnly="0" labelOnly="1" outline="0" axis="axisRow" fieldPosition="0"/>
    </format>
    <format dxfId="195">
      <pivotArea field="6" type="button" dataOnly="0" labelOnly="1" outline="0" axis="axisRow" fieldPosition="1"/>
    </format>
    <format dxfId="194">
      <pivotArea field="3" type="button" dataOnly="0" labelOnly="1" outline="0" axis="axisRow" fieldPosition="0"/>
    </format>
    <format dxfId="193">
      <pivotArea field="6" type="button" dataOnly="0" labelOnly="1" outline="0" axis="axisRow" fieldPosition="1"/>
    </format>
    <format dxfId="192">
      <pivotArea field="6" type="button" dataOnly="0" labelOnly="1" outline="0" axis="axisRow" fieldPosition="1"/>
    </format>
    <format dxfId="191">
      <pivotArea field="6" type="button" dataOnly="0" labelOnly="1" outline="0" axis="axisRow" fieldPosition="1"/>
    </format>
    <format dxfId="190">
      <pivotArea field="6" type="button" dataOnly="0" labelOnly="1" outline="0" axis="axisRow" fieldPosition="1"/>
    </format>
    <format dxfId="189">
      <pivotArea field="6" type="button" dataOnly="0" labelOnly="1" outline="0" axis="axisRow" fieldPosition="1"/>
    </format>
    <format dxfId="188">
      <pivotArea field="6" type="button" dataOnly="0" labelOnly="1" outline="0" axis="axisRow" fieldPosition="1"/>
    </format>
    <format dxfId="187">
      <pivotArea field="6" type="button" dataOnly="0" labelOnly="1" outline="0" axis="axisRow" fieldPosition="1"/>
    </format>
    <format dxfId="186">
      <pivotArea field="6" type="button" dataOnly="0" labelOnly="1" outline="0" axis="axisRow" fieldPosition="1"/>
    </format>
    <format dxfId="185">
      <pivotArea field="6" type="button" dataOnly="0" labelOnly="1" outline="0" axis="axisRow" fieldPosition="1"/>
    </format>
    <format dxfId="184">
      <pivotArea field="6" type="button" dataOnly="0" labelOnly="1" outline="0" axis="axisRow" fieldPosition="1"/>
    </format>
    <format dxfId="183">
      <pivotArea field="3" type="button" dataOnly="0" labelOnly="1" outline="0" axis="axisRow" fieldPosition="0"/>
    </format>
    <format dxfId="182">
      <pivotArea field="6" type="button" dataOnly="0" labelOnly="1" outline="0" axis="axisRow" fieldPosition="1"/>
    </format>
    <format dxfId="181">
      <pivotArea field="3" type="button" dataOnly="0" labelOnly="1" outline="0" axis="axisRow" fieldPosition="0"/>
    </format>
    <format dxfId="180">
      <pivotArea field="6" type="button" dataOnly="0" labelOnly="1" outline="0" axis="axisRow" fieldPosition="1"/>
    </format>
    <format dxfId="179">
      <pivotArea field="3" type="button" dataOnly="0" labelOnly="1" outline="0" axis="axisRow" fieldPosition="0"/>
    </format>
    <format dxfId="178">
      <pivotArea field="6" type="button" dataOnly="0" labelOnly="1" outline="0" axis="axisRow" fieldPosition="1"/>
    </format>
    <format dxfId="177">
      <pivotArea field="3" type="button" dataOnly="0" labelOnly="1" outline="0" axis="axisRow" fieldPosition="0"/>
    </format>
    <format dxfId="176">
      <pivotArea field="6" type="button" dataOnly="0" labelOnly="1" outline="0" axis="axisRow" fieldPosition="1"/>
    </format>
    <format dxfId="175">
      <pivotArea dataOnly="0" labelOnly="1" outline="0" fieldPosition="0">
        <references count="2">
          <reference field="3" count="1" selected="0">
            <x v="0"/>
          </reference>
          <reference field="6" count="3">
            <x v="0"/>
            <x v="2"/>
            <x v="3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2"/>
          </reference>
          <reference field="6" count="2">
            <x v="0"/>
            <x v="2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69">
      <pivotArea field="3" type="button" dataOnly="0" labelOnly="1" outline="0" axis="axisRow" fieldPosition="0"/>
    </format>
    <format dxfId="168">
      <pivotArea field="6" type="button" dataOnly="0" labelOnly="1" outline="0" axis="axisRow" fieldPosition="1"/>
    </format>
    <format dxfId="167">
      <pivotArea field="3" type="button" dataOnly="0" labelOnly="1" outline="0" axis="axisRow" fieldPosition="0"/>
    </format>
    <format dxfId="166">
      <pivotArea field="6" type="button" dataOnly="0" labelOnly="1" outline="0" axis="axisRow" fieldPosition="1"/>
    </format>
    <format dxfId="165">
      <pivotArea field="3" type="button" dataOnly="0" labelOnly="1" outline="0" axis="axisRow" fieldPosition="0"/>
    </format>
    <format dxfId="164">
      <pivotArea field="6" type="button" dataOnly="0" labelOnly="1" outline="0" axis="axisRow" fieldPosition="1"/>
    </format>
    <format dxfId="163">
      <pivotArea field="3" type="button" dataOnly="0" labelOnly="1" outline="0" axis="axisRow" fieldPosition="0"/>
    </format>
    <format dxfId="162">
      <pivotArea field="6" type="button" dataOnly="0" labelOnly="1" outline="0" axis="axisRow" fieldPosition="1"/>
    </format>
    <format dxfId="161">
      <pivotArea field="3" type="button" dataOnly="0" labelOnly="1" outline="0" axis="axisRow" fieldPosition="0"/>
    </format>
    <format dxfId="160">
      <pivotArea field="6" type="button" dataOnly="0" labelOnly="1" outline="0" axis="axisRow" fieldPosition="1"/>
    </format>
    <format dxfId="159">
      <pivotArea field="3" type="button" dataOnly="0" labelOnly="1" outline="0" axis="axisRow" fieldPosition="0"/>
    </format>
    <format dxfId="158">
      <pivotArea field="6" type="button" dataOnly="0" labelOnly="1" outline="0" axis="axisRow" fieldPosition="1"/>
    </format>
    <format dxfId="157">
      <pivotArea field="3" type="button" dataOnly="0" labelOnly="1" outline="0" axis="axisRow" fieldPosition="0"/>
    </format>
    <format dxfId="156">
      <pivotArea field="6" type="button" dataOnly="0" labelOnly="1" outline="0" axis="axisRow" fieldPosition="1"/>
    </format>
    <format dxfId="155">
      <pivotArea field="3" type="button" dataOnly="0" labelOnly="1" outline="0" axis="axisRow" fieldPosition="0"/>
    </format>
    <format dxfId="154">
      <pivotArea field="6" type="button" dataOnly="0" labelOnly="1" outline="0" axis="axisRow" fieldPosition="1"/>
    </format>
    <format dxfId="153">
      <pivotArea field="3" type="button" dataOnly="0" labelOnly="1" outline="0" axis="axisRow" fieldPosition="0"/>
    </format>
    <format dxfId="152">
      <pivotArea field="6" type="button" dataOnly="0" labelOnly="1" outline="0" axis="axisRow" fieldPosition="1"/>
    </format>
    <format dxfId="151">
      <pivotArea field="3" type="button" dataOnly="0" labelOnly="1" outline="0" axis="axisRow" fieldPosition="0"/>
    </format>
    <format dxfId="150">
      <pivotArea field="6" type="button" dataOnly="0" labelOnly="1" outline="0" axis="axisRow" fieldPosition="1"/>
    </format>
    <format dxfId="149">
      <pivotArea field="3" type="button" dataOnly="0" labelOnly="1" outline="0" axis="axisRow" fieldPosition="0"/>
    </format>
    <format dxfId="148">
      <pivotArea field="6" type="button" dataOnly="0" labelOnly="1" outline="0" axis="axisRow" fieldPosition="1"/>
    </format>
    <format dxfId="147">
      <pivotArea field="3" type="button" dataOnly="0" labelOnly="1" outline="0" axis="axisRow" fieldPosition="0"/>
    </format>
    <format dxfId="146">
      <pivotArea field="6" type="button" dataOnly="0" labelOnly="1" outline="0" axis="axisRow" fieldPosition="1"/>
    </format>
    <format dxfId="145">
      <pivotArea field="3" type="button" dataOnly="0" labelOnly="1" outline="0" axis="axisRow" fieldPosition="0"/>
    </format>
    <format dxfId="144">
      <pivotArea field="6" type="button" dataOnly="0" labelOnly="1" outline="0" axis="axisRow" fieldPosition="1"/>
    </format>
    <format dxfId="143">
      <pivotArea field="3" type="button" dataOnly="0" labelOnly="1" outline="0" axis="axisRow" fieldPosition="0"/>
    </format>
    <format dxfId="142">
      <pivotArea field="6" type="button" dataOnly="0" labelOnly="1" outline="0" axis="axisRow" fieldPosition="1"/>
    </format>
    <format dxfId="141">
      <pivotArea field="3" type="button" dataOnly="0" labelOnly="1" outline="0" axis="axisRow" fieldPosition="0"/>
    </format>
    <format dxfId="140">
      <pivotArea field="6" type="button" dataOnly="0" labelOnly="1" outline="0" axis="axisRow" fieldPosition="1"/>
    </format>
    <format dxfId="139">
      <pivotArea field="3" type="button" dataOnly="0" labelOnly="1" outline="0" axis="axisRow" fieldPosition="0"/>
    </format>
    <format dxfId="138">
      <pivotArea field="6" type="button" dataOnly="0" labelOnly="1" outline="0" axis="axisRow" fieldPosition="1"/>
    </format>
    <format dxfId="137">
      <pivotArea field="3" type="button" dataOnly="0" labelOnly="1" outline="0" axis="axisRow" fieldPosition="0"/>
    </format>
    <format dxfId="136">
      <pivotArea field="6" type="button" dataOnly="0" labelOnly="1" outline="0" axis="axisRow" fieldPosition="1"/>
    </format>
    <format dxfId="135">
      <pivotArea field="3" type="button" dataOnly="0" labelOnly="1" outline="0" axis="axisRow" fieldPosition="0"/>
    </format>
    <format dxfId="134">
      <pivotArea field="6" type="button" dataOnly="0" labelOnly="1" outline="0" axis="axisRow" fieldPosition="1"/>
    </format>
    <format dxfId="133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32">
      <pivotArea field="6" type="button" dataOnly="0" labelOnly="1" outline="0" axis="axisRow" fieldPosition="1"/>
    </format>
    <format dxfId="131">
      <pivotArea dataOnly="0" labelOnly="1" outline="0" fieldPosition="0">
        <references count="2">
          <reference field="3" count="1" selected="0">
            <x v="0"/>
          </reference>
          <reference field="6" count="3">
            <x v="0"/>
            <x v="2"/>
            <x v="3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2"/>
          </reference>
          <reference field="6" count="2">
            <x v="0"/>
            <x v="2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27">
      <pivotArea field="1" type="button" dataOnly="0" labelOnly="1" outline="0" axis="axisRow" fieldPosition="2"/>
    </format>
    <format dxfId="126">
      <pivotArea field="1" type="button" dataOnly="0" labelOnly="1" outline="0" axis="axisRow" fieldPosition="2"/>
    </format>
    <format dxfId="125">
      <pivotArea field="1" type="button" dataOnly="0" labelOnly="1" outline="0" axis="axisRow" fieldPosition="2"/>
    </format>
    <format dxfId="124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23">
      <pivotArea field="3" type="button" dataOnly="0" labelOnly="1" outline="0" axis="axisRow" fieldPosition="0"/>
    </format>
    <format dxfId="122">
      <pivotArea field="6" type="button" dataOnly="0" labelOnly="1" outline="0" axis="axisRow" fieldPosition="1"/>
    </format>
    <format dxfId="121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20">
      <pivotArea field="3" type="button" dataOnly="0" labelOnly="1" outline="0" axis="axisRow" fieldPosition="0"/>
    </format>
    <format dxfId="119">
      <pivotArea field="6" type="button" dataOnly="0" labelOnly="1" outline="0" axis="axisRow" fieldPosition="1"/>
    </format>
    <format dxfId="118">
      <pivotArea field="1" type="button" dataOnly="0" labelOnly="1" outline="0" axis="axisRow" fieldPosition="2"/>
    </format>
    <format dxfId="117">
      <pivotArea field="1" type="button" dataOnly="0" labelOnly="1" outline="0" axis="axisRow" fieldPosition="2"/>
    </format>
    <format dxfId="116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102">
      <pivotArea field="1" type="button" dataOnly="0" labelOnly="1" outline="0" axis="axisRow" fieldPosition="2"/>
    </format>
    <format dxfId="101">
      <pivotArea dataOnly="0" labelOnly="1" outline="0" fieldPosition="0">
        <references count="3">
          <reference field="1" count="1">
            <x v="1"/>
          </reference>
          <reference field="3" count="1" selected="0">
            <x v="0"/>
          </reference>
          <reference field="6" count="1" selected="0">
            <x v="0"/>
          </reference>
        </references>
      </pivotArea>
    </format>
    <format dxfId="100">
      <pivotArea dataOnly="0" labelOnly="1" outline="0" fieldPosition="0">
        <references count="3">
          <reference field="1" count="1">
            <x v="2"/>
          </reference>
          <reference field="3" count="1" selected="0">
            <x v="0"/>
          </reference>
          <reference field="6" count="1" selected="0">
            <x v="2"/>
          </reference>
        </references>
      </pivotArea>
    </format>
    <format dxfId="99">
      <pivotArea dataOnly="0" labelOnly="1" outline="0" fieldPosition="0">
        <references count="3">
          <reference field="1" count="1">
            <x v="3"/>
          </reference>
          <reference field="3" count="1" selected="0">
            <x v="1"/>
          </reference>
          <reference field="6" count="1" selected="0">
            <x v="1"/>
          </reference>
        </references>
      </pivotArea>
    </format>
    <format dxfId="98">
      <pivotArea dataOnly="0" labelOnly="1" outline="0" fieldPosition="0">
        <references count="3">
          <reference field="1" count="1">
            <x v="2"/>
          </reference>
          <reference field="3" count="1" selected="0">
            <x v="2"/>
          </reference>
          <reference field="6" count="1" selected="0">
            <x v="2"/>
          </reference>
        </references>
      </pivotArea>
    </format>
    <format dxfId="97">
      <pivotArea dataOnly="0" labelOnly="1" outline="0" fieldPosition="0">
        <references count="3">
          <reference field="1" count="1">
            <x v="3"/>
          </reference>
          <reference field="3" count="1" selected="0">
            <x v="3"/>
          </reference>
          <reference field="6" count="1" selected="0">
            <x v="1"/>
          </reference>
        </references>
      </pivotArea>
    </format>
    <format dxfId="96">
      <pivotArea dataOnly="0" labelOnly="1" outline="0" fieldPosition="0">
        <references count="3">
          <reference field="1" count="1">
            <x v="0"/>
          </reference>
          <reference field="3" count="1" selected="0">
            <x v="4"/>
          </reference>
          <reference field="6" count="1" selected="0">
            <x v="1"/>
          </reference>
        </references>
      </pivotArea>
    </format>
    <format dxfId="95">
      <pivotArea field="1" type="button" dataOnly="0" labelOnly="1" outline="0" axis="axisRow" fieldPosition="2"/>
    </format>
    <format dxfId="94">
      <pivotArea dataOnly="0" labelOnly="1" outline="0" fieldPosition="0">
        <references count="3">
          <reference field="1" count="1">
            <x v="1"/>
          </reference>
          <reference field="3" count="1" selected="0">
            <x v="0"/>
          </reference>
          <reference field="6" count="1" selected="0">
            <x v="0"/>
          </reference>
        </references>
      </pivotArea>
    </format>
    <format dxfId="93">
      <pivotArea dataOnly="0" labelOnly="1" outline="0" fieldPosition="0">
        <references count="3">
          <reference field="1" count="1">
            <x v="2"/>
          </reference>
          <reference field="3" count="1" selected="0">
            <x v="0"/>
          </reference>
          <reference field="6" count="1" selected="0">
            <x v="2"/>
          </reference>
        </references>
      </pivotArea>
    </format>
    <format dxfId="92">
      <pivotArea dataOnly="0" labelOnly="1" outline="0" fieldPosition="0">
        <references count="3">
          <reference field="1" count="1">
            <x v="3"/>
          </reference>
          <reference field="3" count="1" selected="0">
            <x v="1"/>
          </reference>
          <reference field="6" count="1" selected="0">
            <x v="1"/>
          </reference>
        </references>
      </pivotArea>
    </format>
    <format dxfId="91">
      <pivotArea dataOnly="0" labelOnly="1" outline="0" fieldPosition="0">
        <references count="3">
          <reference field="1" count="1">
            <x v="2"/>
          </reference>
          <reference field="3" count="1" selected="0">
            <x v="2"/>
          </reference>
          <reference field="6" count="1" selected="0">
            <x v="2"/>
          </reference>
        </references>
      </pivotArea>
    </format>
    <format dxfId="90">
      <pivotArea dataOnly="0" labelOnly="1" outline="0" fieldPosition="0">
        <references count="3">
          <reference field="1" count="1">
            <x v="3"/>
          </reference>
          <reference field="3" count="1" selected="0">
            <x v="3"/>
          </reference>
          <reference field="6" count="1" selected="0">
            <x v="1"/>
          </reference>
        </references>
      </pivotArea>
    </format>
    <format dxfId="89">
      <pivotArea dataOnly="0" labelOnly="1" outline="0" fieldPosition="0">
        <references count="3">
          <reference field="1" count="1">
            <x v="0"/>
          </reference>
          <reference field="3" count="1" selected="0">
            <x v="4"/>
          </reference>
          <reference field="6" count="1" selected="0">
            <x v="1"/>
          </reference>
        </references>
      </pivotArea>
    </format>
    <format dxfId="88">
      <pivotArea field="6" type="button" dataOnly="0" labelOnly="1" outline="0" axis="axisRow" fieldPosition="1"/>
    </format>
    <format dxfId="87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82">
      <pivotArea field="6" type="button" dataOnly="0" labelOnly="1" outline="0" axis="axisRow" fieldPosition="1"/>
    </format>
    <format dxfId="81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77">
      <pivotArea field="6" type="button" dataOnly="0" labelOnly="1" outline="0" axis="axisRow" fieldPosition="1"/>
    </format>
    <format dxfId="76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72">
      <pivotArea field="6" type="button" dataOnly="0" labelOnly="1" outline="0" axis="axisRow" fieldPosition="1"/>
    </format>
    <format dxfId="71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67">
      <pivotArea field="6" type="button" dataOnly="0" labelOnly="1" outline="0" axis="axisRow" fieldPosition="1"/>
    </format>
    <format dxfId="66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62">
      <pivotArea field="1" type="button" dataOnly="0" labelOnly="1" outline="0" axis="axisRow" fieldPosition="2"/>
    </format>
    <format dxfId="61">
      <pivotArea dataOnly="0" labelOnly="1" outline="0" fieldPosition="0">
        <references count="3">
          <reference field="1" count="1">
            <x v="1"/>
          </reference>
          <reference field="3" count="1" selected="0">
            <x v="0"/>
          </reference>
          <reference field="6" count="1" selected="0">
            <x v="0"/>
          </reference>
        </references>
      </pivotArea>
    </format>
    <format dxfId="60">
      <pivotArea dataOnly="0" labelOnly="1" outline="0" fieldPosition="0">
        <references count="3">
          <reference field="1" count="1">
            <x v="2"/>
          </reference>
          <reference field="3" count="1" selected="0">
            <x v="0"/>
          </reference>
          <reference field="6" count="1" selected="0">
            <x v="2"/>
          </reference>
        </references>
      </pivotArea>
    </format>
    <format dxfId="59">
      <pivotArea dataOnly="0" labelOnly="1" outline="0" fieldPosition="0">
        <references count="3">
          <reference field="1" count="1">
            <x v="3"/>
          </reference>
          <reference field="3" count="1" selected="0">
            <x v="1"/>
          </reference>
          <reference field="6" count="1" selected="0">
            <x v="1"/>
          </reference>
        </references>
      </pivotArea>
    </format>
    <format dxfId="58">
      <pivotArea dataOnly="0" labelOnly="1" outline="0" fieldPosition="0">
        <references count="3">
          <reference field="1" count="1">
            <x v="2"/>
          </reference>
          <reference field="3" count="1" selected="0">
            <x v="2"/>
          </reference>
          <reference field="6" count="1" selected="0">
            <x v="2"/>
          </reference>
        </references>
      </pivotArea>
    </format>
    <format dxfId="57">
      <pivotArea dataOnly="0" labelOnly="1" outline="0" fieldPosition="0">
        <references count="3">
          <reference field="1" count="1">
            <x v="3"/>
          </reference>
          <reference field="3" count="1" selected="0">
            <x v="3"/>
          </reference>
          <reference field="6" count="1" selected="0">
            <x v="1"/>
          </reference>
        </references>
      </pivotArea>
    </format>
    <format dxfId="56">
      <pivotArea dataOnly="0" labelOnly="1" outline="0" fieldPosition="0">
        <references count="3">
          <reference field="1" count="1">
            <x v="0"/>
          </reference>
          <reference field="3" count="1" selected="0">
            <x v="4"/>
          </reference>
          <reference field="6" count="1" selected="0">
            <x v="1"/>
          </reference>
        </references>
      </pivotArea>
    </format>
    <format dxfId="55">
      <pivotArea field="6" type="button" dataOnly="0" labelOnly="1" outline="0" axis="axisRow" fieldPosition="1"/>
    </format>
    <format dxfId="54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50">
      <pivotArea field="6" type="button" dataOnly="0" labelOnly="1" outline="0" axis="axisRow" fieldPosition="1"/>
    </format>
    <format dxfId="49">
      <pivotArea field="6" type="button" dataOnly="0" labelOnly="1" outline="0" axis="axisRow" fieldPosition="1"/>
    </format>
    <format dxfId="48">
      <pivotArea field="3" type="button" dataOnly="0" labelOnly="1" outline="0" axis="axisRow" fieldPosition="0"/>
    </format>
    <format dxfId="47">
      <pivotArea field="6" type="button" dataOnly="0" labelOnly="1" outline="0" axis="axisRow" fieldPosition="1"/>
    </format>
    <format dxfId="46">
      <pivotArea field="1" type="button" dataOnly="0" labelOnly="1" outline="0" axis="axisRow" fieldPosition="2"/>
    </format>
    <format dxfId="45">
      <pivotArea dataOnly="0" labelOnly="1" outline="0" fieldPosition="0">
        <references count="2">
          <reference field="3" count="1" selected="0">
            <x v="0"/>
          </reference>
          <reference field="6" count="1">
            <x v="0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0"/>
          </reference>
          <reference field="6" count="1">
            <x v="0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0"/>
          </reference>
          <reference field="6" count="1">
            <x v="2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0"/>
          </reference>
          <reference field="6" count="1">
            <x v="2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33">
      <pivotArea type="all" dataOnly="0" outline="0" fieldPosition="0"/>
    </format>
    <format dxfId="32">
      <pivotArea field="3" type="button" dataOnly="0" labelOnly="1" outline="0" axis="axisRow" fieldPosition="0"/>
    </format>
    <format dxfId="31">
      <pivotArea field="6" type="button" dataOnly="0" labelOnly="1" outline="0" axis="axisRow" fieldPosition="1"/>
    </format>
    <format dxfId="30">
      <pivotArea field="1" type="button" dataOnly="0" labelOnly="1" outline="0" axis="axisRow" fieldPosition="2"/>
    </format>
    <format dxfId="29">
      <pivotArea dataOnly="0" labelOnly="1" outline="0" fieldPosition="0">
        <references count="1">
          <reference field="3" count="0"/>
        </references>
      </pivotArea>
    </format>
    <format dxfId="28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  <format dxfId="24">
      <pivotArea dataOnly="0" labelOnly="1" outline="0" fieldPosition="0">
        <references count="3">
          <reference field="1" count="1">
            <x v="1"/>
          </reference>
          <reference field="3" count="1" selected="0">
            <x v="0"/>
          </reference>
          <reference field="6" count="1" selected="0">
            <x v="0"/>
          </reference>
        </references>
      </pivotArea>
    </format>
    <format dxfId="23">
      <pivotArea dataOnly="0" labelOnly="1" outline="0" fieldPosition="0">
        <references count="3">
          <reference field="1" count="1">
            <x v="2"/>
          </reference>
          <reference field="3" count="1" selected="0">
            <x v="0"/>
          </reference>
          <reference field="6" count="1" selected="0">
            <x v="2"/>
          </reference>
        </references>
      </pivotArea>
    </format>
    <format dxfId="22">
      <pivotArea dataOnly="0" labelOnly="1" outline="0" fieldPosition="0">
        <references count="3">
          <reference field="1" count="1">
            <x v="3"/>
          </reference>
          <reference field="3" count="1" selected="0">
            <x v="1"/>
          </reference>
          <reference field="6" count="1" selected="0">
            <x v="1"/>
          </reference>
        </references>
      </pivotArea>
    </format>
    <format dxfId="21">
      <pivotArea dataOnly="0" labelOnly="1" outline="0" fieldPosition="0">
        <references count="3">
          <reference field="1" count="1">
            <x v="2"/>
          </reference>
          <reference field="3" count="1" selected="0">
            <x v="2"/>
          </reference>
          <reference field="6" count="1" selected="0">
            <x v="2"/>
          </reference>
        </references>
      </pivotArea>
    </format>
    <format dxfId="20">
      <pivotArea dataOnly="0" labelOnly="1" outline="0" fieldPosition="0">
        <references count="3">
          <reference field="1" count="1">
            <x v="3"/>
          </reference>
          <reference field="3" count="1" selected="0">
            <x v="3"/>
          </reference>
          <reference field="6" count="1" selected="0">
            <x v="1"/>
          </reference>
        </references>
      </pivotArea>
    </format>
    <format dxfId="19">
      <pivotArea dataOnly="0" labelOnly="1" outline="0" fieldPosition="0">
        <references count="3">
          <reference field="1" count="1">
            <x v="0"/>
          </reference>
          <reference field="3" count="1" selected="0">
            <x v="4"/>
          </reference>
          <reference field="6" count="1" selected="0">
            <x v="1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0"/>
          </reference>
          <reference field="6" count="2">
            <x v="0"/>
            <x v="2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1"/>
          </reference>
          <reference field="6" count="1">
            <x v="1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2"/>
          </reference>
          <reference field="6" count="1">
            <x v="2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3"/>
          </reference>
          <reference field="6" count="1">
            <x v="1"/>
          </reference>
        </references>
      </pivotArea>
    </format>
  </formats>
  <pivotTableStyleInfo name="自定义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ClassList" displayName="Table_ClassList" ref="B2:J8" headerRowDxfId="239" dataDxfId="238">
  <tableColumns count="9">
    <tableColumn id="1" xr3:uid="{00000000-0010-0000-0000-000001000000}" name="课程 ID" totalsRowLabel="汇总" dataDxfId="237" totalsRowDxfId="236"/>
    <tableColumn id="2" xr3:uid="{00000000-0010-0000-0000-000002000000}" name="课程名称" dataDxfId="235" totalsRowDxfId="234"/>
    <tableColumn id="3" xr3:uid="{00000000-0010-0000-0000-000003000000}" name="讲师" dataDxfId="233" totalsRowDxfId="232"/>
    <tableColumn id="4" xr3:uid="{00000000-0010-0000-0000-000004000000}" name="日" dataDxfId="231" totalsRowDxfId="230"/>
    <tableColumn id="5" xr3:uid="{00000000-0010-0000-0000-000005000000}" name="年份" dataDxfId="229" totalsRowDxfId="228">
      <calculatedColumnFormula>YEAR(TODAY())</calculatedColumnFormula>
    </tableColumn>
    <tableColumn id="6" xr3:uid="{00000000-0010-0000-0000-000006000000}" name="学期" dataDxfId="227" totalsRowDxfId="226"/>
    <tableColumn id="7" xr3:uid="{00000000-0010-0000-0000-000007000000}" name="开始时间" dataDxfId="225" totalsRowDxfId="224"/>
    <tableColumn id="8" xr3:uid="{00000000-0010-0000-0000-000008000000}" name="结束时间" dataDxfId="223" totalsRowDxfId="222"/>
    <tableColumn id="9" xr3:uid="{00000000-0010-0000-0000-000009000000}" name="持续时间" totalsRowFunction="count" dataDxfId="221" totalsRowDxfId="220">
      <calculatedColumnFormula>IFERROR(IF(AND(ISNUMBER(Table_ClassList[[#This Row],[结束时间]]),ISNUMBER(Table_ClassList[[#This Row],[开始时间]])),Table_ClassList[[#This Row],[结束时间]]-Table_ClassList[[#This Row],[开始时间]],""),"")</calculatedColumnFormula>
    </tableColumn>
  </tableColumns>
  <tableStyleInfo name="TableStyleLight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Deadlines" displayName="Table_Deadlines" ref="B2:G9" totalsRowShown="0" headerRowDxfId="219" dataDxfId="218">
  <autoFilter ref="B2:G9" xr:uid="{00000000-0009-0000-0100-000002000000}"/>
  <tableColumns count="6">
    <tableColumn id="1" xr3:uid="{00000000-0010-0000-0100-000001000000}" name="课程 ID" dataDxfId="217"/>
    <tableColumn id="2" xr3:uid="{00000000-0010-0000-0100-000002000000}" name="课程名称" dataDxfId="216">
      <calculatedColumnFormula>IFERROR(VLOOKUP(Table_Deadlines[[#This Row],[课程 ID]],Table_ClassList[],2,0),"")</calculatedColumnFormula>
    </tableColumn>
    <tableColumn id="3" xr3:uid="{00000000-0010-0000-0100-000003000000}" name="年份" dataDxfId="215">
      <calculatedColumnFormula>YEAR(TODAY())</calculatedColumnFormula>
    </tableColumn>
    <tableColumn id="4" xr3:uid="{00000000-0010-0000-0100-000004000000}" name="学期" dataDxfId="214"/>
    <tableColumn id="5" xr3:uid="{00000000-0010-0000-0100-000005000000}" name="项目描述" dataDxfId="213"/>
    <tableColumn id="6" xr3:uid="{00000000-0010-0000-0100-000006000000}" name="截止日期" dataDxfId="212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31.xml" Id="rId3" /><Relationship Type="http://schemas.openxmlformats.org/officeDocument/2006/relationships/printerSettings" Target="/xl/printerSettings/printerSettings31.bin" Id="rId2" /><Relationship Type="http://schemas.openxmlformats.org/officeDocument/2006/relationships/pivotTable" Target="/xl/pivotTables/pivotTable1.xml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vmlDrawing" Target="/xl/drawings/vmlDrawing1.v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Relationship Type="http://schemas.openxmlformats.org/officeDocument/2006/relationships/comments" Target="/xl/comments11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8"/>
  <sheetViews>
    <sheetView showGridLines="0" showRowColHeaders="0" tabSelected="1" workbookViewId="0"/>
  </sheetViews>
  <sheetFormatPr defaultColWidth="9.109375" defaultRowHeight="27" customHeight="1" x14ac:dyDescent="0.3"/>
  <cols>
    <col min="1" max="1" width="1.77734375" style="5" customWidth="1"/>
    <col min="2" max="2" width="11.44140625" style="3" customWidth="1"/>
    <col min="3" max="3" width="17.21875" style="3" customWidth="1"/>
    <col min="4" max="6" width="10.5546875" style="3" customWidth="1"/>
    <col min="7" max="7" width="8.33203125" style="3" customWidth="1"/>
    <col min="8" max="8" width="11.88671875" style="4" customWidth="1"/>
    <col min="9" max="10" width="11.44140625" style="4" customWidth="1"/>
    <col min="11" max="11" width="1.77734375" style="5" customWidth="1"/>
    <col min="12" max="16384" width="9.109375" style="5"/>
  </cols>
  <sheetData>
    <row r="1" spans="2:11" ht="108" customHeight="1" x14ac:dyDescent="0.3">
      <c r="K1" s="5" t="s">
        <v>26</v>
      </c>
    </row>
    <row r="2" spans="2:11" s="8" customFormat="1" ht="35.1" customHeight="1" x14ac:dyDescent="0.3">
      <c r="B2" s="6" t="s">
        <v>0</v>
      </c>
      <c r="C2" s="6" t="s">
        <v>5</v>
      </c>
      <c r="D2" s="6" t="s">
        <v>10</v>
      </c>
      <c r="E2" s="6" t="s">
        <v>15</v>
      </c>
      <c r="F2" s="6" t="s">
        <v>21</v>
      </c>
      <c r="G2" s="6" t="s">
        <v>22</v>
      </c>
      <c r="H2" s="7" t="s">
        <v>23</v>
      </c>
      <c r="I2" s="7" t="s">
        <v>24</v>
      </c>
      <c r="J2" s="7" t="s">
        <v>25</v>
      </c>
    </row>
    <row r="3" spans="2:11" ht="27" customHeight="1" x14ac:dyDescent="0.3">
      <c r="B3" s="3" t="s">
        <v>1</v>
      </c>
      <c r="C3" s="3" t="s">
        <v>6</v>
      </c>
      <c r="D3" s="3" t="s">
        <v>11</v>
      </c>
      <c r="E3" s="3" t="s">
        <v>16</v>
      </c>
      <c r="F3" s="3">
        <f t="shared" ref="F3:F8" ca="1" si="0">YEAR(TODAY())</f>
        <v>2019</v>
      </c>
      <c r="G3" s="3" t="s">
        <v>42</v>
      </c>
      <c r="H3" s="38">
        <v>0.58333333333333337</v>
      </c>
      <c r="I3" s="38">
        <v>0.64583333333333337</v>
      </c>
      <c r="J3" s="38">
        <f>IFERROR(IF(AND(ISNUMBER(Table_ClassList[[#This Row],[结束时间]]),ISNUMBER(Table_ClassList[[#This Row],[开始时间]])),Table_ClassList[[#This Row],[结束时间]]-Table_ClassList[[#This Row],[开始时间]],""),"")</f>
        <v>6.25E-2</v>
      </c>
    </row>
    <row r="4" spans="2:11" ht="27" customHeight="1" x14ac:dyDescent="0.3">
      <c r="B4" s="3" t="s">
        <v>2</v>
      </c>
      <c r="C4" s="3" t="s">
        <v>7</v>
      </c>
      <c r="D4" s="3" t="s">
        <v>12</v>
      </c>
      <c r="E4" s="3" t="s">
        <v>17</v>
      </c>
      <c r="F4" s="3">
        <f t="shared" ca="1" si="0"/>
        <v>2019</v>
      </c>
      <c r="G4" s="3" t="s">
        <v>42</v>
      </c>
      <c r="H4" s="38">
        <v>0.41666666666666669</v>
      </c>
      <c r="I4" s="38">
        <v>0.47916666666666669</v>
      </c>
      <c r="J4" s="38">
        <f>IFERROR(IF(AND(ISNUMBER(Table_ClassList[[#This Row],[结束时间]]),ISNUMBER(Table_ClassList[[#This Row],[开始时间]])),Table_ClassList[[#This Row],[结束时间]]-Table_ClassList[[#This Row],[开始时间]],""),"")</f>
        <v>6.25E-2</v>
      </c>
    </row>
    <row r="5" spans="2:11" ht="27" customHeight="1" x14ac:dyDescent="0.3">
      <c r="B5" s="3" t="s">
        <v>2</v>
      </c>
      <c r="C5" s="3" t="s">
        <v>7</v>
      </c>
      <c r="D5" s="3" t="s">
        <v>12</v>
      </c>
      <c r="E5" s="3" t="s">
        <v>18</v>
      </c>
      <c r="F5" s="3">
        <f t="shared" ca="1" si="0"/>
        <v>2019</v>
      </c>
      <c r="G5" s="3" t="s">
        <v>42</v>
      </c>
      <c r="H5" s="38">
        <v>0.41666666666666669</v>
      </c>
      <c r="I5" s="38">
        <v>0.47916666666666669</v>
      </c>
      <c r="J5" s="38">
        <f>IFERROR(IF(AND(ISNUMBER(Table_ClassList[[#This Row],[结束时间]]),ISNUMBER(Table_ClassList[[#This Row],[开始时间]])),Table_ClassList[[#This Row],[结束时间]]-Table_ClassList[[#This Row],[开始时间]],""),"")</f>
        <v>6.25E-2</v>
      </c>
    </row>
    <row r="6" spans="2:11" ht="27" customHeight="1" x14ac:dyDescent="0.3">
      <c r="B6" s="3" t="s">
        <v>3</v>
      </c>
      <c r="C6" s="3" t="s">
        <v>8</v>
      </c>
      <c r="D6" s="3" t="s">
        <v>13</v>
      </c>
      <c r="E6" s="3" t="s">
        <v>16</v>
      </c>
      <c r="F6" s="3">
        <f t="shared" ca="1" si="0"/>
        <v>2019</v>
      </c>
      <c r="G6" s="3" t="s">
        <v>42</v>
      </c>
      <c r="H6" s="38">
        <v>0.45833333333333331</v>
      </c>
      <c r="I6" s="38">
        <v>0.5</v>
      </c>
      <c r="J6" s="38">
        <f>IFERROR(IF(AND(ISNUMBER(Table_ClassList[[#This Row],[结束时间]]),ISNUMBER(Table_ClassList[[#This Row],[开始时间]])),Table_ClassList[[#This Row],[结束时间]]-Table_ClassList[[#This Row],[开始时间]],""),"")</f>
        <v>4.1666666666666685E-2</v>
      </c>
    </row>
    <row r="7" spans="2:11" ht="27" customHeight="1" x14ac:dyDescent="0.3">
      <c r="B7" s="3" t="s">
        <v>3</v>
      </c>
      <c r="C7" s="3" t="s">
        <v>8</v>
      </c>
      <c r="D7" s="3" t="s">
        <v>13</v>
      </c>
      <c r="E7" s="3" t="s">
        <v>19</v>
      </c>
      <c r="F7" s="3">
        <f t="shared" ca="1" si="0"/>
        <v>2019</v>
      </c>
      <c r="G7" s="3" t="s">
        <v>42</v>
      </c>
      <c r="H7" s="38">
        <v>0.45833333333333331</v>
      </c>
      <c r="I7" s="38">
        <v>0.5</v>
      </c>
      <c r="J7" s="38">
        <f>IFERROR(IF(AND(ISNUMBER(Table_ClassList[[#This Row],[结束时间]]),ISNUMBER(Table_ClassList[[#This Row],[开始时间]])),Table_ClassList[[#This Row],[结束时间]]-Table_ClassList[[#This Row],[开始时间]],""),"")</f>
        <v>4.1666666666666685E-2</v>
      </c>
    </row>
    <row r="8" spans="2:11" ht="27" customHeight="1" x14ac:dyDescent="0.3">
      <c r="B8" s="3" t="s">
        <v>4</v>
      </c>
      <c r="C8" s="3" t="s">
        <v>9</v>
      </c>
      <c r="D8" s="3" t="s">
        <v>14</v>
      </c>
      <c r="E8" s="3" t="s">
        <v>20</v>
      </c>
      <c r="F8" s="3">
        <f t="shared" ca="1" si="0"/>
        <v>2019</v>
      </c>
      <c r="G8" s="3" t="s">
        <v>42</v>
      </c>
      <c r="H8" s="38">
        <v>0.41666666666666669</v>
      </c>
      <c r="I8" s="38">
        <v>0.45833333333333331</v>
      </c>
      <c r="J8" s="38">
        <f>IFERROR(IF(AND(ISNUMBER(Table_ClassList[[#This Row],[结束时间]]),ISNUMBER(Table_ClassList[[#This Row],[开始时间]])),Table_ClassList[[#This Row],[结束时间]]-Table_ClassList[[#This Row],[开始时间]],""),"")</f>
        <v>4.166666666666663E-2</v>
      </c>
    </row>
  </sheetData>
  <phoneticPr fontId="31" type="noConversion"/>
  <dataValidations count="3">
    <dataValidation type="list" allowBlank="1" showInputMessage="1" showErrorMessage="1" sqref="G3:G8" xr:uid="{00000000-0002-0000-0000-000000000000}">
      <formula1>"秋,冬,春,夏"</formula1>
    </dataValidation>
    <dataValidation type="list" allowBlank="1" showInputMessage="1" showErrorMessage="1" sqref="E3:E8" xr:uid="{00000000-0002-0000-0000-000001000000}">
      <formula1>"星期一,星期二,星期三,星期四,星期五,星期六,星期日"</formula1>
    </dataValidation>
    <dataValidation allowBlank="1" showInputMessage="1" showErrorMessage="1" prompt="在下表中输入各门课。自动计算课程时长。_x000a_" sqref="A1" xr:uid="{00000000-0002-0000-0000-000002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H9"/>
  <sheetViews>
    <sheetView showGridLines="0" showRowColHeaders="0" workbookViewId="0"/>
  </sheetViews>
  <sheetFormatPr defaultColWidth="9.109375" defaultRowHeight="27" customHeight="1" x14ac:dyDescent="0.3"/>
  <cols>
    <col min="1" max="1" width="1.77734375" style="3" customWidth="1"/>
    <col min="2" max="2" width="11.44140625" style="3" customWidth="1"/>
    <col min="3" max="3" width="22.21875" style="3" customWidth="1"/>
    <col min="4" max="5" width="11.44140625" style="3" customWidth="1"/>
    <col min="6" max="6" width="34.44140625" style="3" customWidth="1"/>
    <col min="7" max="7" width="11.44140625" style="3" customWidth="1"/>
    <col min="8" max="8" width="1.77734375" style="3" customWidth="1"/>
    <col min="9" max="16384" width="9.109375" style="3"/>
  </cols>
  <sheetData>
    <row r="1" spans="2:8" s="5" customFormat="1" ht="108" customHeight="1" x14ac:dyDescent="0.3">
      <c r="B1" s="3"/>
      <c r="C1" s="3"/>
      <c r="D1" s="3"/>
      <c r="E1" s="3"/>
      <c r="F1" s="3"/>
      <c r="G1" s="3"/>
      <c r="H1" s="4" t="s">
        <v>26</v>
      </c>
    </row>
    <row r="2" spans="2:8" s="9" customFormat="1" ht="35.1" customHeight="1" x14ac:dyDescent="0.3">
      <c r="B2" s="6" t="s">
        <v>0</v>
      </c>
      <c r="C2" s="6" t="s">
        <v>5</v>
      </c>
      <c r="D2" s="6" t="s">
        <v>21</v>
      </c>
      <c r="E2" s="6" t="s">
        <v>22</v>
      </c>
      <c r="F2" s="6" t="s">
        <v>27</v>
      </c>
      <c r="G2" s="6" t="s">
        <v>33</v>
      </c>
    </row>
    <row r="3" spans="2:8" ht="27" customHeight="1" x14ac:dyDescent="0.3">
      <c r="B3" s="3" t="s">
        <v>2</v>
      </c>
      <c r="C3" s="3" t="str">
        <f>IFERROR(VLOOKUP(Table_Deadlines[[#This Row],[课程 ID]],Table_ClassList[],2,0),"")</f>
        <v>写作</v>
      </c>
      <c r="D3" s="3">
        <f t="shared" ref="D3:D9" ca="1" si="0">YEAR(TODAY())</f>
        <v>2019</v>
      </c>
      <c r="E3" s="3" t="s">
        <v>42</v>
      </c>
      <c r="F3" s="3" t="s">
        <v>28</v>
      </c>
      <c r="G3" s="10">
        <f ca="1">DATE(YEAR(TODAY()),1,15)</f>
        <v>43480</v>
      </c>
    </row>
    <row r="4" spans="2:8" ht="27" customHeight="1" x14ac:dyDescent="0.3">
      <c r="B4" s="3" t="s">
        <v>1</v>
      </c>
      <c r="C4" s="3" t="str">
        <f>IFERROR(VLOOKUP(Table_Deadlines[[#This Row],[课程 ID]],Table_ClassList[],2,0),"")</f>
        <v>计算机应用简介</v>
      </c>
      <c r="D4" s="3">
        <f t="shared" ca="1" si="0"/>
        <v>2019</v>
      </c>
      <c r="E4" s="3" t="s">
        <v>42</v>
      </c>
      <c r="F4" s="3" t="s">
        <v>29</v>
      </c>
      <c r="G4" s="10">
        <f ca="1">DATE(YEAR(TODAY()),2,4)</f>
        <v>43500</v>
      </c>
    </row>
    <row r="5" spans="2:8" ht="27" customHeight="1" x14ac:dyDescent="0.3">
      <c r="B5" s="3" t="s">
        <v>2</v>
      </c>
      <c r="C5" s="3" t="str">
        <f>IFERROR(VLOOKUP(Table_Deadlines[[#This Row],[课程 ID]],Table_ClassList[],2,0),"")</f>
        <v>写作</v>
      </c>
      <c r="D5" s="3">
        <f t="shared" ca="1" si="0"/>
        <v>2019</v>
      </c>
      <c r="E5" s="3" t="s">
        <v>42</v>
      </c>
      <c r="F5" s="3" t="s">
        <v>30</v>
      </c>
      <c r="G5" s="10">
        <f ca="1">DATE(YEAR(TODAY()),2,5)</f>
        <v>43501</v>
      </c>
    </row>
    <row r="6" spans="2:8" ht="27" customHeight="1" x14ac:dyDescent="0.3">
      <c r="B6" s="3" t="s">
        <v>1</v>
      </c>
      <c r="C6" s="3" t="str">
        <f>IFERROR(VLOOKUP(Table_Deadlines[[#This Row],[课程 ID]],Table_ClassList[],2,0),"")</f>
        <v>计算机应用简介</v>
      </c>
      <c r="D6" s="3">
        <f t="shared" ca="1" si="0"/>
        <v>2019</v>
      </c>
      <c r="E6" s="3" t="s">
        <v>42</v>
      </c>
      <c r="F6" s="3" t="s">
        <v>31</v>
      </c>
      <c r="G6" s="10">
        <f ca="1">DATE(YEAR(TODAY()),2,18)</f>
        <v>43514</v>
      </c>
    </row>
    <row r="7" spans="2:8" ht="27" customHeight="1" x14ac:dyDescent="0.3">
      <c r="B7" s="3" t="s">
        <v>1</v>
      </c>
      <c r="C7" s="3" t="str">
        <f>IFERROR(VLOOKUP(Table_Deadlines[[#This Row],[课程 ID]],Table_ClassList[],2,0),"")</f>
        <v>计算机应用简介</v>
      </c>
      <c r="D7" s="3">
        <f t="shared" ca="1" si="0"/>
        <v>2019</v>
      </c>
      <c r="E7" s="3" t="s">
        <v>42</v>
      </c>
      <c r="F7" s="3" t="s">
        <v>32</v>
      </c>
      <c r="G7" s="10">
        <f ca="1">DATE(YEAR(TODAY()),3,17)</f>
        <v>43541</v>
      </c>
    </row>
    <row r="8" spans="2:8" ht="27" customHeight="1" x14ac:dyDescent="0.3">
      <c r="B8" s="3" t="s">
        <v>2</v>
      </c>
      <c r="C8" s="3" t="str">
        <f>IFERROR(VLOOKUP(Table_Deadlines[[#This Row],[课程 ID]],Table_ClassList[],2,0),"")</f>
        <v>写作</v>
      </c>
      <c r="D8" s="3">
        <f t="shared" ca="1" si="0"/>
        <v>2019</v>
      </c>
      <c r="E8" s="3" t="s">
        <v>42</v>
      </c>
      <c r="F8" s="3" t="s">
        <v>29</v>
      </c>
      <c r="G8" s="10">
        <f ca="1">DATE(YEAR(TODAY()),3,17)</f>
        <v>43541</v>
      </c>
    </row>
    <row r="9" spans="2:8" ht="27" customHeight="1" x14ac:dyDescent="0.3">
      <c r="B9" s="3" t="s">
        <v>2</v>
      </c>
      <c r="C9" s="3" t="str">
        <f>IFERROR(VLOOKUP(Table_Deadlines[[#This Row],[课程 ID]],Table_ClassList[],2,0),"")</f>
        <v>写作</v>
      </c>
      <c r="D9" s="3">
        <f t="shared" ca="1" si="0"/>
        <v>2019</v>
      </c>
      <c r="E9" s="3" t="s">
        <v>42</v>
      </c>
      <c r="F9" s="3" t="s">
        <v>32</v>
      </c>
      <c r="G9" s="10">
        <f ca="1">DATE(YEAR(TODAY()),4,2)</f>
        <v>43557</v>
      </c>
    </row>
  </sheetData>
  <phoneticPr fontId="31" type="noConversion"/>
  <dataValidations count="5">
    <dataValidation type="list" allowBlank="1" showInputMessage="1" sqref="B3:B9" xr:uid="{00000000-0002-0000-0100-000000000000}">
      <formula1>List_CourseID</formula1>
    </dataValidation>
    <dataValidation type="list" allowBlank="1" showInputMessage="1" showErrorMessage="1" sqref="E3:E9" xr:uid="{00000000-0002-0000-0100-000001000000}">
      <formula1>"秋,冬,春,夏"</formula1>
    </dataValidation>
    <dataValidation allowBlank="1" showInputMessage="1" showErrorMessage="1" prompt="在下表中输入课程截止时间_x000a_- 选择一个课程 ID_x000a_- 自动填充课程名称。_x000a_- 更新“截止时间”工作表后，刷新“周日程”即可看到这些更改。" sqref="A1" xr:uid="{00000000-0002-0000-0100-000002000000}"/>
    <dataValidation allowBlank="1" showInputMessage="1" showErrorMessage="1" prompt="从下拉列表中选择一个课程 ID" sqref="B2" xr:uid="{00000000-0002-0000-0100-000003000000}"/>
    <dataValidation allowBlank="1" showInputMessage="1" showErrorMessage="1" prompt="从“课程列表”工作表自动更新课程名称" sqref="C2" xr:uid="{00000000-0002-0000-0100-000004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F11"/>
  <sheetViews>
    <sheetView showGridLines="0" showRowColHeaders="0" workbookViewId="0"/>
  </sheetViews>
  <sheetFormatPr defaultColWidth="9.109375" defaultRowHeight="16.5" x14ac:dyDescent="0.35"/>
  <cols>
    <col min="1" max="1" width="1.77734375" style="15" customWidth="1"/>
    <col min="2" max="2" width="14.6640625" style="15" customWidth="1"/>
    <col min="3" max="3" width="14.6640625" style="16" customWidth="1"/>
    <col min="4" max="4" width="33.109375" style="17" customWidth="1"/>
    <col min="5" max="5" width="54.5546875" style="15" customWidth="1"/>
    <col min="6" max="6" width="1.77734375" style="15" customWidth="1"/>
    <col min="7" max="16384" width="9.109375" style="15"/>
  </cols>
  <sheetData>
    <row r="1" spans="2:6" s="14" customFormat="1" ht="108" customHeight="1" x14ac:dyDescent="0.5">
      <c r="B1" s="11"/>
      <c r="C1" s="12"/>
      <c r="D1" s="13"/>
      <c r="F1" s="14" t="s">
        <v>26</v>
      </c>
    </row>
    <row r="3" spans="2:6" s="9" customFormat="1" x14ac:dyDescent="0.3">
      <c r="B3" s="18" t="s">
        <v>15</v>
      </c>
      <c r="C3" s="19" t="s">
        <v>23</v>
      </c>
      <c r="D3" s="20" t="s">
        <v>5</v>
      </c>
    </row>
    <row r="4" spans="2:6" x14ac:dyDescent="0.35">
      <c r="B4" s="15" t="s">
        <v>16</v>
      </c>
      <c r="C4" s="40">
        <v>0.58333333333333337</v>
      </c>
      <c r="D4" s="17" t="s">
        <v>6</v>
      </c>
    </row>
    <row r="5" spans="2:6" x14ac:dyDescent="0.35">
      <c r="C5" s="40">
        <v>0.45833333333333331</v>
      </c>
      <c r="D5" s="17" t="s">
        <v>8</v>
      </c>
    </row>
    <row r="6" spans="2:6" x14ac:dyDescent="0.35">
      <c r="B6" s="15" t="s">
        <v>17</v>
      </c>
      <c r="C6" s="40">
        <v>0.41666666666666669</v>
      </c>
      <c r="D6" s="17" t="s">
        <v>7</v>
      </c>
    </row>
    <row r="7" spans="2:6" x14ac:dyDescent="0.35">
      <c r="B7" s="15" t="s">
        <v>19</v>
      </c>
      <c r="C7" s="40">
        <v>0.45833333333333331</v>
      </c>
      <c r="D7" s="17" t="s">
        <v>8</v>
      </c>
    </row>
    <row r="8" spans="2:6" x14ac:dyDescent="0.35">
      <c r="B8" s="15" t="s">
        <v>18</v>
      </c>
      <c r="C8" s="40">
        <v>0.41666666666666669</v>
      </c>
      <c r="D8" s="17" t="s">
        <v>7</v>
      </c>
    </row>
    <row r="9" spans="2:6" x14ac:dyDescent="0.35">
      <c r="B9" s="15" t="s">
        <v>20</v>
      </c>
      <c r="C9" s="39">
        <v>0.41666666666666669</v>
      </c>
      <c r="D9" s="17" t="s">
        <v>9</v>
      </c>
    </row>
    <row r="10" spans="2:6" ht="17.25" x14ac:dyDescent="0.35">
      <c r="B10"/>
      <c r="C10" s="2"/>
      <c r="D10" s="1"/>
    </row>
    <row r="11" spans="2:6" ht="17.25" x14ac:dyDescent="0.35">
      <c r="B11"/>
      <c r="C11" s="2"/>
      <c r="D11" s="1"/>
    </row>
  </sheetData>
  <phoneticPr fontId="31" type="noConversion"/>
  <dataValidations count="1">
    <dataValidation allowBlank="1" showInputMessage="1" showErrorMessage="1" prompt="若要更新周日程，请刷新数据透视表。_x000a_" sqref="A1" xr:uid="{00000000-0002-0000-0200-000000000000}"/>
  </dataValidations>
  <printOptions horizontalCentered="1"/>
  <pageMargins left="0.7" right="0.7" top="0.75" bottom="0.75" header="0.3" footer="0.3"/>
  <pageSetup paperSize="9" orientation="landscape" r:id="rId2"/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B1:S18"/>
  <sheetViews>
    <sheetView showGridLines="0" showRowColHeaders="0" zoomScaleNormal="100" workbookViewId="0"/>
  </sheetViews>
  <sheetFormatPr defaultColWidth="9.109375" defaultRowHeight="30" customHeight="1" x14ac:dyDescent="0.3"/>
  <cols>
    <col min="1" max="1" width="1.77734375" style="23" customWidth="1"/>
    <col min="2" max="8" width="6.88671875" style="23" customWidth="1"/>
    <col min="9" max="9" width="4.77734375" style="23" customWidth="1"/>
    <col min="10" max="16" width="6.88671875" style="23" customWidth="1"/>
    <col min="17" max="17" width="1.77734375" style="23" customWidth="1"/>
    <col min="18" max="18" width="17.44140625" style="23" customWidth="1"/>
    <col min="19" max="19" width="1.77734375" style="23" customWidth="1"/>
    <col min="20" max="16384" width="9.109375" style="23"/>
  </cols>
  <sheetData>
    <row r="1" spans="2:19" ht="108" customHeight="1" x14ac:dyDescent="0.6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S1" s="23" t="s">
        <v>26</v>
      </c>
    </row>
    <row r="2" spans="2:19" ht="35.1" customHeight="1" x14ac:dyDescent="0.4">
      <c r="B2" s="66">
        <f ca="1">ScheduleStart</f>
        <v>43466</v>
      </c>
      <c r="C2" s="66"/>
      <c r="D2" s="24">
        <f ca="1">DAY(DATE(YEAR(ScheduleStart),MONTH(ScheduleStart)+1,1)-1)</f>
        <v>31</v>
      </c>
      <c r="E2" s="24">
        <f ca="1">WEEKDAY(DATE(YEAR(ScheduleStart),MONTH(ScheduleStart),1),1)</f>
        <v>3</v>
      </c>
      <c r="F2" s="25"/>
      <c r="G2" s="25"/>
      <c r="H2" s="25"/>
      <c r="J2" s="66">
        <f ca="1">DATE(ScheduleYear,MONTH(ScheduleStart)+1,1)</f>
        <v>43497</v>
      </c>
      <c r="K2" s="66"/>
      <c r="L2" s="24">
        <f ca="1">DAY(DATE(YEAR(ScheduleStart),MONTH(ScheduleStart)+2,1)-1)</f>
        <v>28</v>
      </c>
      <c r="M2" s="24">
        <f ca="1">WEEKDAY(DATE(YEAR(ScheduleStart),MONTH(ScheduleStart)+1,1),1)</f>
        <v>6</v>
      </c>
      <c r="N2" s="25"/>
      <c r="O2" s="25"/>
      <c r="P2" s="25"/>
    </row>
    <row r="3" spans="2:19" ht="27" customHeight="1" x14ac:dyDescent="0.4">
      <c r="B3" s="26" t="s">
        <v>34</v>
      </c>
      <c r="C3" s="27" t="s">
        <v>35</v>
      </c>
      <c r="D3" s="27" t="s">
        <v>36</v>
      </c>
      <c r="E3" s="27" t="s">
        <v>37</v>
      </c>
      <c r="F3" s="27" t="s">
        <v>38</v>
      </c>
      <c r="G3" s="27" t="s">
        <v>39</v>
      </c>
      <c r="H3" s="28" t="s">
        <v>40</v>
      </c>
      <c r="J3" s="29" t="s">
        <v>34</v>
      </c>
      <c r="K3" s="30" t="s">
        <v>35</v>
      </c>
      <c r="L3" s="30" t="s">
        <v>36</v>
      </c>
      <c r="M3" s="30" t="s">
        <v>37</v>
      </c>
      <c r="N3" s="30" t="s">
        <v>38</v>
      </c>
      <c r="O3" s="30" t="s">
        <v>39</v>
      </c>
      <c r="P3" s="31" t="s">
        <v>40</v>
      </c>
      <c r="R3" s="32" t="s">
        <v>21</v>
      </c>
    </row>
    <row r="4" spans="2:19" ht="27" customHeight="1" x14ac:dyDescent="0.3">
      <c r="B4" s="41" t="str">
        <f ca="1">IF($E$2=COLUMN(A$2),1,IF(A4&gt;0,A4+1,""))</f>
        <v/>
      </c>
      <c r="C4" s="42" t="str">
        <f t="shared" ref="C4:H4" ca="1" si="0">IF($E$2=COLUMN(B$2),1,IF(AND(B4&gt;0,B4&lt;&gt;""),B4+1,""))</f>
        <v/>
      </c>
      <c r="D4" s="42">
        <f t="shared" ca="1" si="0"/>
        <v>1</v>
      </c>
      <c r="E4" s="42">
        <f t="shared" ca="1" si="0"/>
        <v>2</v>
      </c>
      <c r="F4" s="42">
        <f t="shared" ca="1" si="0"/>
        <v>3</v>
      </c>
      <c r="G4" s="42">
        <f t="shared" ca="1" si="0"/>
        <v>4</v>
      </c>
      <c r="H4" s="43">
        <f t="shared" ca="1" si="0"/>
        <v>5</v>
      </c>
      <c r="J4" s="50" t="str">
        <f ca="1">IF(M$2=COLUMN(A$2),1,IF(I4&gt;0,I4+1,""))</f>
        <v/>
      </c>
      <c r="K4" s="51" t="str">
        <f ca="1">IF(M$2=COLUMN(B$2),1,IF(AND(J4&gt;0,J4&lt;&gt;""),J4+1,""))</f>
        <v/>
      </c>
      <c r="L4" s="51" t="str">
        <f ca="1">IF(M$2=COLUMN(C$2),1,IF(AND(K4&gt;0,K4&lt;&gt;""),K4+1,""))</f>
        <v/>
      </c>
      <c r="M4" s="51" t="str">
        <f ca="1">IF(M$2=COLUMN(D$2),1,IF(AND(L4&gt;0,L4&lt;&gt;""),L4+1,""))</f>
        <v/>
      </c>
      <c r="N4" s="51" t="str">
        <f ca="1">IF(M$2=COLUMN(E$2),1,IF(AND(M4&gt;0,M4&lt;&gt;""),M4+1,""))</f>
        <v/>
      </c>
      <c r="O4" s="51">
        <f ca="1">IF(M$2=COLUMN(F$2),1,IF(AND(N4&gt;0,N4&lt;&gt;""),N4+1,""))</f>
        <v>1</v>
      </c>
      <c r="P4" s="52">
        <f ca="1">IF(M$2=COLUMN(G$2),1,IF(AND(O4&gt;0,O4&lt;&gt;""),O4+1,""))</f>
        <v>2</v>
      </c>
      <c r="R4" s="33">
        <f ca="1">YEAR(TODAY())</f>
        <v>2019</v>
      </c>
    </row>
    <row r="5" spans="2:19" ht="27" customHeight="1" x14ac:dyDescent="0.4">
      <c r="B5" s="44">
        <f ca="1">H4+1</f>
        <v>6</v>
      </c>
      <c r="C5" s="45">
        <f ca="1">B5+1</f>
        <v>7</v>
      </c>
      <c r="D5" s="45">
        <f t="shared" ref="D5:H5" ca="1" si="1">C5+1</f>
        <v>8</v>
      </c>
      <c r="E5" s="45">
        <f t="shared" ca="1" si="1"/>
        <v>9</v>
      </c>
      <c r="F5" s="45">
        <f t="shared" ca="1" si="1"/>
        <v>10</v>
      </c>
      <c r="G5" s="45">
        <f t="shared" ca="1" si="1"/>
        <v>11</v>
      </c>
      <c r="H5" s="46">
        <f t="shared" ca="1" si="1"/>
        <v>12</v>
      </c>
      <c r="J5" s="53">
        <f ca="1">P4+1</f>
        <v>3</v>
      </c>
      <c r="K5" s="45">
        <f t="shared" ref="K5:P7" ca="1" si="2">J5+1</f>
        <v>4</v>
      </c>
      <c r="L5" s="45">
        <f t="shared" ca="1" si="2"/>
        <v>5</v>
      </c>
      <c r="M5" s="45">
        <f t="shared" ca="1" si="2"/>
        <v>6</v>
      </c>
      <c r="N5" s="45">
        <f t="shared" ca="1" si="2"/>
        <v>7</v>
      </c>
      <c r="O5" s="45">
        <f t="shared" ca="1" si="2"/>
        <v>8</v>
      </c>
      <c r="P5" s="54">
        <f t="shared" ca="1" si="2"/>
        <v>9</v>
      </c>
      <c r="R5" s="32" t="s">
        <v>41</v>
      </c>
    </row>
    <row r="6" spans="2:19" ht="27" customHeight="1" x14ac:dyDescent="0.3">
      <c r="B6" s="44">
        <f t="shared" ref="B6:B7" ca="1" si="3">H5+1</f>
        <v>13</v>
      </c>
      <c r="C6" s="45">
        <f t="shared" ref="C6:H7" ca="1" si="4">B6+1</f>
        <v>14</v>
      </c>
      <c r="D6" s="45">
        <f t="shared" ca="1" si="4"/>
        <v>15</v>
      </c>
      <c r="E6" s="45">
        <f t="shared" ca="1" si="4"/>
        <v>16</v>
      </c>
      <c r="F6" s="45">
        <f t="shared" ca="1" si="4"/>
        <v>17</v>
      </c>
      <c r="G6" s="45">
        <f t="shared" ca="1" si="4"/>
        <v>18</v>
      </c>
      <c r="H6" s="46">
        <f t="shared" ca="1" si="4"/>
        <v>19</v>
      </c>
      <c r="J6" s="53">
        <f ca="1">P5+1</f>
        <v>10</v>
      </c>
      <c r="K6" s="45">
        <f t="shared" ca="1" si="2"/>
        <v>11</v>
      </c>
      <c r="L6" s="45">
        <f t="shared" ca="1" si="2"/>
        <v>12</v>
      </c>
      <c r="M6" s="45">
        <f t="shared" ca="1" si="2"/>
        <v>13</v>
      </c>
      <c r="N6" s="45">
        <f t="shared" ca="1" si="2"/>
        <v>14</v>
      </c>
      <c r="O6" s="45">
        <f t="shared" ca="1" si="2"/>
        <v>15</v>
      </c>
      <c r="P6" s="54">
        <f t="shared" ca="1" si="2"/>
        <v>16</v>
      </c>
      <c r="R6" s="34">
        <f ca="1">DATE(YEAR(TODAY()),1,1)</f>
        <v>43466</v>
      </c>
    </row>
    <row r="7" spans="2:19" ht="27" customHeight="1" x14ac:dyDescent="0.3">
      <c r="B7" s="44">
        <f t="shared" ca="1" si="3"/>
        <v>20</v>
      </c>
      <c r="C7" s="45">
        <f t="shared" ca="1" si="4"/>
        <v>21</v>
      </c>
      <c r="D7" s="45">
        <f t="shared" ca="1" si="4"/>
        <v>22</v>
      </c>
      <c r="E7" s="45">
        <f t="shared" ca="1" si="4"/>
        <v>23</v>
      </c>
      <c r="F7" s="45">
        <f t="shared" ca="1" si="4"/>
        <v>24</v>
      </c>
      <c r="G7" s="45">
        <f t="shared" ca="1" si="4"/>
        <v>25</v>
      </c>
      <c r="H7" s="46">
        <f t="shared" ca="1" si="4"/>
        <v>26</v>
      </c>
      <c r="J7" s="53">
        <f ca="1">P6+1</f>
        <v>17</v>
      </c>
      <c r="K7" s="45">
        <f t="shared" ca="1" si="2"/>
        <v>18</v>
      </c>
      <c r="L7" s="45">
        <f t="shared" ca="1" si="2"/>
        <v>19</v>
      </c>
      <c r="M7" s="45">
        <f t="shared" ca="1" si="2"/>
        <v>20</v>
      </c>
      <c r="N7" s="45">
        <f t="shared" ca="1" si="2"/>
        <v>21</v>
      </c>
      <c r="O7" s="45">
        <f t="shared" ca="1" si="2"/>
        <v>22</v>
      </c>
      <c r="P7" s="54">
        <f t="shared" ca="1" si="2"/>
        <v>23</v>
      </c>
    </row>
    <row r="8" spans="2:19" ht="27" customHeight="1" x14ac:dyDescent="0.3">
      <c r="B8" s="44">
        <f ca="1">IFERROR(IF(H7+1&gt;$D$2,"",H7+1),"")</f>
        <v>27</v>
      </c>
      <c r="C8" s="45">
        <f t="shared" ref="C8:H9" ca="1" si="5">IFERROR(IF(B8+1&gt;$D$2,"",B8+1),"")</f>
        <v>28</v>
      </c>
      <c r="D8" s="45">
        <f t="shared" ca="1" si="5"/>
        <v>29</v>
      </c>
      <c r="E8" s="45">
        <f t="shared" ca="1" si="5"/>
        <v>30</v>
      </c>
      <c r="F8" s="45">
        <f t="shared" ca="1" si="5"/>
        <v>31</v>
      </c>
      <c r="G8" s="45" t="str">
        <f t="shared" ca="1" si="5"/>
        <v/>
      </c>
      <c r="H8" s="46" t="str">
        <f t="shared" ca="1" si="5"/>
        <v/>
      </c>
      <c r="J8" s="53">
        <f ca="1">IFERROR(IF(P7+1&gt;L$2,"",P7+1),"")</f>
        <v>24</v>
      </c>
      <c r="K8" s="45">
        <f ca="1">IFERROR(IF(J8+1&gt;L$2,"",J8+1),"")</f>
        <v>25</v>
      </c>
      <c r="L8" s="45">
        <f ca="1">IFERROR(IF(K8+1&gt;L$2,"",K8+1),"")</f>
        <v>26</v>
      </c>
      <c r="M8" s="45">
        <f ca="1">IFERROR(IF(L8+1&gt;L$2,"",L8+1),"")</f>
        <v>27</v>
      </c>
      <c r="N8" s="45">
        <f ca="1">IFERROR(IF(M8+1&gt;L$2,"",M8+1),"")</f>
        <v>28</v>
      </c>
      <c r="O8" s="45" t="str">
        <f ca="1">IFERROR(IF(N8+1&gt;L$2,"",N8+1),"")</f>
        <v/>
      </c>
      <c r="P8" s="54" t="str">
        <f ca="1">IFERROR(IF(O8+1&gt;L$2,"",O8+1),"")</f>
        <v/>
      </c>
    </row>
    <row r="9" spans="2:19" ht="27" customHeight="1" x14ac:dyDescent="0.3">
      <c r="B9" s="47" t="str">
        <f ca="1">IFERROR(IF(H8+1&gt;$D$2,"",H8+1),"")</f>
        <v/>
      </c>
      <c r="C9" s="48" t="str">
        <f t="shared" ca="1" si="5"/>
        <v/>
      </c>
      <c r="D9" s="48" t="str">
        <f t="shared" ca="1" si="5"/>
        <v/>
      </c>
      <c r="E9" s="48" t="str">
        <f t="shared" ca="1" si="5"/>
        <v/>
      </c>
      <c r="F9" s="48" t="str">
        <f t="shared" ca="1" si="5"/>
        <v/>
      </c>
      <c r="G9" s="48" t="str">
        <f t="shared" ca="1" si="5"/>
        <v/>
      </c>
      <c r="H9" s="49" t="str">
        <f t="shared" ca="1" si="5"/>
        <v/>
      </c>
      <c r="J9" s="55" t="str">
        <f ca="1">IFERROR(IF(P8+1&gt;L$2,"",P8+1),"")</f>
        <v/>
      </c>
      <c r="K9" s="56" t="str">
        <f ca="1">IFERROR(IF(J9+1&gt;L$2,"",J9+1),"")</f>
        <v/>
      </c>
      <c r="L9" s="56" t="str">
        <f ca="1">IFERROR(IF(K9+1&gt;L$2,"",K9+1),"")</f>
        <v/>
      </c>
      <c r="M9" s="56" t="str">
        <f ca="1">IFERROR(IF(L9+1&gt;L$2,"",L9+1),"")</f>
        <v/>
      </c>
      <c r="N9" s="56" t="str">
        <f ca="1">IFERROR(IF(M9+1&gt;L$2,"",M9+1),"")</f>
        <v/>
      </c>
      <c r="O9" s="56" t="str">
        <f ca="1">IFERROR(IF(N9+1&gt;L$2,"",N9+1),"")</f>
        <v/>
      </c>
      <c r="P9" s="57" t="str">
        <f ca="1">IFERROR(IF(O9+L$2,"",O9+1),"")</f>
        <v/>
      </c>
    </row>
    <row r="10" spans="2:19" ht="35.1" customHeight="1" x14ac:dyDescent="0.4">
      <c r="B10" s="66">
        <f ca="1">DATE(ScheduleYear,MONTH(ScheduleStart)+2,1)</f>
        <v>43525</v>
      </c>
      <c r="C10" s="66"/>
      <c r="D10" s="24">
        <f ca="1">DAY(DATE(YEAR(ScheduleStart),MONTH(ScheduleStart)+3,1)-1)</f>
        <v>31</v>
      </c>
      <c r="E10" s="24">
        <f ca="1">WEEKDAY(DATE(YEAR(ScheduleStart),MONTH(ScheduleStart)+2,1),1)</f>
        <v>6</v>
      </c>
      <c r="F10" s="25"/>
      <c r="G10" s="25"/>
      <c r="H10" s="25"/>
      <c r="J10" s="66">
        <f ca="1">DATE(ScheduleYear,MONTH(ScheduleStart)+3,1)</f>
        <v>43556</v>
      </c>
      <c r="K10" s="66"/>
      <c r="L10" s="24">
        <f ca="1">DAY(DATE(YEAR(ScheduleStart),MONTH(ScheduleStart)+4,1)-1)</f>
        <v>30</v>
      </c>
      <c r="M10" s="24">
        <f ca="1">WEEKDAY(DATE(YEAR(ScheduleStart),MONTH(ScheduleStart)+3,1),1)</f>
        <v>2</v>
      </c>
      <c r="N10" s="25"/>
      <c r="O10" s="25"/>
      <c r="P10" s="25"/>
    </row>
    <row r="11" spans="2:19" ht="27" customHeight="1" x14ac:dyDescent="0.3">
      <c r="B11" s="35" t="s">
        <v>34</v>
      </c>
      <c r="C11" s="36" t="s">
        <v>35</v>
      </c>
      <c r="D11" s="36" t="s">
        <v>36</v>
      </c>
      <c r="E11" s="36" t="s">
        <v>37</v>
      </c>
      <c r="F11" s="36" t="s">
        <v>38</v>
      </c>
      <c r="G11" s="36" t="s">
        <v>39</v>
      </c>
      <c r="H11" s="37" t="s">
        <v>40</v>
      </c>
      <c r="J11" s="35" t="s">
        <v>34</v>
      </c>
      <c r="K11" s="36" t="s">
        <v>35</v>
      </c>
      <c r="L11" s="36" t="s">
        <v>36</v>
      </c>
      <c r="M11" s="36" t="s">
        <v>37</v>
      </c>
      <c r="N11" s="36" t="s">
        <v>38</v>
      </c>
      <c r="O11" s="36" t="s">
        <v>39</v>
      </c>
      <c r="P11" s="37" t="s">
        <v>40</v>
      </c>
    </row>
    <row r="12" spans="2:19" ht="27" customHeight="1" x14ac:dyDescent="0.3">
      <c r="B12" s="58" t="str">
        <f ca="1">IF($E$10=COLUMN(A$2),1,IF(A12&gt;0,A12+1,""))</f>
        <v/>
      </c>
      <c r="C12" s="51" t="str">
        <f t="shared" ref="C12:H12" ca="1" si="6">IF($E$10=COLUMN(B$2),1,IF(AND(B12&gt;0,B12&lt;&gt;""),B12+1,""))</f>
        <v/>
      </c>
      <c r="D12" s="51" t="str">
        <f t="shared" ca="1" si="6"/>
        <v/>
      </c>
      <c r="E12" s="51" t="str">
        <f t="shared" ca="1" si="6"/>
        <v/>
      </c>
      <c r="F12" s="51" t="str">
        <f t="shared" ca="1" si="6"/>
        <v/>
      </c>
      <c r="G12" s="51">
        <f t="shared" ca="1" si="6"/>
        <v>1</v>
      </c>
      <c r="H12" s="59">
        <f t="shared" ca="1" si="6"/>
        <v>2</v>
      </c>
      <c r="J12" s="65" t="str">
        <f ca="1">IF($M$10=COLUMN(A$2),1,IF(I12&gt;0,I12+1,""))</f>
        <v/>
      </c>
      <c r="K12" s="51">
        <f t="shared" ref="K12:P12" ca="1" si="7">IF($M$10=COLUMN(B$2),1,IF(AND(J12&gt;0,J12&lt;&gt;""),J12+1,""))</f>
        <v>1</v>
      </c>
      <c r="L12" s="51">
        <f t="shared" ca="1" si="7"/>
        <v>2</v>
      </c>
      <c r="M12" s="51">
        <f t="shared" ca="1" si="7"/>
        <v>3</v>
      </c>
      <c r="N12" s="51">
        <f t="shared" ca="1" si="7"/>
        <v>4</v>
      </c>
      <c r="O12" s="51">
        <f t="shared" ca="1" si="7"/>
        <v>5</v>
      </c>
      <c r="P12" s="59">
        <f t="shared" ca="1" si="7"/>
        <v>6</v>
      </c>
    </row>
    <row r="13" spans="2:19" ht="27" customHeight="1" x14ac:dyDescent="0.3">
      <c r="B13" s="60">
        <f ca="1">H12+1</f>
        <v>3</v>
      </c>
      <c r="C13" s="45">
        <f ca="1">B13+1</f>
        <v>4</v>
      </c>
      <c r="D13" s="45">
        <f t="shared" ref="D13:H13" ca="1" si="8">C13+1</f>
        <v>5</v>
      </c>
      <c r="E13" s="45">
        <f t="shared" ca="1" si="8"/>
        <v>6</v>
      </c>
      <c r="F13" s="45">
        <f t="shared" ca="1" si="8"/>
        <v>7</v>
      </c>
      <c r="G13" s="45">
        <f t="shared" ca="1" si="8"/>
        <v>8</v>
      </c>
      <c r="H13" s="61">
        <f t="shared" ca="1" si="8"/>
        <v>9</v>
      </c>
      <c r="J13" s="60">
        <f ca="1">P12+1</f>
        <v>7</v>
      </c>
      <c r="K13" s="45">
        <f ca="1">J13+1</f>
        <v>8</v>
      </c>
      <c r="L13" s="45">
        <f t="shared" ref="L13:P13" ca="1" si="9">K13+1</f>
        <v>9</v>
      </c>
      <c r="M13" s="45">
        <f t="shared" ca="1" si="9"/>
        <v>10</v>
      </c>
      <c r="N13" s="45">
        <f t="shared" ca="1" si="9"/>
        <v>11</v>
      </c>
      <c r="O13" s="45">
        <f t="shared" ca="1" si="9"/>
        <v>12</v>
      </c>
      <c r="P13" s="61">
        <f t="shared" ca="1" si="9"/>
        <v>13</v>
      </c>
    </row>
    <row r="14" spans="2:19" ht="27" customHeight="1" x14ac:dyDescent="0.3">
      <c r="B14" s="60">
        <f t="shared" ref="B14:B15" ca="1" si="10">H13+1</f>
        <v>10</v>
      </c>
      <c r="C14" s="45">
        <f t="shared" ref="C14:H15" ca="1" si="11">B14+1</f>
        <v>11</v>
      </c>
      <c r="D14" s="45">
        <f t="shared" ca="1" si="11"/>
        <v>12</v>
      </c>
      <c r="E14" s="45">
        <f t="shared" ca="1" si="11"/>
        <v>13</v>
      </c>
      <c r="F14" s="45">
        <f t="shared" ca="1" si="11"/>
        <v>14</v>
      </c>
      <c r="G14" s="45">
        <f t="shared" ca="1" si="11"/>
        <v>15</v>
      </c>
      <c r="H14" s="61">
        <f t="shared" ca="1" si="11"/>
        <v>16</v>
      </c>
      <c r="J14" s="60">
        <f t="shared" ref="J14:J15" ca="1" si="12">P13+1</f>
        <v>14</v>
      </c>
      <c r="K14" s="45">
        <f t="shared" ref="K14:P15" ca="1" si="13">J14+1</f>
        <v>15</v>
      </c>
      <c r="L14" s="45">
        <f t="shared" ca="1" si="13"/>
        <v>16</v>
      </c>
      <c r="M14" s="45">
        <f t="shared" ca="1" si="13"/>
        <v>17</v>
      </c>
      <c r="N14" s="45">
        <f t="shared" ca="1" si="13"/>
        <v>18</v>
      </c>
      <c r="O14" s="45">
        <f t="shared" ca="1" si="13"/>
        <v>19</v>
      </c>
      <c r="P14" s="61">
        <f t="shared" ca="1" si="13"/>
        <v>20</v>
      </c>
    </row>
    <row r="15" spans="2:19" ht="27" customHeight="1" x14ac:dyDescent="0.3">
      <c r="B15" s="60">
        <f t="shared" ca="1" si="10"/>
        <v>17</v>
      </c>
      <c r="C15" s="45">
        <f t="shared" ca="1" si="11"/>
        <v>18</v>
      </c>
      <c r="D15" s="45">
        <f t="shared" ca="1" si="11"/>
        <v>19</v>
      </c>
      <c r="E15" s="45">
        <f t="shared" ca="1" si="11"/>
        <v>20</v>
      </c>
      <c r="F15" s="45">
        <f t="shared" ca="1" si="11"/>
        <v>21</v>
      </c>
      <c r="G15" s="45">
        <f t="shared" ca="1" si="11"/>
        <v>22</v>
      </c>
      <c r="H15" s="61">
        <f t="shared" ca="1" si="11"/>
        <v>23</v>
      </c>
      <c r="J15" s="60">
        <f t="shared" ca="1" si="12"/>
        <v>21</v>
      </c>
      <c r="K15" s="45">
        <f t="shared" ca="1" si="13"/>
        <v>22</v>
      </c>
      <c r="L15" s="45">
        <f t="shared" ca="1" si="13"/>
        <v>23</v>
      </c>
      <c r="M15" s="45">
        <f t="shared" ca="1" si="13"/>
        <v>24</v>
      </c>
      <c r="N15" s="45">
        <f t="shared" ca="1" si="13"/>
        <v>25</v>
      </c>
      <c r="O15" s="45">
        <f t="shared" ca="1" si="13"/>
        <v>26</v>
      </c>
      <c r="P15" s="61">
        <f t="shared" ca="1" si="13"/>
        <v>27</v>
      </c>
    </row>
    <row r="16" spans="2:19" ht="27" customHeight="1" x14ac:dyDescent="0.3">
      <c r="B16" s="60">
        <f ca="1">IFERROR(IF(H15+1&gt;$D$10,"",H15+1),"")</f>
        <v>24</v>
      </c>
      <c r="C16" s="45">
        <f ca="1">IFERROR(IF(B16+1&gt;$D$10,"",B16+1),"")</f>
        <v>25</v>
      </c>
      <c r="D16" s="45">
        <f t="shared" ref="D16:H17" ca="1" si="14">IFERROR(IF(C16+1&gt;$D$10,"",C16+1),"")</f>
        <v>26</v>
      </c>
      <c r="E16" s="45">
        <f t="shared" ca="1" si="14"/>
        <v>27</v>
      </c>
      <c r="F16" s="45">
        <f t="shared" ca="1" si="14"/>
        <v>28</v>
      </c>
      <c r="G16" s="45">
        <f t="shared" ca="1" si="14"/>
        <v>29</v>
      </c>
      <c r="H16" s="61">
        <f t="shared" ca="1" si="14"/>
        <v>30</v>
      </c>
      <c r="J16" s="60">
        <f ca="1">IFERROR(IF(P15+1&gt;$L$10,"",P15+1),"")</f>
        <v>28</v>
      </c>
      <c r="K16" s="45">
        <f ca="1">IFERROR(IF(J16+1&gt;$L$10,"",J16+1),"")</f>
        <v>29</v>
      </c>
      <c r="L16" s="45">
        <f t="shared" ref="L16:P17" ca="1" si="15">IFERROR(IF(K16+1&gt;$L$10,"",K16+1),"")</f>
        <v>30</v>
      </c>
      <c r="M16" s="45" t="str">
        <f t="shared" ca="1" si="15"/>
        <v/>
      </c>
      <c r="N16" s="45" t="str">
        <f t="shared" ca="1" si="15"/>
        <v/>
      </c>
      <c r="O16" s="45" t="str">
        <f t="shared" ca="1" si="15"/>
        <v/>
      </c>
      <c r="P16" s="61" t="str">
        <f t="shared" ca="1" si="15"/>
        <v/>
      </c>
    </row>
    <row r="17" spans="2:16" ht="27" customHeight="1" x14ac:dyDescent="0.3">
      <c r="B17" s="62">
        <f ca="1">IFERROR(IF(H16+1&gt;$D$10,"",H16+1),"")</f>
        <v>31</v>
      </c>
      <c r="C17" s="63" t="str">
        <f ca="1">IFERROR(IF(B17+1&gt;$D$10,"",B17+1),"")</f>
        <v/>
      </c>
      <c r="D17" s="63" t="str">
        <f t="shared" ca="1" si="14"/>
        <v/>
      </c>
      <c r="E17" s="63" t="str">
        <f t="shared" ca="1" si="14"/>
        <v/>
      </c>
      <c r="F17" s="63" t="str">
        <f t="shared" ca="1" si="14"/>
        <v/>
      </c>
      <c r="G17" s="63" t="str">
        <f t="shared" ca="1" si="14"/>
        <v/>
      </c>
      <c r="H17" s="64" t="str">
        <f t="shared" ca="1" si="14"/>
        <v/>
      </c>
      <c r="J17" s="62" t="str">
        <f ca="1">IFERROR(IF(P16+1&gt;$L$10,"",P16+1),"")</f>
        <v/>
      </c>
      <c r="K17" s="63" t="str">
        <f ca="1">IFERROR(IF(J17+1&gt;$L$10,"",J17+1),"")</f>
        <v/>
      </c>
      <c r="L17" s="63" t="str">
        <f t="shared" ca="1" si="15"/>
        <v/>
      </c>
      <c r="M17" s="63" t="str">
        <f t="shared" ca="1" si="15"/>
        <v/>
      </c>
      <c r="N17" s="63" t="str">
        <f t="shared" ca="1" si="15"/>
        <v/>
      </c>
      <c r="O17" s="63" t="str">
        <f t="shared" ca="1" si="15"/>
        <v/>
      </c>
      <c r="P17" s="64" t="str">
        <f t="shared" ca="1" si="15"/>
        <v/>
      </c>
    </row>
    <row r="18" spans="2:16" ht="9" customHeight="1" x14ac:dyDescent="0.3"/>
  </sheetData>
  <mergeCells count="4">
    <mergeCell ref="B2:C2"/>
    <mergeCell ref="J2:K2"/>
    <mergeCell ref="B10:C10"/>
    <mergeCell ref="J10:K10"/>
  </mergeCells>
  <phoneticPr fontId="31" type="noConversion"/>
  <dataValidations xWindow="89" yWindow="333" count="5">
    <dataValidation allowBlank="1" showInputMessage="1" showErrorMessage="1" prompt="此单元格中为生成一个月的星期的公式。切勿删除此内容" sqref="E2 M2 E10 M10" xr:uid="{00000000-0002-0000-0300-000000000000}"/>
    <dataValidation allowBlank="1" showInputMessage="1" showErrorMessage="1" prompt="此单元格中为生成一个月的日期的公式。切勿删除此内容" sqref="D2 L2 D10 L10" xr:uid="{00000000-0002-0000-0300-000001000000}"/>
    <dataValidation allowBlank="1" showInputMessage="1" showErrorMessage="1" prompt="在此单元格中输入开始日期" sqref="R6" xr:uid="{00000000-0002-0000-0300-000002000000}"/>
    <dataValidation allowBlank="1" showInputMessage="1" showErrorMessage="1" prompt="在此单元格中输入年份" sqref="R4" xr:uid="{00000000-0002-0000-0300-000003000000}"/>
    <dataValidation allowBlank="1" showInputMessage="1" showErrorMessage="1" prompt="在此工作表中创建学期日历。在单元格 R4 中输入年份，在 R6 中输入开始日期。自动生成一个含四个月的日历。_x000a__x000a_突出显示有相应截止时间的日期。_x000a_" sqref="A1" xr:uid="{00000000-0002-0000-0300-000004000000}"/>
  </dataValidations>
  <printOptions horizontalCentered="1"/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33E27BE-1BAF-46AA-9805-49DCC4CF288E}">
            <xm:f>(B12&lt;&gt;"")*(MATCH(DATE(YEAR($B$10),MONTH($B$10),B12),最后期限!$G:$G,0)&gt;0)</xm:f>
            <x14:dxf>
              <fill>
                <patternFill>
                  <bgColor theme="9" tint="0.79998168889431442"/>
                </patternFill>
              </fill>
            </x14:dxf>
          </x14:cfRule>
          <xm:sqref>B12:H17</xm:sqref>
        </x14:conditionalFormatting>
        <x14:conditionalFormatting xmlns:xm="http://schemas.microsoft.com/office/excel/2006/main">
          <x14:cfRule type="expression" priority="2" id="{0FCCDF6C-00EB-4A1E-A125-22CACB259F66}">
            <xm:f>(J12&lt;&gt;"")*(MATCH(DATE(YEAR($J$10),MONTH($J$10),J12),最后期限!$G:$G,0)&gt;0)</xm:f>
            <x14:dxf>
              <fill>
                <patternFill>
                  <bgColor theme="9" tint="0.79998168889431442"/>
                </patternFill>
              </fill>
            </x14:dxf>
          </x14:cfRule>
          <xm:sqref>J12:P17</xm:sqref>
        </x14:conditionalFormatting>
        <x14:conditionalFormatting xmlns:xm="http://schemas.microsoft.com/office/excel/2006/main">
          <x14:cfRule type="expression" priority="3" id="{CADD798F-EEED-4E92-96B7-3D864818ACDC}">
            <xm:f>(B4&lt;&gt;"")*(MATCH(DATE(YEAR($B$2),MONTH($B$2),B4),最后期限!$G:$G,0))</xm:f>
            <x14:dxf>
              <fill>
                <patternFill>
                  <bgColor theme="9" tint="0.79998168889431442"/>
                </patternFill>
              </fill>
            </x14:dxf>
          </x14:cfRule>
          <xm:sqref>B4:H9</xm:sqref>
        </x14:conditionalFormatting>
        <x14:conditionalFormatting xmlns:xm="http://schemas.microsoft.com/office/excel/2006/main">
          <x14:cfRule type="expression" priority="4" id="{6C6D27D1-7978-466C-8D0A-1715C168E1BB}">
            <xm:f>(J4&lt;&gt;"")*(MATCH(DATE(YEAR($J$2),MONTH($J$2),J4),最后期限!$G:$G,0)&gt;0)</xm:f>
            <x14:dxf>
              <fill>
                <patternFill>
                  <bgColor theme="9" tint="0.79998168889431442"/>
                </patternFill>
              </fill>
            </x14:dxf>
          </x14:cfRule>
          <xm:sqref>J4:P9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3.xml><?xml version="1.0" encoding="utf-8"?>
<ds:datastoreItem xmlns:ds="http://schemas.openxmlformats.org/officeDocument/2006/customXml" ds:itemID="{8932DDA7-FBE3-4078-B8E3-95A0D78BDE03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09099D55-1302-4AD0-81E3-14F881708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C93CB1F-749B-4AEA-BB9B-A7CAF9D30EE9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6dc4bcd6-49db-4c07-9060-8acfc67cef9f"/>
    <ds:schemaRef ds:uri="http://schemas.microsoft.com/office/infopath/2007/PartnerControls"/>
    <ds:schemaRef ds:uri="fb0879af-3eba-417a-a55a-ffe6dcd6ca77"/>
    <ds:schemaRef ds:uri="http://schemas.microsoft.com/office/2006/metadata/properties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TM44696098</ap:Template>
  <ap:ScaleCrop>false</ap:ScaleCrop>
  <ap:HeadingPairs>
    <vt:vector baseType="variant" size="4">
      <vt:variant>
        <vt:lpstr>工作表</vt:lpstr>
      </vt:variant>
      <vt:variant>
        <vt:i4>4</vt:i4>
      </vt:variant>
      <vt:variant>
        <vt:lpstr>命名范围</vt:lpstr>
      </vt:variant>
      <vt:variant>
        <vt:i4>9</vt:i4>
      </vt:variant>
    </vt:vector>
  </ap:HeadingPairs>
  <ap:TitlesOfParts>
    <vt:vector baseType="lpstr" size="13">
      <vt:lpstr>课程列表</vt:lpstr>
      <vt:lpstr>最后期限</vt:lpstr>
      <vt:lpstr>周日程</vt:lpstr>
      <vt:lpstr>学期日历</vt:lpstr>
      <vt:lpstr>List_CourseID</vt:lpstr>
      <vt:lpstr>学期日历!Month1</vt:lpstr>
      <vt:lpstr>学期日历!Month2</vt:lpstr>
      <vt:lpstr>学期日历!Month3</vt:lpstr>
      <vt:lpstr>学期日历!Month4</vt:lpstr>
      <vt:lpstr>ScheduleEnd</vt:lpstr>
      <vt:lpstr>ScheduleSemester</vt:lpstr>
      <vt:lpstr>ScheduleStart</vt:lpstr>
      <vt:lpstr>ScheduleYear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2018-08-24T03:13:43Z</dcterms:created>
  <dcterms:modified xsi:type="dcterms:W3CDTF">2019-03-04T06:05:53Z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