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styles.xml" ContentType="application/vnd.openxmlformats-officedocument.spreadsheetml.styles+xml"/>
  <Override PartName="/xl/worksheets/sheet31.xml" ContentType="application/vnd.openxmlformats-officedocument.spreadsheetml.worksheet+xml"/>
  <Override PartName="/xl/tables/table11.xml" ContentType="application/vnd.openxmlformats-officedocument.spreadsheetml.table+xml"/>
  <Override PartName="/xl/theme/theme11.xml" ContentType="application/vnd.openxmlformats-officedocument.theme+xml"/>
  <Override PartName="/xl/worksheets/sheet22.xml" ContentType="application/vnd.openxmlformats-officedocument.spreadsheetml.worksheet+xml"/>
  <Override PartName="/xl/worksheets/sheet13.xml" ContentType="application/vnd.openxmlformats-officedocument.spreadsheetml.worksheet+xml"/>
  <Override PartName="/xl/worksheets/sheet64.xml" ContentType="application/vnd.openxmlformats-officedocument.spreadsheetml.worksheet+xml"/>
  <Override PartName="/xl/tables/table62.xml" ContentType="application/vnd.openxmlformats-officedocument.spreadsheetml.table+xml"/>
  <Override PartName="/xl/tables/table53.xml" ContentType="application/vnd.openxmlformats-officedocument.spreadsheetml.table+xml"/>
  <Override PartName="/xl/worksheets/sheet55.xml" ContentType="application/vnd.openxmlformats-officedocument.spreadsheetml.worksheet+xml"/>
  <Override PartName="/xl/tables/table4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xl/worksheets/sheet46.xml" ContentType="application/vnd.openxmlformats-officedocument.spreadsheetml.worksheet+xml"/>
  <Override PartName="/xl/tables/table26.xml" ContentType="application/vnd.openxmlformats-officedocument.spreadsheetml.table+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19"/>
  <workbookPr filterPrivacy="1"/>
  <xr:revisionPtr revIDLastSave="0" documentId="13_ncr:1_{50813CD5-3DFE-4FD9-872B-8E2064C6633A}" xr6:coauthVersionLast="47" xr6:coauthVersionMax="47" xr10:uidLastSave="{00000000-0000-0000-0000-000000000000}"/>
  <bookViews>
    <workbookView xWindow="-108" yWindow="-108" windowWidth="30792" windowHeight="15336" tabRatio="778" xr2:uid="{00000000-000D-0000-FFFF-FFFF00000000}"/>
  </bookViews>
  <sheets>
    <sheet name="开始" sheetId="8" r:id="rId1"/>
    <sheet name="概述" sheetId="1" r:id="rId2"/>
    <sheet name="启动成本模板" sheetId="5" r:id="rId3"/>
    <sheet name="启动成本示例" sheetId="3" r:id="rId4"/>
    <sheet name="损益表模板" sheetId="7" r:id="rId5"/>
    <sheet name="损益表示例" sheetId="4" r:id="rId6"/>
  </sheets>
  <definedNames>
    <definedName name="_xlnm.Print_Area" localSheetId="1">概述!$B$1:$B$7</definedName>
    <definedName name="_xlnm.Print_Area" localSheetId="0">开始!$B$1:$B$8</definedName>
    <definedName name="_xlnm.Print_Area" localSheetId="2">启动成本模板!$B$1:$F$9</definedName>
    <definedName name="_xlnm.Print_Area" localSheetId="3">启动成本示例!$B$1:$F$9</definedName>
    <definedName name="_xlnm.Print_Area" localSheetId="4">损益表模板!$B$1:$O$24</definedName>
    <definedName name="_xlnm.Print_Area" localSheetId="5">损益表示例!$B$1:$O$23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4" l="1"/>
  <c r="D18" i="4"/>
  <c r="E18" i="4"/>
  <c r="F18" i="4"/>
  <c r="G18" i="4"/>
  <c r="H18" i="4"/>
  <c r="I18" i="4"/>
  <c r="J18" i="4"/>
  <c r="K18" i="4"/>
  <c r="L18" i="4"/>
  <c r="M18" i="4"/>
  <c r="N18" i="4"/>
  <c r="E19" i="7"/>
  <c r="F19" i="7"/>
  <c r="G19" i="7"/>
  <c r="H19" i="7"/>
  <c r="I19" i="7"/>
  <c r="J19" i="7"/>
  <c r="K19" i="7"/>
  <c r="L19" i="7"/>
  <c r="M19" i="7"/>
  <c r="N19" i="7"/>
  <c r="D19" i="7"/>
  <c r="C19" i="7"/>
  <c r="O18" i="7"/>
  <c r="N9" i="7"/>
  <c r="M9" i="7"/>
  <c r="L9" i="7"/>
  <c r="K9" i="7"/>
  <c r="J9" i="7"/>
  <c r="I9" i="7"/>
  <c r="H9" i="7"/>
  <c r="G9" i="7"/>
  <c r="F9" i="7"/>
  <c r="E9" i="7"/>
  <c r="D9" i="7"/>
  <c r="C9" i="7"/>
  <c r="D9" i="4"/>
  <c r="N9" i="4"/>
  <c r="M9" i="4"/>
  <c r="L9" i="4"/>
  <c r="K9" i="4"/>
  <c r="J9" i="4"/>
  <c r="I9" i="4"/>
  <c r="H9" i="4"/>
  <c r="G9" i="4"/>
  <c r="F9" i="4"/>
  <c r="E9" i="4"/>
  <c r="C9" i="4"/>
  <c r="B2" i="4"/>
  <c r="B2" i="7"/>
  <c r="B2" i="3"/>
  <c r="O19" i="7" l="1"/>
  <c r="O9" i="7"/>
  <c r="O18" i="4"/>
  <c r="O9" i="4"/>
  <c r="C2" i="7" l="1"/>
  <c r="C2" i="4"/>
  <c r="C10" i="7"/>
  <c r="D10" i="7"/>
  <c r="D11" i="7" s="1"/>
  <c r="E10" i="7"/>
  <c r="E11" i="7" s="1"/>
  <c r="F10" i="7"/>
  <c r="F11" i="7" s="1"/>
  <c r="G10" i="7"/>
  <c r="G11" i="7" s="1"/>
  <c r="H10" i="7"/>
  <c r="H11" i="7" s="1"/>
  <c r="I10" i="7"/>
  <c r="I11" i="7" s="1"/>
  <c r="J10" i="7"/>
  <c r="J11" i="7" s="1"/>
  <c r="K10" i="7"/>
  <c r="K11" i="7" s="1"/>
  <c r="L10" i="7"/>
  <c r="L11" i="7" s="1"/>
  <c r="M10" i="7"/>
  <c r="M11" i="7" s="1"/>
  <c r="N10" i="7"/>
  <c r="N11" i="7" s="1"/>
  <c r="C11" i="7" l="1"/>
  <c r="O10" i="7"/>
  <c r="C2" i="3"/>
  <c r="C2" i="5"/>
  <c r="F20" i="7" l="1"/>
  <c r="J20" i="7"/>
  <c r="N20" i="7"/>
  <c r="H20" i="7"/>
  <c r="I20" i="7"/>
  <c r="G20" i="7"/>
  <c r="K20" i="7"/>
  <c r="D20" i="7"/>
  <c r="L20" i="7"/>
  <c r="E20" i="7"/>
  <c r="M20" i="7"/>
  <c r="C20" i="7"/>
  <c r="O17" i="7"/>
  <c r="O16" i="7"/>
  <c r="O15" i="7"/>
  <c r="O14" i="7"/>
  <c r="O8" i="7"/>
  <c r="O7" i="7"/>
  <c r="O6" i="7"/>
  <c r="O5" i="7"/>
  <c r="F9" i="5"/>
  <c r="F8" i="5"/>
  <c r="F7" i="5"/>
  <c r="F6" i="5"/>
  <c r="F5" i="5"/>
  <c r="O15" i="4"/>
  <c r="O16" i="4"/>
  <c r="O17" i="4"/>
  <c r="O14" i="4"/>
  <c r="D10" i="4"/>
  <c r="D11" i="4" s="1"/>
  <c r="D19" i="4" s="1"/>
  <c r="E10" i="4"/>
  <c r="E11" i="4" s="1"/>
  <c r="E19" i="4" s="1"/>
  <c r="F10" i="4"/>
  <c r="F11" i="4" s="1"/>
  <c r="F19" i="4" s="1"/>
  <c r="G10" i="4"/>
  <c r="G11" i="4" s="1"/>
  <c r="G19" i="4" s="1"/>
  <c r="H10" i="4"/>
  <c r="H11" i="4" s="1"/>
  <c r="H19" i="4" s="1"/>
  <c r="I10" i="4"/>
  <c r="I11" i="4" s="1"/>
  <c r="I19" i="4" s="1"/>
  <c r="J10" i="4"/>
  <c r="J11" i="4" s="1"/>
  <c r="J19" i="4" s="1"/>
  <c r="K10" i="4"/>
  <c r="K11" i="4" s="1"/>
  <c r="K19" i="4" s="1"/>
  <c r="L10" i="4"/>
  <c r="L11" i="4" s="1"/>
  <c r="L19" i="4" s="1"/>
  <c r="M10" i="4"/>
  <c r="M11" i="4" s="1"/>
  <c r="M19" i="4" s="1"/>
  <c r="N10" i="4"/>
  <c r="N11" i="4" s="1"/>
  <c r="N19" i="4" s="1"/>
  <c r="C10" i="4"/>
  <c r="C11" i="4" s="1"/>
  <c r="C19" i="4" s="1"/>
  <c r="O6" i="4"/>
  <c r="O7" i="4"/>
  <c r="O8" i="4"/>
  <c r="O5" i="4"/>
  <c r="F6" i="3"/>
  <c r="F7" i="3"/>
  <c r="F8" i="3"/>
  <c r="F9" i="3"/>
  <c r="F5" i="3"/>
  <c r="F20" i="4" l="1"/>
  <c r="F22" i="4" s="1"/>
  <c r="M20" i="4"/>
  <c r="M22" i="4" s="1"/>
  <c r="I20" i="4"/>
  <c r="I22" i="4" s="1"/>
  <c r="E20" i="4"/>
  <c r="E22" i="4"/>
  <c r="J20" i="4"/>
  <c r="J22" i="4" s="1"/>
  <c r="L20" i="4"/>
  <c r="L22" i="4" s="1"/>
  <c r="H20" i="4"/>
  <c r="H22" i="4" s="1"/>
  <c r="D20" i="4"/>
  <c r="D22" i="4" s="1"/>
  <c r="N20" i="4"/>
  <c r="N22" i="4" s="1"/>
  <c r="K20" i="4"/>
  <c r="K22" i="4" s="1"/>
  <c r="G20" i="4"/>
  <c r="G22" i="4" s="1"/>
  <c r="M21" i="7"/>
  <c r="M23" i="7" s="1"/>
  <c r="C21" i="7"/>
  <c r="C23" i="7" s="1"/>
  <c r="D21" i="7"/>
  <c r="D23" i="7" s="1"/>
  <c r="H21" i="7"/>
  <c r="H23" i="7" s="1"/>
  <c r="N21" i="7"/>
  <c r="N23" i="7" s="1"/>
  <c r="E21" i="7"/>
  <c r="E23" i="7" s="1"/>
  <c r="G21" i="7"/>
  <c r="G23" i="7" s="1"/>
  <c r="J21" i="7"/>
  <c r="J23" i="7" s="1"/>
  <c r="K21" i="7"/>
  <c r="K23" i="7" s="1"/>
  <c r="L21" i="7"/>
  <c r="L23" i="7" s="1"/>
  <c r="I21" i="7"/>
  <c r="I23" i="7" s="1"/>
  <c r="F21" i="7"/>
  <c r="F23" i="7" s="1"/>
  <c r="O19" i="4"/>
  <c r="O10" i="4"/>
  <c r="F10" i="3"/>
  <c r="F10" i="5"/>
  <c r="O21" i="7" l="1"/>
  <c r="O11" i="4"/>
  <c r="C20" i="4" l="1"/>
  <c r="O20" i="7"/>
  <c r="O23" i="7" s="1"/>
  <c r="O11" i="7"/>
  <c r="O20" i="4" l="1"/>
  <c r="O22" i="4" s="1"/>
  <c r="C22" i="4"/>
</calcChain>
</file>

<file path=xl/sharedStrings.xml><?xml version="1.0" encoding="utf-8"?>
<sst xmlns="http://schemas.openxmlformats.org/spreadsheetml/2006/main" count="129" uniqueCount="59">
  <si>
    <t>关于此模板</t>
  </si>
  <si>
    <t xml:space="preserve">使用此模板制作业务启动财务计划。 </t>
  </si>
  <si>
    <t xml:space="preserve">在“概述”工作表中获取有关财务计划的概述。 </t>
  </si>
  <si>
    <t xml:space="preserve">使用“启动成本模板”和“损益表模板”工作表来记录启动成本和损益情况。 </t>
  </si>
  <si>
    <t>“启动成本示例”和“损益表示例”工作表包含表格中的示例数据。</t>
  </si>
  <si>
    <t xml:space="preserve">注释： </t>
  </si>
  <si>
    <t>所有工作表的 A 列中均提供了额外的说明。此文本已被有意隐藏。若要删除文本，请选择 A 列，然后选择“删除”。若要取消隐藏文本，请选择 A 列，然后更改字体颜色。</t>
  </si>
  <si>
    <t>若要了解有关表格的详细信息，请在表格内按 Shift+F10，选择“表格”选项，然后选择“替换文本”。</t>
  </si>
  <si>
    <t>业务启动财务计划</t>
  </si>
  <si>
    <t xml:space="preserve">制定财务计划时要集中考虑所有业务规划。确定产品、目标市场和目标客户以及定价后，即可开始预测成本、销售额和利润。这些项目以及你的假设将帮助你预估销售额。业务的另一方面是你预计承担的费用。这一点非常重要，可以确定你的盈利时间。当你启动业务时，了解在客户销售或收到所产生的现金之前需要支付的费用也很重要。 </t>
  </si>
  <si>
    <t xml:space="preserve">跟踪你为估算收入和所售商品成本而做出的假设。对于尚未开始运营的企业，应了解如何为产品或服务估算这些内容。下面是一些估算指南： </t>
  </si>
  <si>
    <t xml:space="preserve">收入：首先，确定第一年可从目标市场（一组潜在客户、企业或消费者）获得的业务数量。你预计达成的百分比是多少？他们购买你的产品或服务的平均交易额是多少？从第一个月开始，每个月可实现的业务量是多少？你可能希望从第一个月的数字开始，然后按百分比增长，例如 10%。举个例子，假设你向镇上的小型企业销售清洁服务，并且你认为有 500 家企业需要该服务。如果平均合同金额为每月 250 美元，你需要估算第一年每个月可以签订合同的企业数量。 </t>
  </si>
  <si>
    <t xml:space="preserve">所售商品成本 (COGS)：这应该针对产品和部分服务进行计算。它包含生产产品所需的成本。例如，如果你销售服装，则 COGS 是你从制造商处购买服装所支付的价格。如果你自行制作，则为制作服装所需的材料和人工成本。对于服务，这将是一小时计费工作的直接人工成本。损益表中“毛利润”下的所有项目都是整个业务的固定成本或常规开支成本，如租金、电话费甚至营销费用。 </t>
  </si>
  <si>
    <t>启动成本</t>
  </si>
  <si>
    <t>你的咖啡店</t>
  </si>
  <si>
    <t>成本项目</t>
  </si>
  <si>
    <t>广告/营销</t>
  </si>
  <si>
    <t>员工薪金</t>
  </si>
  <si>
    <t>员工工资税和福利</t>
  </si>
  <si>
    <t>租金/租赁付款/公共事业费用</t>
  </si>
  <si>
    <t>邮费/运费</t>
  </si>
  <si>
    <t>预估启动预算</t>
  </si>
  <si>
    <t>月数</t>
  </si>
  <si>
    <t>成本/月份</t>
  </si>
  <si>
    <t>一次性成本</t>
  </si>
  <si>
    <t>总成本</t>
  </si>
  <si>
    <t>收入</t>
  </si>
  <si>
    <t>预估产品销售额</t>
  </si>
  <si>
    <t>减去销售退货和折扣</t>
  </si>
  <si>
    <t>服务收入</t>
  </si>
  <si>
    <t xml:space="preserve">其他收入 </t>
  </si>
  <si>
    <t>净销售额</t>
  </si>
  <si>
    <t>所售商品成本</t>
  </si>
  <si>
    <t>毛利润</t>
  </si>
  <si>
    <t>支出</t>
  </si>
  <si>
    <t>工资和报酬</t>
  </si>
  <si>
    <t>营销/广告</t>
  </si>
  <si>
    <t>销售佣金</t>
  </si>
  <si>
    <t>租金</t>
  </si>
  <si>
    <t>其他 1</t>
  </si>
  <si>
    <t>总支出</t>
  </si>
  <si>
    <t>税前收入</t>
  </si>
  <si>
    <t>所得税支出</t>
  </si>
  <si>
    <t>净收入</t>
  </si>
  <si>
    <t>1 月</t>
  </si>
  <si>
    <t>2 月</t>
  </si>
  <si>
    <t>3 月</t>
  </si>
  <si>
    <t>4 月</t>
  </si>
  <si>
    <t>5 月</t>
  </si>
  <si>
    <t>6 月</t>
  </si>
  <si>
    <t>7 月</t>
  </si>
  <si>
    <t>8 月</t>
  </si>
  <si>
    <t>9 月</t>
  </si>
  <si>
    <t>10 月</t>
  </si>
  <si>
    <t>11 月</t>
  </si>
  <si>
    <t>12 月</t>
  </si>
  <si>
    <t>年初至今</t>
  </si>
  <si>
    <r>
      <rPr>
        <b/>
        <sz val="9"/>
        <color rgb="FFC00000"/>
        <rFont val="Microsoft YaHei UI"/>
        <family val="2"/>
        <charset val="134"/>
      </rPr>
      <t>预计启动成本：</t>
    </r>
    <r>
      <rPr>
        <sz val="9"/>
        <color rgb="FF2F2F2F"/>
        <rFont val="Microsoft YaHei UI"/>
        <family val="2"/>
        <charset val="134"/>
      </rPr>
      <t xml:space="preserve">下一个选项卡“启动成本模板”中的表格提供了一个空白模板，其中包含一些入门说明。下一个选项卡“启动成本示例”显示了启动业务可能需要的持续和一次性成本项目的示例。随着时间的推移，许多企业都会获得贷记支付，而不是立即获得现金。你需要假设除了一次性费用之外，你还必须利用存款或初始投资来为多少个月的经常性项目提供资金，从而预估有现金开始流入公司的时间，这一点至关重要。  </t>
    </r>
  </si>
  <si>
    <r>
      <rPr>
        <b/>
        <sz val="9"/>
        <color rgb="FFC00000"/>
        <rFont val="Microsoft YaHei UI"/>
        <family val="2"/>
        <charset val="134"/>
      </rPr>
      <t>预计损益模型：</t>
    </r>
    <r>
      <rPr>
        <sz val="9"/>
        <color rgb="FF2F2F2F"/>
        <rFont val="Microsoft YaHei UI"/>
        <family val="2"/>
        <charset val="134"/>
      </rPr>
      <t xml:space="preserve">在标签为“损益表模板”的选项卡中，你将找到一个空白模板（用于执行销售预测）和损益模型。下一个选项卡“损益表示例”显示了一家小型企业预测其前 12 个月运营情况的示例。各个模型在表格顶部显示了预计的销售额和毛利润。这是开始创建销售预测的理想位置。下一部分（下方）逐项列出了你预测的相同月份内的经常性费用。它们应与你在前一部分中填写的预估启动成本一致。在此模型的底部，你将了解何时开始盈利以及哪些费用项目对你的盈利能力影响最大。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</si>
</sst>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quot;¥&quot;\-#,##0"/>
    <numFmt numFmtId="42" formatCode="_ &quot;¥&quot;* #,##0_ ;_ &quot;¥&quot;* \-#,##0_ ;_ &quot;¥&quot;* &quot;-&quot;_ ;_ @_ "/>
    <numFmt numFmtId="44" formatCode="_ &quot;¥&quot;* #,##0.00_ ;_ &quot;¥&quot;* \-#,##0.00_ ;_ &quot;¥&quot;* &quot;-&quot;??_ ;_ @_ "/>
    <numFmt numFmtId="176" formatCode="_(* #,##0_);_(* \(#,##0\);_(* &quot;-&quot;_);_(@_)"/>
    <numFmt numFmtId="177" formatCode="_(* #,##0.00_);_(* \(#,##0.00\);_(* &quot;-&quot;??_);_(@_)"/>
    <numFmt numFmtId="178" formatCode="yyyy/m/d;@"/>
    <numFmt numFmtId="179" formatCode="&quot;¥&quot;#,##0_);\(&quot;¥&quot;#,##0\)"/>
    <numFmt numFmtId="180" formatCode="[DBNum1][$-804]yyyy&quot;年&quot;m&quot;月&quot;d&quot;日&quot;;@"/>
  </numFmts>
  <fonts count="39" x14ac:knownFonts="1">
    <font>
      <sz val="11"/>
      <color theme="1"/>
      <name val="Microsoft YaHei UI"/>
      <family val="2"/>
    </font>
    <font>
      <sz val="11"/>
      <color theme="1"/>
      <name val="Microsoft YaHei UI"/>
      <family val="2"/>
    </font>
    <font>
      <sz val="11"/>
      <color theme="0"/>
      <name val="Microsoft YaHei UI"/>
      <family val="2"/>
    </font>
    <font>
      <sz val="11"/>
      <color rgb="FF9C0006"/>
      <name val="Microsoft YaHei UI"/>
      <family val="2"/>
    </font>
    <font>
      <b/>
      <sz val="11"/>
      <color rgb="FFFA7D00"/>
      <name val="Microsoft YaHei UI"/>
      <family val="2"/>
    </font>
    <font>
      <b/>
      <sz val="11"/>
      <color theme="0"/>
      <name val="Microsoft YaHei UI"/>
      <family val="2"/>
    </font>
    <font>
      <i/>
      <sz val="11"/>
      <color rgb="FF7F7F7F"/>
      <name val="Microsoft YaHei UI"/>
      <family val="2"/>
    </font>
    <font>
      <sz val="11"/>
      <color rgb="FF006100"/>
      <name val="Microsoft YaHei UI"/>
      <family val="2"/>
    </font>
    <font>
      <b/>
      <sz val="15"/>
      <color theme="3"/>
      <name val="Microsoft YaHei UI"/>
      <family val="2"/>
    </font>
    <font>
      <b/>
      <sz val="13"/>
      <color theme="3"/>
      <name val="Microsoft YaHei UI"/>
      <family val="2"/>
    </font>
    <font>
      <b/>
      <sz val="11"/>
      <color theme="3"/>
      <name val="Microsoft YaHei UI"/>
      <family val="2"/>
    </font>
    <font>
      <sz val="11"/>
      <color rgb="FF3F3F76"/>
      <name val="Microsoft YaHei UI"/>
      <family val="2"/>
    </font>
    <font>
      <sz val="11"/>
      <color rgb="FFFA7D00"/>
      <name val="Microsoft YaHei UI"/>
      <family val="2"/>
    </font>
    <font>
      <sz val="11"/>
      <color rgb="FF9C5700"/>
      <name val="Microsoft YaHei UI"/>
      <family val="2"/>
    </font>
    <font>
      <b/>
      <sz val="11"/>
      <color rgb="FF3F3F3F"/>
      <name val="Microsoft YaHei UI"/>
      <family val="2"/>
    </font>
    <font>
      <sz val="18"/>
      <color theme="3"/>
      <name val="Microsoft YaHei UI"/>
      <family val="2"/>
    </font>
    <font>
      <b/>
      <sz val="11"/>
      <color theme="1"/>
      <name val="Microsoft YaHei UI"/>
      <family val="2"/>
    </font>
    <font>
      <sz val="11"/>
      <color rgb="FFFF0000"/>
      <name val="Microsoft YaHei UI"/>
      <family val="2"/>
    </font>
    <font>
      <b/>
      <sz val="12"/>
      <color theme="0"/>
      <name val="Microsoft YaHei UI"/>
      <family val="2"/>
    </font>
    <font>
      <sz val="11"/>
      <color theme="1"/>
      <name val="Microsoft YaHei UI"/>
      <family val="2"/>
      <charset val="134"/>
    </font>
    <font>
      <sz val="9"/>
      <color rgb="FF2F2F2F"/>
      <name val="Microsoft YaHei UI"/>
      <family val="2"/>
      <charset val="134"/>
    </font>
    <font>
      <b/>
      <sz val="9"/>
      <color rgb="FF2F2F2F"/>
      <name val="Microsoft YaHei UI"/>
      <family val="2"/>
      <charset val="134"/>
    </font>
    <font>
      <sz val="9"/>
      <name val="宋体"/>
      <family val="3"/>
      <charset val="134"/>
    </font>
    <font>
      <sz val="11"/>
      <color theme="0"/>
      <name val="Microsoft YaHei UI"/>
      <family val="2"/>
      <charset val="134"/>
    </font>
    <font>
      <b/>
      <sz val="12"/>
      <color theme="0"/>
      <name val="Microsoft YaHei UI"/>
      <family val="2"/>
      <charset val="134"/>
    </font>
    <font>
      <b/>
      <sz val="9"/>
      <color rgb="FFC00000"/>
      <name val="Microsoft YaHei UI"/>
      <family val="2"/>
      <charset val="134"/>
    </font>
    <font>
      <b/>
      <sz val="11"/>
      <color theme="0"/>
      <name val="Microsoft YaHei UI"/>
      <family val="2"/>
      <charset val="134"/>
    </font>
    <font>
      <b/>
      <sz val="10"/>
      <color theme="0"/>
      <name val="Microsoft YaHei UI"/>
      <family val="2"/>
      <charset val="134"/>
    </font>
    <font>
      <b/>
      <sz val="11"/>
      <color theme="1"/>
      <name val="Microsoft YaHei UI"/>
      <family val="2"/>
      <charset val="134"/>
    </font>
    <font>
      <b/>
      <sz val="10"/>
      <color rgb="FF2F2F2F"/>
      <name val="Microsoft YaHei UI"/>
      <family val="2"/>
      <charset val="134"/>
    </font>
    <font>
      <b/>
      <sz val="5"/>
      <color theme="0" tint="-4.9989318521683403E-2"/>
      <name val="Microsoft YaHei UI"/>
      <family val="2"/>
      <charset val="134"/>
    </font>
    <font>
      <sz val="9"/>
      <color theme="0"/>
      <name val="Microsoft YaHei UI"/>
      <family val="2"/>
      <charset val="134"/>
    </font>
    <font>
      <sz val="11"/>
      <color theme="0" tint="-4.9989318521683403E-2"/>
      <name val="Microsoft YaHei UI"/>
      <family val="2"/>
      <charset val="134"/>
    </font>
    <font>
      <b/>
      <sz val="10"/>
      <color theme="1"/>
      <name val="Microsoft YaHei UI"/>
      <family val="2"/>
      <charset val="134"/>
    </font>
    <font>
      <b/>
      <sz val="10"/>
      <color rgb="FFFF0000"/>
      <name val="Microsoft YaHei UI"/>
      <family val="2"/>
      <charset val="134"/>
    </font>
    <font>
      <sz val="11"/>
      <color rgb="FFFF0000"/>
      <name val="Microsoft YaHei UI"/>
      <family val="2"/>
      <charset val="134"/>
    </font>
    <font>
      <sz val="9"/>
      <color rgb="FFFF0000"/>
      <name val="Microsoft YaHei UI"/>
      <family val="2"/>
      <charset val="134"/>
    </font>
    <font>
      <b/>
      <sz val="9"/>
      <color theme="0"/>
      <name val="Microsoft YaHei UI"/>
      <family val="2"/>
      <charset val="134"/>
    </font>
    <font>
      <b/>
      <sz val="9"/>
      <color rgb="FFFF0000"/>
      <name val="Microsoft YaHei UI"/>
      <family val="2"/>
      <charset val="134"/>
    </font>
  </fonts>
  <fills count="37">
    <fill>
      <patternFill patternType="none"/>
    </fill>
    <fill>
      <patternFill patternType="gray125"/>
    </fill>
    <fill>
      <patternFill patternType="solid">
        <fgColor rgb="FFD83B01"/>
        <bgColor indexed="64"/>
      </patternFill>
    </fill>
    <fill>
      <patternFill patternType="solid">
        <fgColor rgb="FF2F2F2F"/>
        <bgColor indexed="64"/>
      </patternFill>
    </fill>
    <fill>
      <patternFill patternType="solid">
        <fgColor theme="0"/>
        <bgColor indexed="64"/>
      </patternFill>
    </fill>
    <fill>
      <patternFill patternType="solid">
        <fgColor rgb="FFE6E6E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4">
    <border>
      <left/>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top style="thin">
        <color theme="1" tint="0.249977111117893"/>
      </top>
      <bottom style="thin">
        <color theme="1" tint="0.249977111117893"/>
      </bottom>
      <diagonal/>
    </border>
    <border>
      <left/>
      <right/>
      <top style="thin">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style="thin">
        <color theme="1" tint="0.249977111117893"/>
      </left>
      <right/>
      <top/>
      <bottom/>
      <diagonal/>
    </border>
    <border>
      <left style="thin">
        <color theme="1" tint="0.249977111117893"/>
      </left>
      <right/>
      <top style="thin">
        <color theme="1" tint="0.249977111117893"/>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theme="1" tint="0.249977111117893"/>
      </right>
      <top style="thin">
        <color theme="1" tint="0.249977111117893"/>
      </top>
      <bottom style="thin">
        <color theme="1" tint="0.249977111117893"/>
      </bottom>
      <diagonal/>
    </border>
    <border>
      <left/>
      <right style="thin">
        <color indexed="64"/>
      </right>
      <top/>
      <bottom/>
      <diagonal/>
    </border>
    <border>
      <left style="thin">
        <color indexed="64"/>
      </left>
      <right/>
      <top style="thin">
        <color theme="1" tint="0.249977111117893"/>
      </top>
      <bottom style="thin">
        <color theme="1" tint="0.249977111117893"/>
      </bottom>
      <diagonal/>
    </border>
    <border>
      <left style="thin">
        <color theme="1" tint="0.249977111117893"/>
      </left>
      <right style="thin">
        <color indexed="64"/>
      </right>
      <top style="thin">
        <color theme="1" tint="0.249977111117893"/>
      </top>
      <bottom style="thin">
        <color theme="1" tint="0.249977111117893"/>
      </bottom>
      <diagonal/>
    </border>
    <border>
      <left/>
      <right style="thin">
        <color indexed="64"/>
      </right>
      <top style="thin">
        <color theme="1" tint="0.249977111117893"/>
      </top>
      <bottom style="thin">
        <color theme="1" tint="0.249977111117893"/>
      </bottom>
      <diagonal/>
    </border>
    <border>
      <left style="thin">
        <color indexed="64"/>
      </left>
      <right/>
      <top style="thin">
        <color theme="1" tint="0.249977111117893"/>
      </top>
      <bottom style="thin">
        <color indexed="64"/>
      </bottom>
      <diagonal/>
    </border>
    <border>
      <left/>
      <right/>
      <top style="thin">
        <color theme="1" tint="0.249977111117893"/>
      </top>
      <bottom style="thin">
        <color indexed="64"/>
      </bottom>
      <diagonal/>
    </border>
    <border>
      <left/>
      <right style="thin">
        <color indexed="64"/>
      </right>
      <top style="thin">
        <color theme="1" tint="0.249977111117893"/>
      </top>
      <bottom style="thin">
        <color indexed="64"/>
      </bottom>
      <diagonal/>
    </border>
    <border>
      <left style="thin">
        <color theme="1" tint="0.249977111117893"/>
      </left>
      <right/>
      <top/>
      <bottom style="thin">
        <color theme="1" tint="0.249977111117893"/>
      </bottom>
      <diagonal/>
    </border>
    <border>
      <left/>
      <right/>
      <top/>
      <bottom style="thin">
        <color theme="1" tint="0.249977111117893"/>
      </bottom>
      <diagonal/>
    </border>
    <border>
      <left style="thin">
        <color indexed="64"/>
      </left>
      <right/>
      <top/>
      <bottom style="thin">
        <color theme="1" tint="0.249977111117893"/>
      </bottom>
      <diagonal/>
    </border>
    <border>
      <left/>
      <right style="thin">
        <color indexed="64"/>
      </right>
      <top/>
      <bottom style="thin">
        <color theme="1" tint="0.249977111117893"/>
      </bottom>
      <diagonal/>
    </border>
    <border>
      <left/>
      <right style="thin">
        <color theme="1" tint="0.249977111117893"/>
      </right>
      <top/>
      <bottom style="thin">
        <color theme="1" tint="0.249977111117893"/>
      </bottom>
      <diagonal/>
    </border>
    <border>
      <left style="thin">
        <color theme="1" tint="0.249977111117893"/>
      </left>
      <right style="thin">
        <color theme="1" tint="0.249977111117893"/>
      </right>
      <top/>
      <bottom style="thin">
        <color theme="1" tint="0.249977111117893"/>
      </bottom>
      <diagonal/>
    </border>
    <border>
      <left/>
      <right style="thin">
        <color theme="1" tint="0.249977111117893"/>
      </right>
      <top style="thin">
        <color theme="1" tint="0.249977111117893"/>
      </top>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top style="thin">
        <color theme="1" tint="0.249977111117893"/>
      </top>
      <bottom style="thin">
        <color indexed="64"/>
      </bottom>
      <diagonal/>
    </border>
    <border>
      <left/>
      <right/>
      <top style="thin">
        <color theme="1" tint="0.249977111117893"/>
      </top>
      <bottom/>
      <diagonal/>
    </border>
    <border>
      <left style="thin">
        <color theme="1" tint="0.249977111117893"/>
      </left>
      <right style="thin">
        <color theme="1" tint="0.249977111117893"/>
      </right>
      <top style="thin">
        <color theme="1" tint="0.249977111117893"/>
      </top>
      <bottom style="thick">
        <color rgb="FFD83B01"/>
      </bottom>
      <diagonal/>
    </border>
    <border>
      <left/>
      <right style="thin">
        <color theme="1" tint="0.249977111117893"/>
      </right>
      <top/>
      <bottom style="thick">
        <color rgb="FFD83B01"/>
      </bottom>
      <diagonal/>
    </border>
    <border>
      <left style="thin">
        <color theme="1" tint="0.249977111117893"/>
      </left>
      <right style="thin">
        <color theme="1" tint="0.249977111117893"/>
      </right>
      <top/>
      <bottom style="thick">
        <color rgb="FFD83B01"/>
      </bottom>
      <diagonal/>
    </border>
    <border>
      <left style="thin">
        <color theme="1" tint="0.249977111117893"/>
      </left>
      <right/>
      <top/>
      <bottom style="thick">
        <color rgb="FFD83B01"/>
      </bottom>
      <diagonal/>
    </border>
    <border>
      <left/>
      <right style="thin">
        <color theme="1" tint="0.24994659260841701"/>
      </right>
      <top/>
      <bottom style="thick">
        <color rgb="FFD83B01"/>
      </bottom>
      <diagonal/>
    </border>
    <border>
      <left/>
      <right style="thin">
        <color theme="1" tint="0.249977111117893"/>
      </right>
      <top style="thin">
        <color theme="1" tint="0.249977111117893"/>
      </top>
      <bottom style="thick">
        <color rgb="FFD83B01"/>
      </bottom>
      <diagonal/>
    </border>
    <border>
      <left style="thin">
        <color theme="1" tint="0.249977111117893"/>
      </left>
      <right/>
      <top style="thin">
        <color theme="1" tint="0.249977111117893"/>
      </top>
      <bottom style="thick">
        <color rgb="FFD83B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177" fontId="1" fillId="0" borderId="0" applyFont="0" applyFill="0" applyBorder="0" applyAlignment="0" applyProtection="0"/>
    <xf numFmtId="176"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0" fontId="8" fillId="0" borderId="35" applyNumberFormat="0" applyFill="0" applyAlignment="0" applyProtection="0"/>
    <xf numFmtId="0" fontId="9" fillId="0" borderId="36" applyNumberFormat="0" applyFill="0" applyAlignment="0" applyProtection="0"/>
    <xf numFmtId="0" fontId="10" fillId="0" borderId="37" applyNumberFormat="0" applyFill="0" applyAlignment="0" applyProtection="0"/>
    <xf numFmtId="0" fontId="10" fillId="0" borderId="0" applyNumberFormat="0" applyFill="0" applyBorder="0" applyAlignment="0" applyProtection="0"/>
    <xf numFmtId="0" fontId="7" fillId="6" borderId="0" applyNumberFormat="0" applyBorder="0" applyAlignment="0" applyProtection="0"/>
    <xf numFmtId="0" fontId="3" fillId="7" borderId="0" applyNumberFormat="0" applyBorder="0" applyAlignment="0" applyProtection="0"/>
    <xf numFmtId="0" fontId="13" fillId="8" borderId="0" applyNumberFormat="0" applyBorder="0" applyAlignment="0" applyProtection="0"/>
    <xf numFmtId="0" fontId="11" fillId="9" borderId="38" applyNumberFormat="0" applyAlignment="0" applyProtection="0"/>
    <xf numFmtId="0" fontId="14" fillId="10" borderId="39" applyNumberFormat="0" applyAlignment="0" applyProtection="0"/>
    <xf numFmtId="0" fontId="4" fillId="10" borderId="38" applyNumberFormat="0" applyAlignment="0" applyProtection="0"/>
    <xf numFmtId="0" fontId="12" fillId="0" borderId="40" applyNumberFormat="0" applyFill="0" applyAlignment="0" applyProtection="0"/>
    <xf numFmtId="0" fontId="5" fillId="11" borderId="41" applyNumberFormat="0" applyAlignment="0" applyProtection="0"/>
    <xf numFmtId="0" fontId="17" fillId="0" borderId="0" applyNumberFormat="0" applyFill="0" applyBorder="0" applyAlignment="0" applyProtection="0"/>
    <xf numFmtId="0" fontId="1" fillId="12" borderId="42" applyNumberFormat="0" applyFont="0" applyAlignment="0" applyProtection="0"/>
    <xf numFmtId="0" fontId="6" fillId="0" borderId="0" applyNumberFormat="0" applyFill="0" applyBorder="0" applyAlignment="0" applyProtection="0"/>
    <xf numFmtId="0" fontId="16" fillId="0" borderId="43" applyNumberFormat="0" applyFill="0" applyAlignment="0" applyProtection="0"/>
    <xf numFmtId="0" fontId="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128">
    <xf numFmtId="0" fontId="0" fillId="0" borderId="0" xfId="0"/>
    <xf numFmtId="0" fontId="18" fillId="2" borderId="0" xfId="0" applyFont="1" applyFill="1" applyAlignment="1">
      <alignment horizontal="left" vertical="center"/>
    </xf>
    <xf numFmtId="0" fontId="0" fillId="4" borderId="0" xfId="0" applyFont="1" applyFill="1" applyAlignment="1">
      <alignment horizontal="left" vertical="center"/>
    </xf>
    <xf numFmtId="0" fontId="19" fillId="2" borderId="0" xfId="0" applyFont="1" applyFill="1" applyAlignment="1">
      <alignment horizontal="left" vertical="center"/>
    </xf>
    <xf numFmtId="0" fontId="20" fillId="5" borderId="0" xfId="0" applyFont="1" applyFill="1" applyAlignment="1">
      <alignment horizontal="justify" vertical="center" wrapText="1"/>
    </xf>
    <xf numFmtId="0" fontId="19" fillId="3" borderId="0" xfId="0" applyFont="1" applyFill="1" applyAlignment="1">
      <alignment horizontal="left" vertical="center"/>
    </xf>
    <xf numFmtId="0" fontId="21" fillId="5" borderId="0" xfId="0" applyFont="1" applyFill="1" applyAlignment="1">
      <alignment horizontal="justify" vertical="center" wrapText="1"/>
    </xf>
    <xf numFmtId="0" fontId="19" fillId="4" borderId="0" xfId="0" applyFont="1" applyFill="1" applyAlignment="1">
      <alignment horizontal="left" vertical="center" wrapText="1"/>
    </xf>
    <xf numFmtId="0" fontId="19" fillId="3" borderId="0" xfId="0" applyFont="1" applyFill="1" applyAlignment="1">
      <alignment horizontal="left" vertical="center" wrapText="1"/>
    </xf>
    <xf numFmtId="0" fontId="19" fillId="4" borderId="0" xfId="0" applyFont="1" applyFill="1"/>
    <xf numFmtId="0" fontId="19" fillId="3" borderId="0" xfId="0" applyFont="1" applyFill="1"/>
    <xf numFmtId="0" fontId="23" fillId="4" borderId="0" xfId="0" applyFont="1" applyFill="1" applyAlignment="1">
      <alignment horizontal="left" vertical="center" wrapText="1"/>
    </xf>
    <xf numFmtId="0" fontId="24" fillId="2" borderId="0" xfId="0" applyFont="1" applyFill="1" applyAlignment="1">
      <alignment horizontal="left" vertical="center"/>
    </xf>
    <xf numFmtId="0" fontId="19" fillId="4" borderId="0" xfId="0" applyFont="1" applyFill="1" applyAlignment="1">
      <alignment horizontal="left" vertical="center"/>
    </xf>
    <xf numFmtId="0" fontId="23" fillId="4" borderId="0" xfId="0" applyFont="1" applyFill="1" applyAlignment="1">
      <alignment vertical="center" wrapText="1"/>
    </xf>
    <xf numFmtId="0" fontId="25" fillId="5" borderId="0" xfId="0" applyFont="1" applyFill="1" applyAlignment="1">
      <alignment horizontal="justify" vertical="center" wrapText="1"/>
    </xf>
    <xf numFmtId="0" fontId="23" fillId="4" borderId="0" xfId="0" applyFont="1" applyFill="1" applyAlignment="1">
      <alignment wrapText="1"/>
    </xf>
    <xf numFmtId="0" fontId="26" fillId="4" borderId="0" xfId="0" applyFont="1" applyFill="1" applyAlignment="1">
      <alignment horizontal="left" vertical="center" wrapText="1"/>
    </xf>
    <xf numFmtId="0" fontId="27" fillId="2" borderId="2" xfId="0" applyFont="1" applyFill="1" applyBorder="1" applyAlignment="1">
      <alignment vertical="center"/>
    </xf>
    <xf numFmtId="0" fontId="27" fillId="2" borderId="3" xfId="0" applyFont="1" applyFill="1" applyBorder="1" applyAlignment="1">
      <alignment vertical="center"/>
    </xf>
    <xf numFmtId="0" fontId="27" fillId="2" borderId="4" xfId="0" applyFont="1" applyFill="1" applyBorder="1" applyAlignment="1">
      <alignment vertical="center"/>
    </xf>
    <xf numFmtId="0" fontId="28" fillId="4" borderId="0" xfId="0" applyFont="1" applyFill="1" applyAlignment="1">
      <alignment horizontal="left" vertical="center"/>
    </xf>
    <xf numFmtId="0" fontId="28" fillId="3" borderId="0" xfId="0" applyFont="1" applyFill="1" applyAlignment="1">
      <alignment horizontal="left" vertical="center"/>
    </xf>
    <xf numFmtId="0" fontId="27" fillId="4" borderId="0" xfId="0" applyFont="1" applyFill="1" applyAlignment="1">
      <alignment horizontal="left" vertical="center" wrapText="1"/>
    </xf>
    <xf numFmtId="0" fontId="29" fillId="5" borderId="1" xfId="0" applyFont="1" applyFill="1" applyBorder="1" applyAlignment="1">
      <alignment horizontal="left" vertical="center"/>
    </xf>
    <xf numFmtId="0" fontId="29" fillId="4" borderId="0" xfId="0" applyFont="1" applyFill="1" applyAlignment="1">
      <alignment horizontal="left" vertical="center"/>
    </xf>
    <xf numFmtId="0" fontId="29" fillId="3" borderId="0" xfId="0" applyFont="1" applyFill="1" applyAlignment="1">
      <alignment horizontal="left" vertical="center"/>
    </xf>
    <xf numFmtId="178" fontId="30" fillId="2" borderId="6" xfId="0" applyNumberFormat="1" applyFont="1" applyFill="1" applyBorder="1" applyAlignment="1">
      <alignment vertical="center" wrapText="1"/>
    </xf>
    <xf numFmtId="178" fontId="30" fillId="2" borderId="27" xfId="0" applyNumberFormat="1" applyFont="1" applyFill="1" applyBorder="1" applyAlignment="1">
      <alignment vertical="center" wrapText="1"/>
    </xf>
    <xf numFmtId="178" fontId="30" fillId="2" borderId="24" xfId="0" applyNumberFormat="1" applyFont="1" applyFill="1" applyBorder="1" applyAlignment="1">
      <alignment vertical="center" wrapText="1"/>
    </xf>
    <xf numFmtId="0" fontId="29" fillId="5" borderId="32" xfId="0" applyFont="1" applyFill="1" applyBorder="1" applyAlignment="1">
      <alignment horizontal="left" vertical="center" wrapText="1"/>
    </xf>
    <xf numFmtId="0" fontId="29" fillId="5" borderId="29" xfId="0" applyFont="1" applyFill="1" applyBorder="1" applyAlignment="1">
      <alignment horizontal="center" vertical="center"/>
    </xf>
    <xf numFmtId="0" fontId="29" fillId="5" borderId="30" xfId="0" applyFont="1" applyFill="1" applyBorder="1" applyAlignment="1">
      <alignment horizontal="center" vertical="center"/>
    </xf>
    <xf numFmtId="0" fontId="29" fillId="5" borderId="31" xfId="0" applyFont="1" applyFill="1" applyBorder="1" applyAlignment="1">
      <alignment horizontal="center" vertical="center"/>
    </xf>
    <xf numFmtId="0" fontId="31" fillId="4" borderId="0" xfId="0" applyFont="1" applyFill="1" applyAlignment="1">
      <alignment horizontal="center" vertical="center" wrapText="1"/>
    </xf>
    <xf numFmtId="0" fontId="21" fillId="5" borderId="22" xfId="0" applyFont="1" applyFill="1" applyBorder="1" applyAlignment="1">
      <alignment horizontal="left" vertical="center" wrapText="1"/>
    </xf>
    <xf numFmtId="0" fontId="20" fillId="5" borderId="23" xfId="0" applyFont="1" applyFill="1" applyBorder="1" applyAlignment="1">
      <alignment horizontal="center" vertical="center"/>
    </xf>
    <xf numFmtId="5" fontId="20" fillId="5" borderId="23" xfId="0" applyNumberFormat="1" applyFont="1" applyFill="1" applyBorder="1" applyAlignment="1">
      <alignment horizontal="center" vertical="center"/>
    </xf>
    <xf numFmtId="5" fontId="20" fillId="5" borderId="18" xfId="0" applyNumberFormat="1" applyFont="1" applyFill="1" applyBorder="1" applyAlignment="1">
      <alignment horizontal="center" vertical="center"/>
    </xf>
    <xf numFmtId="0" fontId="20" fillId="4" borderId="0" xfId="0" applyFont="1" applyFill="1" applyAlignment="1">
      <alignment horizontal="center" vertical="center"/>
    </xf>
    <xf numFmtId="0" fontId="20" fillId="3" borderId="0" xfId="0" applyFont="1" applyFill="1" applyAlignment="1">
      <alignment horizontal="center" vertical="center"/>
    </xf>
    <xf numFmtId="0" fontId="21" fillId="5" borderId="4" xfId="0" applyFont="1" applyFill="1" applyBorder="1" applyAlignment="1">
      <alignment horizontal="left" vertical="center" wrapText="1"/>
    </xf>
    <xf numFmtId="0" fontId="20" fillId="5" borderId="1" xfId="0" applyFont="1" applyFill="1" applyBorder="1" applyAlignment="1">
      <alignment horizontal="center" vertical="center"/>
    </xf>
    <xf numFmtId="5" fontId="20" fillId="5" borderId="1" xfId="0" applyNumberFormat="1" applyFont="1" applyFill="1" applyBorder="1" applyAlignment="1">
      <alignment horizontal="center" vertical="center"/>
    </xf>
    <xf numFmtId="5" fontId="20" fillId="5" borderId="2" xfId="0" applyNumberFormat="1" applyFont="1" applyFill="1" applyBorder="1" applyAlignment="1">
      <alignment horizontal="center" vertical="center"/>
    </xf>
    <xf numFmtId="0" fontId="27" fillId="2" borderId="24" xfId="0" applyFont="1" applyFill="1" applyBorder="1" applyAlignment="1">
      <alignment horizontal="left" vertical="center" wrapText="1"/>
    </xf>
    <xf numFmtId="0" fontId="27" fillId="2" borderId="25" xfId="0" applyFont="1" applyFill="1" applyBorder="1" applyAlignment="1">
      <alignment horizontal="center" vertical="center"/>
    </xf>
    <xf numFmtId="0" fontId="27" fillId="2" borderId="6" xfId="0" applyFont="1" applyFill="1" applyBorder="1" applyAlignment="1">
      <alignment horizontal="center" vertical="center"/>
    </xf>
    <xf numFmtId="0" fontId="32" fillId="4" borderId="0" xfId="0" applyFont="1" applyFill="1" applyAlignment="1">
      <alignment horizontal="center" vertical="center" wrapText="1"/>
    </xf>
    <xf numFmtId="0" fontId="32" fillId="4" borderId="0" xfId="0" applyFont="1" applyFill="1" applyAlignment="1">
      <alignment horizontal="center" vertical="center"/>
    </xf>
    <xf numFmtId="0" fontId="32" fillId="3" borderId="0" xfId="0" applyFont="1" applyFill="1" applyAlignment="1">
      <alignment horizontal="center" vertical="center" wrapText="1"/>
    </xf>
    <xf numFmtId="0" fontId="32" fillId="3" borderId="0" xfId="0" applyFont="1" applyFill="1" applyAlignment="1">
      <alignment horizontal="center" vertical="center"/>
    </xf>
    <xf numFmtId="0" fontId="23" fillId="4" borderId="0" xfId="0" applyFont="1" applyFill="1" applyAlignment="1">
      <alignment horizontal="center" vertical="center" wrapText="1"/>
    </xf>
    <xf numFmtId="0" fontId="33" fillId="4" borderId="0" xfId="0" applyFont="1" applyFill="1" applyAlignment="1">
      <alignment horizontal="left" vertical="center"/>
    </xf>
    <xf numFmtId="0" fontId="33" fillId="3" borderId="0" xfId="0" applyFont="1" applyFill="1" applyAlignment="1">
      <alignment horizontal="left" vertical="center"/>
    </xf>
    <xf numFmtId="178" fontId="30" fillId="2" borderId="2" xfId="0" applyNumberFormat="1" applyFont="1" applyFill="1" applyBorder="1" applyAlignment="1">
      <alignment horizontal="center" vertical="center" wrapText="1"/>
    </xf>
    <xf numFmtId="178" fontId="30" fillId="2" borderId="3" xfId="0" applyNumberFormat="1" applyFont="1" applyFill="1" applyBorder="1" applyAlignment="1">
      <alignment horizontal="center" vertical="center" wrapText="1"/>
    </xf>
    <xf numFmtId="178" fontId="30" fillId="2" borderId="4" xfId="0" applyNumberFormat="1" applyFont="1" applyFill="1" applyBorder="1" applyAlignment="1">
      <alignment horizontal="center" vertical="center" wrapText="1"/>
    </xf>
    <xf numFmtId="0" fontId="29" fillId="5" borderId="33" xfId="0" applyFont="1" applyFill="1" applyBorder="1" applyAlignment="1">
      <alignment horizontal="left" vertical="center" wrapText="1"/>
    </xf>
    <xf numFmtId="0" fontId="29" fillId="5" borderId="28" xfId="0" applyFont="1" applyFill="1" applyBorder="1" applyAlignment="1">
      <alignment horizontal="center" vertical="center"/>
    </xf>
    <xf numFmtId="0" fontId="29" fillId="5" borderId="34" xfId="0" applyFont="1" applyFill="1" applyBorder="1" applyAlignment="1">
      <alignment horizontal="center" vertical="center"/>
    </xf>
    <xf numFmtId="5" fontId="27" fillId="2" borderId="6" xfId="0" applyNumberFormat="1" applyFont="1" applyFill="1" applyBorder="1" applyAlignment="1">
      <alignment horizontal="center" vertical="center"/>
    </xf>
    <xf numFmtId="180" fontId="29" fillId="5" borderId="2" xfId="0" applyNumberFormat="1" applyFont="1" applyFill="1" applyBorder="1" applyAlignment="1">
      <alignment horizontal="right" vertical="center"/>
    </xf>
    <xf numFmtId="180" fontId="29" fillId="5" borderId="3" xfId="0" applyNumberFormat="1" applyFont="1" applyFill="1" applyBorder="1" applyAlignment="1">
      <alignment horizontal="right" vertical="center"/>
    </xf>
    <xf numFmtId="180" fontId="29" fillId="5" borderId="4" xfId="0" applyNumberFormat="1" applyFont="1" applyFill="1" applyBorder="1" applyAlignment="1">
      <alignment horizontal="right" vertical="center"/>
    </xf>
    <xf numFmtId="0" fontId="27" fillId="2" borderId="5" xfId="0" applyFont="1" applyFill="1" applyBorder="1" applyAlignment="1">
      <alignment vertical="center"/>
    </xf>
    <xf numFmtId="0" fontId="27" fillId="2" borderId="0" xfId="0" applyFont="1" applyFill="1" applyBorder="1" applyAlignment="1">
      <alignment vertical="center"/>
    </xf>
    <xf numFmtId="0" fontId="27" fillId="2" borderId="11" xfId="0" applyFont="1" applyFill="1" applyBorder="1" applyAlignment="1">
      <alignment vertical="center"/>
    </xf>
    <xf numFmtId="0" fontId="34" fillId="3" borderId="0" xfId="0" applyFont="1" applyFill="1" applyAlignment="1">
      <alignment horizontal="left" vertical="center"/>
    </xf>
    <xf numFmtId="180" fontId="29" fillId="5" borderId="5" xfId="0" applyNumberFormat="1" applyFont="1" applyFill="1" applyBorder="1" applyAlignment="1">
      <alignment horizontal="right" vertical="center"/>
    </xf>
    <xf numFmtId="180" fontId="29" fillId="5" borderId="0" xfId="0" applyNumberFormat="1" applyFont="1" applyFill="1" applyBorder="1" applyAlignment="1">
      <alignment horizontal="right" vertical="center"/>
    </xf>
    <xf numFmtId="180" fontId="29" fillId="5" borderId="11" xfId="0" applyNumberFormat="1" applyFont="1" applyFill="1" applyBorder="1" applyAlignment="1">
      <alignment horizontal="right" vertical="center"/>
    </xf>
    <xf numFmtId="180" fontId="30" fillId="2" borderId="18" xfId="0" applyNumberFormat="1" applyFont="1" applyFill="1" applyBorder="1" applyAlignment="1">
      <alignment horizontal="center" vertical="center" wrapText="1"/>
    </xf>
    <xf numFmtId="180" fontId="30" fillId="2" borderId="19" xfId="0" applyNumberFormat="1" applyFont="1" applyFill="1" applyBorder="1" applyAlignment="1">
      <alignment horizontal="center" vertical="center" wrapText="1"/>
    </xf>
    <xf numFmtId="180" fontId="30" fillId="2" borderId="21" xfId="0" applyNumberFormat="1" applyFont="1" applyFill="1" applyBorder="1" applyAlignment="1">
      <alignment horizontal="center" vertical="center" wrapText="1"/>
    </xf>
    <xf numFmtId="0" fontId="35" fillId="3" borderId="0" xfId="0" applyFont="1" applyFill="1" applyAlignment="1">
      <alignment horizontal="left" vertical="center"/>
    </xf>
    <xf numFmtId="0" fontId="29" fillId="5" borderId="28" xfId="0" applyFont="1" applyFill="1" applyBorder="1" applyAlignment="1">
      <alignment horizontal="center" vertical="center" wrapText="1"/>
    </xf>
    <xf numFmtId="0" fontId="29" fillId="5" borderId="34" xfId="0" applyFont="1" applyFill="1" applyBorder="1" applyAlignment="1">
      <alignment horizontal="center" vertical="center" wrapText="1"/>
    </xf>
    <xf numFmtId="0" fontId="20" fillId="5" borderId="22" xfId="0" applyFont="1" applyFill="1" applyBorder="1" applyAlignment="1">
      <alignment horizontal="left" vertical="center" wrapText="1"/>
    </xf>
    <xf numFmtId="179" fontId="20" fillId="5" borderId="23" xfId="0" applyNumberFormat="1" applyFont="1" applyFill="1" applyBorder="1" applyAlignment="1">
      <alignment horizontal="center" vertical="center"/>
    </xf>
    <xf numFmtId="179" fontId="20" fillId="5" borderId="18" xfId="0" applyNumberFormat="1" applyFont="1" applyFill="1" applyBorder="1" applyAlignment="1">
      <alignment horizontal="center" vertical="center"/>
    </xf>
    <xf numFmtId="0" fontId="36" fillId="3" borderId="0" xfId="0" applyFont="1" applyFill="1" applyAlignment="1">
      <alignment horizontal="center" vertical="center"/>
    </xf>
    <xf numFmtId="0" fontId="20" fillId="5" borderId="4" xfId="0" applyFont="1" applyFill="1" applyBorder="1" applyAlignment="1">
      <alignment horizontal="left" vertical="center" wrapText="1"/>
    </xf>
    <xf numFmtId="179" fontId="20" fillId="5" borderId="1" xfId="0" applyNumberFormat="1" applyFont="1" applyFill="1" applyBorder="1" applyAlignment="1">
      <alignment horizontal="center" vertical="center"/>
    </xf>
    <xf numFmtId="179" fontId="20" fillId="5" borderId="2" xfId="0" applyNumberFormat="1" applyFont="1" applyFill="1" applyBorder="1" applyAlignment="1">
      <alignment horizontal="center" vertical="center"/>
    </xf>
    <xf numFmtId="0" fontId="37" fillId="4" borderId="0" xfId="0" applyFont="1" applyFill="1" applyAlignment="1">
      <alignment horizontal="center" vertical="center" wrapText="1"/>
    </xf>
    <xf numFmtId="0" fontId="21" fillId="5" borderId="24" xfId="0" applyFont="1" applyFill="1" applyBorder="1" applyAlignment="1">
      <alignment horizontal="left" vertical="center" wrapText="1"/>
    </xf>
    <xf numFmtId="179" fontId="20" fillId="5" borderId="25" xfId="0" applyNumberFormat="1" applyFont="1" applyFill="1" applyBorder="1" applyAlignment="1">
      <alignment horizontal="center" vertical="center"/>
    </xf>
    <xf numFmtId="179" fontId="21" fillId="5" borderId="6" xfId="0" applyNumberFormat="1" applyFont="1" applyFill="1" applyBorder="1" applyAlignment="1">
      <alignment horizontal="center" vertical="center"/>
    </xf>
    <xf numFmtId="0" fontId="21" fillId="4" borderId="0" xfId="0" applyFont="1" applyFill="1" applyAlignment="1">
      <alignment horizontal="center" vertical="center"/>
    </xf>
    <xf numFmtId="0" fontId="38" fillId="3" borderId="0" xfId="0" applyFont="1" applyFill="1" applyAlignment="1">
      <alignment horizontal="center" vertical="center"/>
    </xf>
    <xf numFmtId="0" fontId="21" fillId="3" borderId="0" xfId="0" applyFont="1" applyFill="1" applyAlignment="1">
      <alignment horizontal="center" vertical="center"/>
    </xf>
    <xf numFmtId="0" fontId="21" fillId="5" borderId="1" xfId="0" applyFont="1" applyFill="1" applyBorder="1" applyAlignment="1">
      <alignment horizontal="left" vertical="center" wrapText="1"/>
    </xf>
    <xf numFmtId="179" fontId="21" fillId="5" borderId="1" xfId="0" applyNumberFormat="1" applyFont="1" applyFill="1" applyBorder="1" applyAlignment="1">
      <alignment horizontal="center" vertical="center"/>
    </xf>
    <xf numFmtId="179" fontId="21" fillId="5" borderId="13" xfId="0" applyNumberFormat="1" applyFont="1" applyFill="1" applyBorder="1" applyAlignment="1">
      <alignment horizontal="center" vertical="center"/>
    </xf>
    <xf numFmtId="180" fontId="30" fillId="2" borderId="2" xfId="0" applyNumberFormat="1" applyFont="1" applyFill="1" applyBorder="1" applyAlignment="1">
      <alignment horizontal="right" vertical="center" wrapText="1"/>
    </xf>
    <xf numFmtId="180" fontId="30" fillId="2" borderId="3" xfId="0" applyNumberFormat="1" applyFont="1" applyFill="1" applyBorder="1" applyAlignment="1">
      <alignment horizontal="right" vertical="center" wrapText="1"/>
    </xf>
    <xf numFmtId="180" fontId="30" fillId="2" borderId="14" xfId="0" applyNumberFormat="1" applyFont="1" applyFill="1" applyBorder="1" applyAlignment="1">
      <alignment horizontal="right" vertical="center" wrapText="1"/>
    </xf>
    <xf numFmtId="179" fontId="21" fillId="5" borderId="25" xfId="0" applyNumberFormat="1" applyFont="1" applyFill="1" applyBorder="1" applyAlignment="1">
      <alignment horizontal="center" vertical="center"/>
    </xf>
    <xf numFmtId="179" fontId="20" fillId="5" borderId="6" xfId="0" applyNumberFormat="1" applyFont="1" applyFill="1" applyBorder="1" applyAlignment="1">
      <alignment horizontal="center" vertical="center"/>
    </xf>
    <xf numFmtId="180" fontId="30" fillId="2" borderId="2" xfId="0" applyNumberFormat="1" applyFont="1" applyFill="1" applyBorder="1" applyAlignment="1">
      <alignment vertical="center" wrapText="1"/>
    </xf>
    <xf numFmtId="180" fontId="30" fillId="2" borderId="3" xfId="0" applyNumberFormat="1" applyFont="1" applyFill="1" applyBorder="1" applyAlignment="1">
      <alignment vertical="center" wrapText="1"/>
    </xf>
    <xf numFmtId="180" fontId="30" fillId="2" borderId="14" xfId="0" applyNumberFormat="1" applyFont="1" applyFill="1" applyBorder="1" applyAlignment="1">
      <alignment vertical="center" wrapText="1"/>
    </xf>
    <xf numFmtId="0" fontId="29" fillId="5" borderId="1" xfId="0" applyFont="1" applyFill="1" applyBorder="1" applyAlignment="1">
      <alignment horizontal="left" vertical="center" wrapText="1"/>
    </xf>
    <xf numFmtId="179" fontId="29" fillId="5" borderId="1" xfId="0" applyNumberFormat="1" applyFont="1" applyFill="1" applyBorder="1" applyAlignment="1">
      <alignment horizontal="center" vertical="center" wrapText="1"/>
    </xf>
    <xf numFmtId="179" fontId="29" fillId="5" borderId="13" xfId="0" applyNumberFormat="1" applyFont="1" applyFill="1" applyBorder="1" applyAlignment="1">
      <alignment horizontal="center" vertical="center" wrapText="1"/>
    </xf>
    <xf numFmtId="180" fontId="30" fillId="2" borderId="26" xfId="0" applyNumberFormat="1" applyFont="1" applyFill="1" applyBorder="1" applyAlignment="1">
      <alignment vertical="center" wrapText="1"/>
    </xf>
    <xf numFmtId="180" fontId="30" fillId="2" borderId="16" xfId="0" applyNumberFormat="1" applyFont="1" applyFill="1" applyBorder="1" applyAlignment="1">
      <alignment vertical="center" wrapText="1"/>
    </xf>
    <xf numFmtId="180" fontId="30" fillId="2" borderId="17" xfId="0" applyNumberFormat="1" applyFont="1" applyFill="1" applyBorder="1" applyAlignment="1">
      <alignment vertical="center" wrapText="1"/>
    </xf>
    <xf numFmtId="0" fontId="32" fillId="4" borderId="0" xfId="0" applyFont="1" applyFill="1" applyBorder="1" applyAlignment="1">
      <alignment horizontal="center" vertical="center"/>
    </xf>
    <xf numFmtId="0" fontId="32" fillId="3" borderId="0" xfId="0" applyFont="1" applyFill="1" applyBorder="1" applyAlignment="1">
      <alignment horizontal="center" vertical="center"/>
    </xf>
    <xf numFmtId="0" fontId="19" fillId="3" borderId="0" xfId="0" applyFont="1" applyFill="1" applyBorder="1" applyAlignment="1">
      <alignment horizontal="left" vertical="center"/>
    </xf>
    <xf numFmtId="0" fontId="35" fillId="3" borderId="0" xfId="0" applyFont="1" applyFill="1" applyAlignment="1">
      <alignment horizontal="center" vertical="center"/>
    </xf>
    <xf numFmtId="0" fontId="19" fillId="3" borderId="0" xfId="0" applyFont="1" applyFill="1" applyBorder="1"/>
    <xf numFmtId="0" fontId="35" fillId="3" borderId="0" xfId="0" applyFont="1" applyFill="1"/>
    <xf numFmtId="0" fontId="27" fillId="2" borderId="7" xfId="0" applyFont="1" applyFill="1" applyBorder="1" applyAlignment="1">
      <alignment vertical="center"/>
    </xf>
    <xf numFmtId="0" fontId="27" fillId="2" borderId="8" xfId="0" applyFont="1" applyFill="1" applyBorder="1" applyAlignment="1">
      <alignment vertical="center"/>
    </xf>
    <xf numFmtId="0" fontId="27" fillId="2" borderId="9" xfId="0" applyFont="1" applyFill="1" applyBorder="1" applyAlignment="1">
      <alignment vertical="center"/>
    </xf>
    <xf numFmtId="0" fontId="29" fillId="5" borderId="10" xfId="0" applyFont="1" applyFill="1" applyBorder="1" applyAlignment="1">
      <alignment horizontal="left" vertical="center"/>
    </xf>
    <xf numFmtId="180" fontId="30" fillId="2" borderId="20" xfId="0" applyNumberFormat="1" applyFont="1" applyFill="1" applyBorder="1" applyAlignment="1">
      <alignment horizontal="right" vertical="center" wrapText="1"/>
    </xf>
    <xf numFmtId="180" fontId="30" fillId="2" borderId="19" xfId="0" applyNumberFormat="1" applyFont="1" applyFill="1" applyBorder="1" applyAlignment="1">
      <alignment horizontal="right" vertical="center" wrapText="1"/>
    </xf>
    <xf numFmtId="180" fontId="30" fillId="2" borderId="21" xfId="0" applyNumberFormat="1" applyFont="1" applyFill="1" applyBorder="1" applyAlignment="1">
      <alignment horizontal="right" vertical="center" wrapText="1"/>
    </xf>
    <xf numFmtId="0" fontId="21" fillId="5" borderId="10" xfId="0" applyFont="1" applyFill="1" applyBorder="1" applyAlignment="1">
      <alignment horizontal="left" vertical="center" wrapText="1"/>
    </xf>
    <xf numFmtId="180" fontId="30" fillId="2" borderId="12" xfId="0" applyNumberFormat="1" applyFont="1" applyFill="1" applyBorder="1" applyAlignment="1">
      <alignment horizontal="right" vertical="center" wrapText="1"/>
    </xf>
    <xf numFmtId="0" fontId="29" fillId="5" borderId="10" xfId="0" applyFont="1" applyFill="1" applyBorder="1" applyAlignment="1">
      <alignment horizontal="left" vertical="center" wrapText="1"/>
    </xf>
    <xf numFmtId="180" fontId="30" fillId="2" borderId="15" xfId="0" applyNumberFormat="1" applyFont="1" applyFill="1" applyBorder="1" applyAlignment="1">
      <alignment horizontal="right" vertical="center" wrapText="1"/>
    </xf>
    <xf numFmtId="180" fontId="30" fillId="2" borderId="16" xfId="0" applyNumberFormat="1" applyFont="1" applyFill="1" applyBorder="1" applyAlignment="1">
      <alignment horizontal="right" vertical="center" wrapText="1"/>
    </xf>
    <xf numFmtId="180" fontId="30" fillId="2" borderId="17" xfId="0" applyNumberFormat="1" applyFont="1" applyFill="1" applyBorder="1" applyAlignment="1">
      <alignment horizontal="right" vertical="center" wrapText="1"/>
    </xf>
  </cellXfs>
  <cellStyles count="47">
    <cellStyle name="20% - 着色 1" xfId="24" builtinId="30" customBuiltin="1"/>
    <cellStyle name="20% - 着色 2" xfId="28" builtinId="34" customBuiltin="1"/>
    <cellStyle name="20% - 着色 3" xfId="32" builtinId="38" customBuiltin="1"/>
    <cellStyle name="20% - 着色 4" xfId="36" builtinId="42" customBuiltin="1"/>
    <cellStyle name="20% - 着色 5" xfId="40" builtinId="46" customBuiltin="1"/>
    <cellStyle name="20% - 着色 6" xfId="44" builtinId="50" customBuiltin="1"/>
    <cellStyle name="40% - 着色 1" xfId="25" builtinId="31" customBuiltin="1"/>
    <cellStyle name="40% - 着色 2" xfId="29" builtinId="35" customBuiltin="1"/>
    <cellStyle name="40% - 着色 3" xfId="33" builtinId="39" customBuiltin="1"/>
    <cellStyle name="40% - 着色 4" xfId="37" builtinId="43" customBuiltin="1"/>
    <cellStyle name="40% - 着色 5" xfId="41" builtinId="47" customBuiltin="1"/>
    <cellStyle name="40% - 着色 6" xfId="45" builtinId="51" customBuiltin="1"/>
    <cellStyle name="60% - 着色 1" xfId="26" builtinId="32" customBuiltin="1"/>
    <cellStyle name="60% - 着色 2" xfId="30" builtinId="36" customBuiltin="1"/>
    <cellStyle name="60% - 着色 3" xfId="34" builtinId="40" customBuiltin="1"/>
    <cellStyle name="60% - 着色 4" xfId="38" builtinId="44" customBuiltin="1"/>
    <cellStyle name="60% - 着色 5" xfId="42" builtinId="48" customBuiltin="1"/>
    <cellStyle name="60% - 着色 6" xfId="46" builtinId="52" customBuiltin="1"/>
    <cellStyle name="百分比" xfId="5" builtinId="5" customBuiltin="1"/>
    <cellStyle name="标题" xfId="6" builtinId="15" customBuiltin="1"/>
    <cellStyle name="标题 1" xfId="7" builtinId="16" customBuiltin="1"/>
    <cellStyle name="标题 2" xfId="8" builtinId="17" customBuiltin="1"/>
    <cellStyle name="标题 3" xfId="9" builtinId="18" customBuiltin="1"/>
    <cellStyle name="标题 4" xfId="10" builtinId="19" customBuiltin="1"/>
    <cellStyle name="差" xfId="12" builtinId="27" customBuiltin="1"/>
    <cellStyle name="常规" xfId="0" builtinId="0" customBuiltin="1"/>
    <cellStyle name="好" xfId="11" builtinId="26" customBuiltin="1"/>
    <cellStyle name="汇总" xfId="22" builtinId="25" customBuiltin="1"/>
    <cellStyle name="货币" xfId="3" builtinId="4" customBuiltin="1"/>
    <cellStyle name="货币[0]" xfId="4" builtinId="7" customBuiltin="1"/>
    <cellStyle name="计算" xfId="16" builtinId="22" customBuiltin="1"/>
    <cellStyle name="检查单元格" xfId="18" builtinId="23" customBuiltin="1"/>
    <cellStyle name="解释性文本" xfId="21" builtinId="53" customBuiltin="1"/>
    <cellStyle name="警告文本" xfId="19" builtinId="11" customBuiltin="1"/>
    <cellStyle name="链接单元格" xfId="17" builtinId="24" customBuiltin="1"/>
    <cellStyle name="千位分隔" xfId="1" builtinId="3" customBuiltin="1"/>
    <cellStyle name="千位分隔[0]" xfId="2" builtinId="6" customBuiltin="1"/>
    <cellStyle name="适中" xfId="13" builtinId="28" customBuiltin="1"/>
    <cellStyle name="输出" xfId="15" builtinId="21" customBuiltin="1"/>
    <cellStyle name="输入" xfId="14" builtinId="20" customBuiltin="1"/>
    <cellStyle name="着色 1" xfId="23" builtinId="29" customBuiltin="1"/>
    <cellStyle name="着色 2" xfId="27" builtinId="33" customBuiltin="1"/>
    <cellStyle name="着色 3" xfId="31" builtinId="37" customBuiltin="1"/>
    <cellStyle name="着色 4" xfId="35" builtinId="41" customBuiltin="1"/>
    <cellStyle name="着色 5" xfId="39" builtinId="45" customBuiltin="1"/>
    <cellStyle name="着色 6" xfId="43" builtinId="49" customBuiltin="1"/>
    <cellStyle name="注释" xfId="20" builtinId="10" customBuiltin="1"/>
  </cellStyles>
  <dxfs count="168">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style="thin">
          <color theme="1" tint="0.249977111117893"/>
        </bottom>
      </border>
    </dxf>
    <dxf>
      <font>
        <b/>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i val="0"/>
        <strike val="0"/>
        <condense val="0"/>
        <extend val="0"/>
        <outline val="0"/>
        <shadow val="0"/>
        <u val="none"/>
        <vertAlign val="baseline"/>
        <sz val="9"/>
        <color rgb="FF2F2F2F"/>
        <name val="Microsoft YaHei UI"/>
        <family val="2"/>
        <charset val="134"/>
        <scheme val="none"/>
      </font>
      <fill>
        <patternFill patternType="solid">
          <fgColor indexed="64"/>
          <bgColor rgb="FFE6E6E6"/>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YaHei UI"/>
        <family val="2"/>
        <charset val="134"/>
        <scheme val="none"/>
      </font>
      <fill>
        <patternFill patternType="solid">
          <fgColor indexed="64"/>
          <bgColor rgb="FFE6E6E6"/>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YaHei UI"/>
        <family val="2"/>
        <charset val="134"/>
        <scheme val="none"/>
      </font>
      <fill>
        <patternFill patternType="solid">
          <fgColor indexed="64"/>
          <bgColor rgb="FFE6E6E6"/>
        </patternFill>
      </fill>
      <alignment horizontal="center" vertical="center" textRotation="0" wrapText="0" indent="0" justifyLastLine="0" shrinkToFit="0" readingOrder="0"/>
    </dxf>
    <dxf>
      <font>
        <strike val="0"/>
        <outline val="0"/>
        <shadow val="0"/>
        <u val="none"/>
        <vertAlign val="baseline"/>
        <name val="Microsoft YaHei UI"/>
        <family val="2"/>
        <charset val="134"/>
        <scheme val="none"/>
      </font>
    </dxf>
    <dxf>
      <font>
        <b/>
        <i val="0"/>
        <strike val="0"/>
        <condense val="0"/>
        <extend val="0"/>
        <outline val="0"/>
        <shadow val="0"/>
        <u val="none"/>
        <vertAlign val="baseline"/>
        <sz val="10"/>
        <color rgb="FF2F2F2F"/>
        <name val="Microsoft YaHei UI"/>
        <family val="2"/>
        <charset val="134"/>
        <scheme val="none"/>
      </font>
      <fill>
        <patternFill patternType="solid">
          <fgColor indexed="64"/>
          <bgColor rgb="FFE6E6E6"/>
        </patternFill>
      </fill>
      <alignment horizontal="center" vertical="center" textRotation="0" wrapText="1" indent="0" justifyLastLine="0" shrinkToFit="0" readingOrder="0"/>
      <border diagonalUp="0" diagonalDown="0" outline="0">
        <left style="thin">
          <color theme="1" tint="0.249977111117893"/>
        </left>
        <right style="thin">
          <color theme="1" tint="0.249977111117893"/>
        </right>
        <top/>
        <bottom/>
      </border>
    </dxf>
    <dxf>
      <font>
        <b/>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i val="0"/>
        <strike val="0"/>
        <condense val="0"/>
        <extend val="0"/>
        <outline val="0"/>
        <shadow val="0"/>
        <u val="none"/>
        <vertAlign val="baseline"/>
        <sz val="9"/>
        <color rgb="FF2F2F2F"/>
        <name val="Microsoft YaHei UI"/>
        <family val="2"/>
        <charset val="134"/>
        <scheme val="none"/>
      </font>
      <fill>
        <patternFill patternType="solid">
          <fgColor indexed="64"/>
          <bgColor rgb="FFE6E6E6"/>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YaHei UI"/>
        <family val="2"/>
        <charset val="134"/>
        <scheme val="none"/>
      </font>
      <fill>
        <patternFill patternType="solid">
          <fgColor indexed="64"/>
          <bgColor rgb="FFE6E6E6"/>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YaHei UI"/>
        <family val="2"/>
        <charset val="134"/>
        <scheme val="none"/>
      </font>
      <fill>
        <patternFill patternType="solid">
          <fgColor indexed="64"/>
          <bgColor rgb="FFE6E6E6"/>
        </patternFill>
      </fill>
      <alignment horizontal="center" vertical="center" textRotation="0" wrapText="0" indent="0" justifyLastLine="0" shrinkToFit="0" readingOrder="0"/>
    </dxf>
    <dxf>
      <font>
        <strike val="0"/>
        <outline val="0"/>
        <shadow val="0"/>
        <u val="none"/>
        <vertAlign val="baseline"/>
        <name val="Microsoft YaHei UI"/>
        <family val="2"/>
        <charset val="134"/>
        <scheme val="none"/>
      </font>
    </dxf>
    <dxf>
      <font>
        <b/>
        <i val="0"/>
        <strike val="0"/>
        <condense val="0"/>
        <extend val="0"/>
        <outline val="0"/>
        <shadow val="0"/>
        <u val="none"/>
        <vertAlign val="baseline"/>
        <sz val="10"/>
        <color rgb="FF2F2F2F"/>
        <name val="Microsoft YaHei UI"/>
        <family val="2"/>
        <charset val="134"/>
        <scheme val="none"/>
      </font>
      <fill>
        <patternFill patternType="solid">
          <fgColor indexed="64"/>
          <bgColor rgb="FFE6E6E6"/>
        </patternFill>
      </fill>
      <alignment horizontal="center" vertical="center" textRotation="0" wrapText="1" indent="0" justifyLastLine="0" shrinkToFit="0" readingOrder="0"/>
      <border diagonalUp="0" diagonalDown="0" outline="0">
        <left style="thin">
          <color theme="1" tint="0.249977111117893"/>
        </left>
        <right style="thin">
          <color theme="1" tint="0.249977111117893"/>
        </right>
        <top/>
        <bottom/>
      </border>
    </dxf>
    <dxf>
      <font>
        <b val="0"/>
        <i val="0"/>
        <strike val="0"/>
        <condense val="0"/>
        <extend val="0"/>
        <outline val="0"/>
        <shadow val="0"/>
        <u val="none"/>
        <vertAlign val="baseline"/>
        <sz val="9"/>
        <color rgb="FF2F2F2F"/>
        <name val="Microsoft YaHei UI"/>
        <family val="2"/>
        <charset val="134"/>
        <scheme val="none"/>
      </font>
      <fill>
        <patternFill patternType="solid">
          <fgColor indexed="64"/>
          <bgColor rgb="FFE6E6E6"/>
        </patternFill>
      </fill>
      <alignment horizontal="center" vertical="center" textRotation="0" wrapText="0" indent="0" justifyLastLine="0" shrinkToFit="0" readingOrder="0"/>
    </dxf>
    <dxf>
      <font>
        <strike val="0"/>
        <outline val="0"/>
        <shadow val="0"/>
        <u val="none"/>
        <vertAlign val="baseline"/>
        <name val="Microsoft YaHei UI"/>
        <family val="2"/>
        <charset val="134"/>
        <scheme val="none"/>
      </font>
    </dxf>
    <dxf>
      <font>
        <b/>
        <i val="0"/>
        <strike val="0"/>
        <condense val="0"/>
        <extend val="0"/>
        <outline val="0"/>
        <shadow val="0"/>
        <u val="none"/>
        <vertAlign val="baseline"/>
        <sz val="10"/>
        <color rgb="FF2F2F2F"/>
        <name val="Microsoft YaHei UI"/>
        <family val="2"/>
        <charset val="134"/>
        <scheme val="none"/>
      </font>
      <fill>
        <patternFill patternType="solid">
          <fgColor indexed="64"/>
          <bgColor rgb="FFE6E6E6"/>
        </patternFill>
      </fill>
      <alignment horizontal="center" vertical="center" textRotation="0" wrapText="1" indent="0" justifyLastLine="0" shrinkToFit="0" readingOrder="0"/>
      <border diagonalUp="0" diagonalDown="0" outline="0">
        <left style="thin">
          <color theme="1" tint="0.249977111117893"/>
        </left>
        <right style="thin">
          <color theme="1" tint="0.249977111117893"/>
        </right>
        <top/>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style="thin">
          <color theme="1" tint="0.249977111117893"/>
        </bottom>
      </border>
    </dxf>
    <dxf>
      <font>
        <b/>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i val="0"/>
        <strike val="0"/>
        <condense val="0"/>
        <extend val="0"/>
        <outline val="0"/>
        <shadow val="0"/>
        <u val="none"/>
        <vertAlign val="baseline"/>
        <sz val="9"/>
        <color rgb="FF2F2F2F"/>
        <name val="Microsoft YaHei UI"/>
        <family val="2"/>
        <charset val="134"/>
        <scheme val="none"/>
      </font>
      <fill>
        <patternFill patternType="solid">
          <fgColor indexed="64"/>
          <bgColor rgb="FFE6E6E6"/>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YaHei UI"/>
        <family val="2"/>
        <charset val="134"/>
        <scheme val="none"/>
      </font>
      <fill>
        <patternFill patternType="solid">
          <fgColor indexed="64"/>
          <bgColor rgb="FFE6E6E6"/>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YaHei UI"/>
        <family val="2"/>
        <charset val="134"/>
        <scheme val="none"/>
      </font>
      <fill>
        <patternFill patternType="solid">
          <fgColor indexed="64"/>
          <bgColor rgb="FFE6E6E6"/>
        </patternFill>
      </fill>
      <alignment horizontal="center" vertical="center" textRotation="0" wrapText="0" indent="0" justifyLastLine="0" shrinkToFit="0" readingOrder="0"/>
    </dxf>
    <dxf>
      <font>
        <strike val="0"/>
        <outline val="0"/>
        <shadow val="0"/>
        <u val="none"/>
        <vertAlign val="baseline"/>
        <name val="Microsoft YaHei UI"/>
        <family val="2"/>
        <charset val="134"/>
        <scheme val="none"/>
      </font>
    </dxf>
    <dxf>
      <font>
        <b/>
        <i val="0"/>
        <strike val="0"/>
        <condense val="0"/>
        <extend val="0"/>
        <outline val="0"/>
        <shadow val="0"/>
        <u val="none"/>
        <vertAlign val="baseline"/>
        <sz val="10"/>
        <color rgb="FF2F2F2F"/>
        <name val="Microsoft YaHei UI"/>
        <family val="2"/>
        <charset val="134"/>
        <scheme val="none"/>
      </font>
      <fill>
        <patternFill patternType="solid">
          <fgColor indexed="64"/>
          <bgColor rgb="FFE6E6E6"/>
        </patternFill>
      </fill>
      <alignment horizontal="center" vertical="center" textRotation="0" wrapText="1" indent="0" justifyLastLine="0" shrinkToFit="0" readingOrder="0"/>
      <border diagonalUp="0" diagonalDown="0" outline="0">
        <left style="thin">
          <color theme="1" tint="0.249977111117893"/>
        </left>
        <right style="thin">
          <color theme="1" tint="0.249977111117893"/>
        </right>
        <top/>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YaHei UI"/>
        <family val="2"/>
        <charset val="134"/>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i val="0"/>
        <strike val="0"/>
        <condense val="0"/>
        <extend val="0"/>
        <outline val="0"/>
        <shadow val="0"/>
        <u val="none"/>
        <vertAlign val="baseline"/>
        <sz val="9"/>
        <color rgb="FF2F2F2F"/>
        <name val="Microsoft YaHei UI"/>
        <family val="2"/>
        <charset val="134"/>
        <scheme val="none"/>
      </font>
      <fill>
        <patternFill patternType="solid">
          <fgColor indexed="64"/>
          <bgColor rgb="FFE6E6E6"/>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YaHei UI"/>
        <family val="2"/>
        <charset val="134"/>
        <scheme val="none"/>
      </font>
      <fill>
        <patternFill patternType="solid">
          <fgColor indexed="64"/>
          <bgColor rgb="FFE6E6E6"/>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style="thin">
          <color theme="1" tint="0.249977111117893"/>
        </bottom>
      </border>
    </dxf>
    <dxf>
      <border outline="0">
        <top style="thin">
          <color theme="1" tint="0.249977111117893"/>
        </top>
      </border>
    </dxf>
    <dxf>
      <border outline="0">
        <left style="thin">
          <color theme="1" tint="0.249977111117893"/>
        </left>
        <right style="thin">
          <color indexed="64"/>
        </right>
        <top style="thin">
          <color theme="1" tint="0.249977111117893"/>
        </top>
        <bottom style="thin">
          <color theme="1" tint="0.249977111117893"/>
        </bottom>
      </border>
    </dxf>
    <dxf>
      <border>
        <bottom style="thick">
          <color rgb="FFD83B01"/>
        </bottom>
      </border>
    </dxf>
    <dxf>
      <border outline="0">
        <top style="thin">
          <color theme="1" tint="0.249977111117893"/>
        </top>
      </border>
    </dxf>
    <dxf>
      <border outline="0">
        <left style="thin">
          <color theme="1" tint="0.249977111117893"/>
        </left>
        <right style="thin">
          <color indexed="64"/>
        </right>
        <top style="thin">
          <color theme="1" tint="0.249977111117893"/>
        </top>
        <bottom style="thin">
          <color theme="1" tint="0.249977111117893"/>
        </bottom>
      </border>
    </dxf>
    <dxf>
      <border>
        <bottom style="thick">
          <color rgb="FFD83B01"/>
        </bottom>
      </border>
    </dxf>
    <dxf>
      <border outline="0">
        <top style="thin">
          <color theme="1" tint="0.249977111117893"/>
        </top>
      </border>
    </dxf>
    <dxf>
      <border outline="0">
        <left style="thin">
          <color indexed="64"/>
        </left>
        <right style="thin">
          <color indexed="64"/>
        </right>
        <top style="thin">
          <color theme="1" tint="0.249977111117893"/>
        </top>
        <bottom style="thin">
          <color theme="1" tint="0.249977111117893"/>
        </bottom>
      </border>
    </dxf>
    <dxf>
      <border>
        <bottom style="thick">
          <color rgb="FFD83B01"/>
        </bottom>
      </border>
    </dxf>
    <dxf>
      <border outline="0">
        <top style="thin">
          <color theme="1" tint="0.249977111117893"/>
        </top>
      </border>
    </dxf>
    <dxf>
      <border outline="0">
        <left style="thin">
          <color indexed="64"/>
        </left>
        <right style="thin">
          <color indexed="64"/>
        </right>
        <top style="thin">
          <color theme="1" tint="0.249977111117893"/>
        </top>
        <bottom style="thin">
          <color theme="1" tint="0.249977111117893"/>
        </bottom>
      </border>
    </dxf>
    <dxf>
      <border>
        <bottom style="thick">
          <color rgb="FFD83B01"/>
        </bottom>
      </border>
    </dxf>
    <dxf>
      <font>
        <b/>
        <i val="0"/>
        <strike val="0"/>
        <condense val="0"/>
        <extend val="0"/>
        <outline val="0"/>
        <shadow val="0"/>
        <u val="none"/>
        <vertAlign val="baseline"/>
        <sz val="10"/>
        <color theme="0"/>
        <name val="Microsoft YaHei UI"/>
        <family val="2"/>
        <charset val="134"/>
        <scheme val="none"/>
      </font>
      <numFmt numFmtId="9" formatCode="&quot;¥&quot;#,##0;&quot;¥&quot;\-#,##0"/>
      <fill>
        <patternFill patternType="solid">
          <fgColor indexed="64"/>
          <bgColor rgb="FFD83B01"/>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border>
    </dxf>
    <dxf>
      <font>
        <b val="0"/>
        <i val="0"/>
        <strike val="0"/>
        <condense val="0"/>
        <extend val="0"/>
        <outline val="0"/>
        <shadow val="0"/>
        <u val="none"/>
        <vertAlign val="baseline"/>
        <sz val="9"/>
        <color rgb="FF2F2F2F"/>
        <name val="Microsoft YaHei UI"/>
        <family val="2"/>
        <charset val="134"/>
        <scheme val="none"/>
      </font>
      <numFmt numFmtId="9" formatCode="&quot;¥&quot;#,##0;&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style="thin">
          <color theme="1" tint="0.249977111117893"/>
        </bottom>
      </border>
    </dxf>
    <dxf>
      <font>
        <b/>
        <i val="0"/>
        <strike val="0"/>
        <condense val="0"/>
        <extend val="0"/>
        <outline val="0"/>
        <shadow val="0"/>
        <u val="none"/>
        <vertAlign val="baseline"/>
        <sz val="10"/>
        <color theme="0"/>
        <name val="Microsoft YaHei UI"/>
        <family val="2"/>
        <charset val="134"/>
        <scheme val="none"/>
      </font>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YaHei UI"/>
        <family val="2"/>
        <charset val="134"/>
        <scheme val="none"/>
      </font>
      <numFmt numFmtId="9" formatCode="&quot;¥&quot;#,##0;&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border>
    </dxf>
    <dxf>
      <font>
        <b/>
        <i val="0"/>
        <strike val="0"/>
        <condense val="0"/>
        <extend val="0"/>
        <outline val="0"/>
        <shadow val="0"/>
        <u val="none"/>
        <vertAlign val="baseline"/>
        <sz val="10"/>
        <color theme="0"/>
        <name val="Microsoft YaHei UI"/>
        <family val="2"/>
        <charset val="134"/>
        <scheme val="none"/>
      </font>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YaHei UI"/>
        <family val="2"/>
        <charset val="134"/>
        <scheme val="none"/>
      </font>
      <numFmt numFmtId="9" formatCode="&quot;¥&quot;#,##0;&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border>
    </dxf>
    <dxf>
      <font>
        <b/>
        <i val="0"/>
        <strike val="0"/>
        <condense val="0"/>
        <extend val="0"/>
        <outline val="0"/>
        <shadow val="0"/>
        <u val="none"/>
        <vertAlign val="baseline"/>
        <sz val="10"/>
        <color theme="0"/>
        <name val="Microsoft YaHei UI"/>
        <family val="2"/>
        <charset val="134"/>
        <scheme val="none"/>
      </font>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icrosoft YaHei UI"/>
        <family val="2"/>
        <charset val="134"/>
        <scheme val="none"/>
      </font>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i val="0"/>
        <strike val="0"/>
        <condense val="0"/>
        <extend val="0"/>
        <outline val="0"/>
        <shadow val="0"/>
        <u val="none"/>
        <vertAlign val="baseline"/>
        <sz val="10"/>
        <color theme="0"/>
        <name val="Microsoft YaHei UI"/>
        <family val="2"/>
        <charset val="134"/>
        <scheme val="none"/>
      </font>
      <fill>
        <patternFill patternType="solid">
          <fgColor indexed="64"/>
          <bgColor rgb="FFD83B01"/>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border>
    </dxf>
    <dxf>
      <font>
        <b/>
        <i val="0"/>
        <strike val="0"/>
        <condense val="0"/>
        <extend val="0"/>
        <outline val="0"/>
        <shadow val="0"/>
        <u val="none"/>
        <vertAlign val="baseline"/>
        <sz val="9"/>
        <color rgb="FF2F2F2F"/>
        <name val="Microsoft YaHei UI"/>
        <family val="2"/>
        <charset val="134"/>
        <scheme val="none"/>
      </font>
      <fill>
        <patternFill patternType="solid">
          <fgColor indexed="64"/>
          <bgColor rgb="FFE6E6E6"/>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style="thin">
          <color theme="1" tint="0.249977111117893"/>
        </bottom>
      </border>
    </dxf>
    <dxf>
      <border outline="0">
        <top style="thin">
          <color theme="1" tint="0.249977111117893"/>
        </top>
      </border>
    </dxf>
    <dxf>
      <font>
        <strike val="0"/>
        <outline val="0"/>
        <shadow val="0"/>
        <u val="none"/>
        <vertAlign val="baseline"/>
        <sz val="10"/>
        <color theme="0"/>
        <name val="Microsoft YaHei UI"/>
        <family val="2"/>
        <charset val="134"/>
        <scheme val="none"/>
      </font>
    </dxf>
    <dxf>
      <border outline="0">
        <left style="thin">
          <color theme="1" tint="0.249977111117893"/>
        </left>
        <right style="thin">
          <color theme="1" tint="0.249977111117893"/>
        </right>
        <top style="thin">
          <color theme="1" tint="0.249977111117893"/>
        </top>
        <bottom style="thin">
          <color theme="1" tint="0.249977111117893"/>
        </bottom>
      </border>
    </dxf>
    <dxf>
      <font>
        <strike val="0"/>
        <outline val="0"/>
        <shadow val="0"/>
        <u val="none"/>
        <vertAlign val="baseline"/>
        <name val="Microsoft YaHei UI"/>
        <family val="2"/>
        <charset val="134"/>
        <scheme val="none"/>
      </font>
    </dxf>
    <dxf>
      <border>
        <bottom style="thick">
          <color rgb="FFD83B01"/>
        </bottom>
      </border>
    </dxf>
    <dxf>
      <font>
        <b/>
        <i val="0"/>
        <strike val="0"/>
        <condense val="0"/>
        <extend val="0"/>
        <outline val="0"/>
        <shadow val="0"/>
        <u val="none"/>
        <vertAlign val="baseline"/>
        <sz val="10"/>
        <color rgb="FF2F2F2F"/>
        <name val="Microsoft YaHei UI"/>
        <family val="2"/>
        <charset val="134"/>
        <scheme val="none"/>
      </font>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bottom/>
      </border>
    </dxf>
    <dxf>
      <font>
        <b/>
        <i val="0"/>
        <strike val="0"/>
        <condense val="0"/>
        <extend val="0"/>
        <outline val="0"/>
        <shadow val="0"/>
        <u val="none"/>
        <vertAlign val="baseline"/>
        <sz val="10"/>
        <color theme="0"/>
        <name val="Microsoft YaHei UI"/>
        <family val="2"/>
        <charset val="134"/>
        <scheme val="none"/>
      </font>
      <numFmt numFmtId="181" formatCode="&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bottom/>
      </border>
    </dxf>
    <dxf>
      <font>
        <b val="0"/>
        <i val="0"/>
        <strike val="0"/>
        <condense val="0"/>
        <extend val="0"/>
        <outline val="0"/>
        <shadow val="0"/>
        <u val="none"/>
        <vertAlign val="baseline"/>
        <sz val="9"/>
        <color rgb="FF2F2F2F"/>
        <name val="Microsoft YaHei UI"/>
        <family val="2"/>
        <charset val="134"/>
        <scheme val="none"/>
      </font>
      <numFmt numFmtId="9" formatCode="&quot;¥&quot;#,##0;&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style="thin">
          <color theme="1" tint="0.249977111117893"/>
        </bottom>
      </border>
    </dxf>
    <dxf>
      <font>
        <b/>
        <i val="0"/>
        <strike val="0"/>
        <condense val="0"/>
        <extend val="0"/>
        <outline val="0"/>
        <shadow val="0"/>
        <u val="none"/>
        <vertAlign val="baseline"/>
        <sz val="10"/>
        <color theme="0"/>
        <name val="Microsoft YaHei UI"/>
        <family val="2"/>
        <charset val="134"/>
        <scheme val="none"/>
      </font>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bottom/>
      </border>
    </dxf>
    <dxf>
      <font>
        <b val="0"/>
        <i val="0"/>
        <strike val="0"/>
        <condense val="0"/>
        <extend val="0"/>
        <outline val="0"/>
        <shadow val="0"/>
        <u val="none"/>
        <vertAlign val="baseline"/>
        <sz val="9"/>
        <color rgb="FF2F2F2F"/>
        <name val="Microsoft YaHei UI"/>
        <family val="2"/>
        <charset val="134"/>
        <scheme val="none"/>
      </font>
      <numFmt numFmtId="9" formatCode="&quot;¥&quot;#,##0;&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border>
    </dxf>
    <dxf>
      <font>
        <b/>
        <i val="0"/>
        <strike val="0"/>
        <condense val="0"/>
        <extend val="0"/>
        <outline val="0"/>
        <shadow val="0"/>
        <u val="none"/>
        <vertAlign val="baseline"/>
        <sz val="10"/>
        <color theme="0"/>
        <name val="Microsoft YaHei UI"/>
        <family val="2"/>
        <charset val="134"/>
        <scheme val="none"/>
      </font>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bottom/>
      </border>
    </dxf>
    <dxf>
      <font>
        <b val="0"/>
        <i val="0"/>
        <strike val="0"/>
        <condense val="0"/>
        <extend val="0"/>
        <outline val="0"/>
        <shadow val="0"/>
        <u val="none"/>
        <vertAlign val="baseline"/>
        <sz val="9"/>
        <color rgb="FF2F2F2F"/>
        <name val="Microsoft YaHei UI"/>
        <family val="2"/>
        <charset val="134"/>
        <scheme val="none"/>
      </font>
      <numFmt numFmtId="9" formatCode="&quot;¥&quot;#,##0;&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border>
    </dxf>
    <dxf>
      <font>
        <b/>
        <i val="0"/>
        <strike val="0"/>
        <condense val="0"/>
        <extend val="0"/>
        <outline val="0"/>
        <shadow val="0"/>
        <u val="none"/>
        <vertAlign val="baseline"/>
        <sz val="10"/>
        <color theme="0"/>
        <name val="Microsoft YaHei UI"/>
        <family val="2"/>
        <charset val="134"/>
        <scheme val="none"/>
      </font>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bottom/>
      </border>
    </dxf>
    <dxf>
      <font>
        <b val="0"/>
        <i val="0"/>
        <strike val="0"/>
        <condense val="0"/>
        <extend val="0"/>
        <outline val="0"/>
        <shadow val="0"/>
        <u val="none"/>
        <vertAlign val="baseline"/>
        <sz val="9"/>
        <color rgb="FF2F2F2F"/>
        <name val="Microsoft YaHei UI"/>
        <family val="2"/>
        <charset val="134"/>
        <scheme val="none"/>
      </font>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i val="0"/>
        <strike val="0"/>
        <condense val="0"/>
        <extend val="0"/>
        <outline val="0"/>
        <shadow val="0"/>
        <u val="none"/>
        <vertAlign val="baseline"/>
        <sz val="10"/>
        <color theme="0"/>
        <name val="Microsoft YaHei UI"/>
        <family val="2"/>
        <charset val="134"/>
        <scheme val="none"/>
      </font>
      <fill>
        <patternFill patternType="solid">
          <fgColor indexed="64"/>
          <bgColor rgb="FFD83B01"/>
        </patternFill>
      </fill>
      <alignment horizontal="left" vertical="center" textRotation="0" wrapText="1" indent="0" justifyLastLine="0" shrinkToFit="0" readingOrder="0"/>
      <border diagonalUp="0" diagonalDown="0" outline="0">
        <left/>
        <right style="thin">
          <color theme="1" tint="0.249977111117893"/>
        </right>
        <top/>
        <bottom/>
      </border>
    </dxf>
    <dxf>
      <font>
        <b/>
        <i val="0"/>
        <strike val="0"/>
        <condense val="0"/>
        <extend val="0"/>
        <outline val="0"/>
        <shadow val="0"/>
        <u val="none"/>
        <vertAlign val="baseline"/>
        <sz val="9"/>
        <color rgb="FF2F2F2F"/>
        <name val="Microsoft YaHei UI"/>
        <family val="2"/>
        <charset val="134"/>
        <scheme val="none"/>
      </font>
      <fill>
        <patternFill patternType="solid">
          <fgColor indexed="64"/>
          <bgColor rgb="FFE6E6E6"/>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style="thin">
          <color theme="1" tint="0.249977111117893"/>
        </bottom>
      </border>
    </dxf>
    <dxf>
      <border>
        <top style="thin">
          <color theme="1" tint="0.249977111117893"/>
        </top>
      </border>
    </dxf>
    <dxf>
      <font>
        <strike val="0"/>
        <outline val="0"/>
        <shadow val="0"/>
        <u val="none"/>
        <vertAlign val="baseline"/>
        <sz val="10"/>
        <color theme="0"/>
        <name val="Microsoft YaHei UI"/>
        <family val="2"/>
        <charset val="134"/>
        <scheme val="none"/>
      </font>
      <border diagonalUp="0" diagonalDown="0" outline="0">
        <left style="thin">
          <color theme="1" tint="0.249977111117893"/>
        </left>
        <right style="thin">
          <color theme="1" tint="0.249977111117893"/>
        </right>
        <top/>
        <bottom/>
      </border>
    </dxf>
    <dxf>
      <border diagonalUp="0" diagonalDown="0">
        <left style="thin">
          <color theme="1" tint="0.249977111117893"/>
        </left>
        <right style="thin">
          <color theme="1" tint="0.249977111117893"/>
        </right>
        <top style="thin">
          <color theme="1" tint="0.249977111117893"/>
        </top>
        <bottom style="thin">
          <color theme="1" tint="0.249977111117893"/>
        </bottom>
      </border>
    </dxf>
    <dxf>
      <font>
        <strike val="0"/>
        <outline val="0"/>
        <shadow val="0"/>
        <u val="none"/>
        <vertAlign val="baseline"/>
        <name val="Microsoft YaHei UI"/>
        <family val="2"/>
        <charset val="134"/>
        <scheme val="none"/>
      </font>
    </dxf>
    <dxf>
      <border>
        <bottom style="thick">
          <color rgb="FFD83B01"/>
        </bottom>
      </border>
    </dxf>
    <dxf>
      <font>
        <b/>
        <i val="0"/>
        <strike val="0"/>
        <condense val="0"/>
        <extend val="0"/>
        <outline val="0"/>
        <shadow val="0"/>
        <u val="none"/>
        <vertAlign val="baseline"/>
        <sz val="10"/>
        <color rgb="FF2F2F2F"/>
        <name val="Microsoft YaHei UI"/>
        <family val="2"/>
        <charset val="134"/>
        <scheme val="none"/>
      </font>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bottom/>
      </border>
    </dxf>
  </dxfs>
  <tableStyles count="0" defaultTableStyle="TableStyleMedium2" defaultPivotStyle="PivotStyleLight16"/>
  <colors>
    <mruColors>
      <color rgb="FF2F2F2F"/>
      <color rgb="FF696969"/>
      <color rgb="FFD83B01"/>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xl/styles.xml" Id="rId8" /><Relationship Type="http://schemas.openxmlformats.org/officeDocument/2006/relationships/worksheet" Target="/xl/worksheets/sheet31.xml" Id="rId3" /><Relationship Type="http://schemas.openxmlformats.org/officeDocument/2006/relationships/theme" Target="/xl/theme/theme11.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worksheet" Target="/xl/worksheets/sheet64.xml" Id="rId6" /><Relationship Type="http://schemas.openxmlformats.org/officeDocument/2006/relationships/worksheet" Target="/xl/worksheets/sheet55.xml" Id="rId5" /><Relationship Type="http://schemas.openxmlformats.org/officeDocument/2006/relationships/calcChain" Target="/xl/calcChain.xml" Id="rId10" /><Relationship Type="http://schemas.openxmlformats.org/officeDocument/2006/relationships/worksheet" Target="/xl/worksheets/sheet46.xml" Id="rId4" /><Relationship Type="http://schemas.openxmlformats.org/officeDocument/2006/relationships/sharedStrings" Target="/xl/sharedStrings.xml" Id="rId9" /></Relationships>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62C1930-3BB9-4D02-96DA-6BBCC78CC6BB}" name="StartUp" displayName="StartUp" ref="B4:F10" totalsRowCount="1" headerRowDxfId="167" dataDxfId="165" totalsRowDxfId="163" headerRowBorderDxfId="166" tableBorderDxfId="164" totalsRowBorderDxfId="162">
  <autoFilter ref="B4:F9" xr:uid="{67514B47-19FF-4A74-85C7-FFB9CC127EBE}">
    <filterColumn colId="0" hiddenButton="1"/>
    <filterColumn colId="1" hiddenButton="1"/>
    <filterColumn colId="2" hiddenButton="1"/>
    <filterColumn colId="3" hiddenButton="1"/>
    <filterColumn colId="4" hiddenButton="1"/>
  </autoFilter>
  <tableColumns count="5">
    <tableColumn id="1" xr3:uid="{5EA7B7CF-C0C3-4B02-BB4E-CDD96CEC5FA5}" name="成本项目" totalsRowLabel="预估启动预算" dataDxfId="161" totalsRowDxfId="160"/>
    <tableColumn id="2" xr3:uid="{29290965-11DD-4EA7-A3AC-C45E5FAC1B58}" name="月数" dataDxfId="159" totalsRowDxfId="158"/>
    <tableColumn id="3" xr3:uid="{0452DFAD-461D-4D61-B2A8-427C19DCFADD}" name="成本/月份" dataDxfId="157" totalsRowDxfId="156"/>
    <tableColumn id="4" xr3:uid="{BEC3E29C-2F6A-4411-A0BB-8AAF32E5B0B1}" name="一次性成本" dataDxfId="155" totalsRowDxfId="154"/>
    <tableColumn id="5" xr3:uid="{7E635CEC-99EE-4830-9678-117F7F28E152}" name="总成本" totalsRowFunction="sum" dataDxfId="153" totalsRowDxfId="152"/>
  </tableColumns>
  <tableStyleInfo showFirstColumn="1" showLastColumn="0" showRowStripes="0" showColumnStripes="0"/>
  <extLst>
    <ext xmlns:x14="http://schemas.microsoft.com/office/spreadsheetml/2009/9/main" uri="{504A1905-F514-4f6f-8877-14C23A59335A}">
      <x14:table altTextSummary="输入成本项目、月数、每月成本和一次性成本。总成本和预估启动预算将自动计算"/>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7AD8BA2-FA4D-4568-A646-44A54D506133}" name="StartUpCosts" displayName="StartUpCosts" ref="B4:F10" totalsRowCount="1" headerRowDxfId="151" dataDxfId="149" totalsRowDxfId="147" headerRowBorderDxfId="150" tableBorderDxfId="148" totalsRowBorderDxfId="146">
  <autoFilter ref="B4:F9" xr:uid="{A49154D5-52BD-47C2-9994-1AF01EE5C100}">
    <filterColumn colId="0" hiddenButton="1"/>
    <filterColumn colId="1" hiddenButton="1"/>
    <filterColumn colId="2" hiddenButton="1"/>
    <filterColumn colId="3" hiddenButton="1"/>
    <filterColumn colId="4" hiddenButton="1"/>
  </autoFilter>
  <tableColumns count="5">
    <tableColumn id="1" xr3:uid="{67DFA869-C5A2-4F02-8F54-BDDD38F93CC3}" name="成本项目" totalsRowLabel="预估启动预算" dataDxfId="145" totalsRowDxfId="144"/>
    <tableColumn id="2" xr3:uid="{DF818036-1CF9-4CDB-8D0C-7658857C2B24}" name="月数" dataDxfId="143" totalsRowDxfId="142"/>
    <tableColumn id="3" xr3:uid="{6741C5C3-22BD-498E-B344-CCEF1791E2BB}" name="成本/月份" dataDxfId="141" totalsRowDxfId="140"/>
    <tableColumn id="4" xr3:uid="{CD2E37F4-C082-4C6C-9141-CBC07C851E9C}" name="一次性成本" dataDxfId="139" totalsRowDxfId="138"/>
    <tableColumn id="5" xr3:uid="{7A197C05-8EEB-403C-B7D8-FB59D3CC7D9E}" name="总成本" totalsRowFunction="custom" dataDxfId="137" totalsRowDxfId="136">
      <totalsRowFormula>SUM(F6:F9)</totalsRowFormula>
    </tableColumn>
  </tableColumns>
  <tableStyleInfo showFirstColumn="1" showLastColumn="0" showRowStripes="0" showColumnStripes="0"/>
  <extLst>
    <ext xmlns:x14="http://schemas.microsoft.com/office/spreadsheetml/2009/9/main" uri="{504A1905-F514-4f6f-8877-14C23A59335A}">
      <x14:table altTextSummary="输入或修改成本项目、月数、每月成本和一次性成本。总成本和预估启动预算将自动计算"/>
    </ext>
  </extLst>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B1AA263-29C7-40B2-B862-6108B173AB88}" name="SampleRevenue" displayName="SampleRevenue" ref="B4:O9" totalsRowCount="1" headerRowDxfId="95" dataDxfId="93" totalsRowDxfId="94" headerRowBorderDxfId="135" tableBorderDxfId="134" totalsRowBorderDxfId="133">
  <autoFilter ref="B4:O8" xr:uid="{67BA5EC3-8442-409F-96B0-2E360274193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F8105113-9A48-40D3-B1A0-1ABDACEC74AF}" name="收入" totalsRowLabel="净销售额" dataDxfId="123" totalsRowDxfId="122"/>
    <tableColumn id="2" xr3:uid="{6F71BE86-3A6A-44CF-BA24-67CE15CFF1AA}" name="1 月" totalsRowFunction="sum" dataDxfId="121" totalsRowDxfId="120"/>
    <tableColumn id="3" xr3:uid="{344A2324-51D5-43B1-9256-904C3377FAAC}" name="2 月" totalsRowFunction="sum" dataDxfId="119" totalsRowDxfId="118"/>
    <tableColumn id="4" xr3:uid="{32D1243A-49C3-4CCF-8DC0-4FF36670ECB8}" name="3 月" totalsRowFunction="sum" dataDxfId="117" totalsRowDxfId="116"/>
    <tableColumn id="5" xr3:uid="{E58EDC04-C08C-4B17-B3FF-CB5FC4D1CDEB}" name="4 月" totalsRowFunction="sum" dataDxfId="115" totalsRowDxfId="114"/>
    <tableColumn id="6" xr3:uid="{357A1611-2716-4CD1-9B15-E4B4BB31DA75}" name="5 月" totalsRowFunction="sum" dataDxfId="113" totalsRowDxfId="112"/>
    <tableColumn id="7" xr3:uid="{D0CA2BE1-8101-4A67-8EB8-5A97AB6EFFB3}" name="6 月" totalsRowFunction="sum" dataDxfId="111" totalsRowDxfId="110"/>
    <tableColumn id="8" xr3:uid="{761577CD-DF5A-45E4-B998-5C873D93A720}" name="7 月" totalsRowFunction="sum" dataDxfId="109" totalsRowDxfId="108"/>
    <tableColumn id="9" xr3:uid="{AB3D73BA-7970-418A-B396-445EF75A576D}" name="8 月" totalsRowFunction="sum" dataDxfId="107" totalsRowDxfId="106"/>
    <tableColumn id="10" xr3:uid="{17C76D3D-BB2E-4517-88EF-6B138B14C035}" name="9 月" totalsRowFunction="sum" dataDxfId="105" totalsRowDxfId="104"/>
    <tableColumn id="11" xr3:uid="{D080C1CD-6445-4B59-AC23-2FED7916A228}" name="10 月" totalsRowFunction="sum" dataDxfId="103" totalsRowDxfId="102"/>
    <tableColumn id="12" xr3:uid="{524EA6F5-D12F-4379-9CE9-7FA2CCF0431D}" name="11 月" totalsRowFunction="sum" dataDxfId="101" totalsRowDxfId="100"/>
    <tableColumn id="13" xr3:uid="{A41F4D35-542E-4E01-B914-D2A98858B288}" name="12 月" totalsRowFunction="sum" dataDxfId="99" totalsRowDxfId="98"/>
    <tableColumn id="14" xr3:uid="{FC4E26E8-EE24-4999-B1E9-055E95D5AFDC}" name="年初至今" totalsRowFunction="custom" dataDxfId="97" totalsRowDxfId="96">
      <calculatedColumnFormula>SUM(C5:N5)</calculatedColumnFormula>
      <totalsRowFormula>SUM(SampleRevenue[[#Totals],[1 月]:[12 月]])</totalsRowFormula>
    </tableColumn>
  </tableColumns>
  <tableStyleInfo showFirstColumn="1" showLastColumn="0" showRowStripes="0" showColumnStripes="0"/>
  <extLst>
    <ext xmlns:x14="http://schemas.microsoft.com/office/spreadsheetml/2009/9/main" uri="{504A1905-F514-4f6f-8877-14C23A59335A}">
      <x14:table altTextSummary="在此表格中输入或修改每月的收入项目和值。每月和年初至今的净销售额将自动计算"/>
    </ext>
  </extLst>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671355B-848D-4F0D-8D61-EF0A1D29C8F2}" name="SampleExpenses" displayName="SampleExpenses" ref="B13:O19" totalsRowCount="1" headerRowDxfId="64" dataDxfId="62" totalsRowDxfId="63" headerRowBorderDxfId="132" tableBorderDxfId="131" totalsRowBorderDxfId="130">
  <autoFilter ref="B13:O18" xr:uid="{85B2B4D5-F4BF-4F7E-BAE8-7037DE30B7B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10095478-EE71-4B6B-A0E5-9760F1E665F4}" name="支出" totalsRowLabel="总支出" dataDxfId="92" totalsRowDxfId="91"/>
    <tableColumn id="2" xr3:uid="{E03834F3-D0D7-46A0-B98F-60B4773A32C5}" name="1 月" totalsRowFunction="custom" dataDxfId="90" totalsRowDxfId="89">
      <totalsRowFormula>IF(SUM(C14:C18)=0,"",SUM(C14:C18))</totalsRowFormula>
    </tableColumn>
    <tableColumn id="3" xr3:uid="{1EA320D6-4F41-4E95-B87D-0076FF2890CD}" name="2 月" totalsRowFunction="custom" dataDxfId="88" totalsRowDxfId="87">
      <totalsRowFormula>IF(SUM(D14:D18)=0,"",SUM(D14:D18))</totalsRowFormula>
    </tableColumn>
    <tableColumn id="4" xr3:uid="{AC0744F4-6F59-4428-8C20-6391D0E68B8A}" name="3 月" totalsRowFunction="custom" dataDxfId="86" totalsRowDxfId="85">
      <totalsRowFormula>IF(SUM(E14:E18)=0,"",SUM(E14:E18))</totalsRowFormula>
    </tableColumn>
    <tableColumn id="5" xr3:uid="{D8BD7CE4-0575-4B27-9F50-75A09DBCDAE7}" name="4 月" totalsRowFunction="custom" dataDxfId="84" totalsRowDxfId="83">
      <totalsRowFormula>IF(SUM(F14:F18)=0,"",SUM(F14:F18))</totalsRowFormula>
    </tableColumn>
    <tableColumn id="6" xr3:uid="{ACA71B98-0856-4318-97FA-0AECD80D1563}" name="5 月" totalsRowFunction="custom" dataDxfId="82" totalsRowDxfId="81">
      <totalsRowFormula>IF(SUM(G14:G18)=0,"",SUM(G14:G18))</totalsRowFormula>
    </tableColumn>
    <tableColumn id="7" xr3:uid="{73CF63C3-C2F9-4A0D-B947-64BB530317A6}" name="6 月" totalsRowFunction="custom" dataDxfId="80" totalsRowDxfId="79">
      <totalsRowFormula>IF(SUM(H14:H18)=0,"",SUM(H14:H18))</totalsRowFormula>
    </tableColumn>
    <tableColumn id="8" xr3:uid="{A5673B38-540B-447D-9A7E-70EC279D8A2E}" name="7 月" totalsRowFunction="custom" dataDxfId="78" totalsRowDxfId="77">
      <totalsRowFormula>IF(SUM(I14:I18)=0,"",SUM(I14:I18))</totalsRowFormula>
    </tableColumn>
    <tableColumn id="9" xr3:uid="{6C31C80A-0918-430D-8F7F-2EB46A15D855}" name="8 月" totalsRowFunction="custom" dataDxfId="76" totalsRowDxfId="75">
      <totalsRowFormula>IF(SUM(J14:J18)=0,"",SUM(J14:J18))</totalsRowFormula>
    </tableColumn>
    <tableColumn id="10" xr3:uid="{EBADB8E1-1FE3-4518-9C05-096F3E17DB95}" name="9 月" totalsRowFunction="custom" dataDxfId="74" totalsRowDxfId="73">
      <totalsRowFormula>IF(SUM(K14:K18)=0,"",SUM(K14:K18))</totalsRowFormula>
    </tableColumn>
    <tableColumn id="11" xr3:uid="{85094905-65A1-4F7D-9403-FB9DA8B79A85}" name="10 月" totalsRowFunction="custom" dataDxfId="72" totalsRowDxfId="71">
      <totalsRowFormula>IF(SUM(L14:L18)=0,"",SUM(L14:L18))</totalsRowFormula>
    </tableColumn>
    <tableColumn id="12" xr3:uid="{425F5D65-754C-4910-8489-CE1D0A044015}" name="11 月" totalsRowFunction="custom" dataDxfId="70" totalsRowDxfId="69">
      <totalsRowFormula>IF(SUM(M14:M18)=0,"",SUM(M14:M18))</totalsRowFormula>
    </tableColumn>
    <tableColumn id="13" xr3:uid="{C70CA751-8454-4D8C-9172-28A0207F88A2}" name="12 月" totalsRowFunction="custom" dataDxfId="68" totalsRowDxfId="67">
      <totalsRowFormula>IF(SUM(N14:N18)=0,"",SUM(N14:N18))</totalsRowFormula>
    </tableColumn>
    <tableColumn id="14" xr3:uid="{72A5AC50-D398-4AF2-8ED7-852A164BD4B5}" name="年初至今" totalsRowFunction="custom" dataDxfId="66" totalsRowDxfId="65">
      <calculatedColumnFormula>SUM(C14:N14)</calculatedColumnFormula>
      <totalsRowFormula>SUM(SampleExpenses[[#Totals],[1 月]:[12 月]])</totalsRowFormula>
    </tableColumn>
  </tableColumns>
  <tableStyleInfo showFirstColumn="1" showLastColumn="0" showRowStripes="0" showColumnStripes="0"/>
  <extLst>
    <ext xmlns:x14="http://schemas.microsoft.com/office/spreadsheetml/2009/9/main" uri="{504A1905-F514-4f6f-8877-14C23A59335A}">
      <x14:table altTextSummary="输入每月的支出项目。总支出和年初至今的支出将自动计算"/>
    </ext>
  </extLst>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DB8D83C-5836-4F43-9B9B-C8DDB8DB601C}" name="ActualExpenses" displayName="ActualExpenses" ref="B13:O18" totalsRowCount="1" headerRowDxfId="61" dataDxfId="59" totalsRowDxfId="60" headerRowBorderDxfId="129" tableBorderDxfId="128" totalsRowBorderDxfId="127">
  <autoFilter ref="B13:O17" xr:uid="{038A49A2-1BC5-4A2C-B361-F37E59BF2E0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D1529E14-0FBB-4644-B3B2-AE2004210B62}" name="支出" totalsRowLabel="总支出" dataDxfId="27" totalsRowDxfId="26"/>
    <tableColumn id="2" xr3:uid="{F9AB3C51-D120-44E2-9F99-D86B2E04E398}" name="1 月" totalsRowFunction="custom" dataDxfId="25" totalsRowDxfId="24">
      <totalsRowFormula>IF(SUM(C14:C17)=0,"",SUM(C14:C17))</totalsRowFormula>
    </tableColumn>
    <tableColumn id="3" xr3:uid="{9D6A49A1-08F0-4031-B144-61B97864F2CC}" name="2 月" totalsRowFunction="custom" dataDxfId="23" totalsRowDxfId="22">
      <totalsRowFormula>IF(SUM(D14:D17)=0,"",SUM(D14:D17))</totalsRowFormula>
    </tableColumn>
    <tableColumn id="4" xr3:uid="{E9226934-27A2-4D2A-B30C-5FFDFD602D7D}" name="3 月" totalsRowFunction="custom" dataDxfId="21" totalsRowDxfId="20">
      <totalsRowFormula>IF(SUM(E14:E17)=0,"",SUM(E14:E17))</totalsRowFormula>
    </tableColumn>
    <tableColumn id="5" xr3:uid="{7BB0A603-A9B1-4FD8-A545-40D145AB6659}" name="4 月" totalsRowFunction="custom" dataDxfId="19" totalsRowDxfId="18">
      <totalsRowFormula>IF(SUM(F14:F17)=0,"",SUM(F14:F17))</totalsRowFormula>
    </tableColumn>
    <tableColumn id="6" xr3:uid="{BCB21D34-0FDF-460A-BEF1-5992049064AD}" name="5 月" totalsRowFunction="custom" dataDxfId="17" totalsRowDxfId="16">
      <totalsRowFormula>IF(SUM(G14:G17)=0,"",SUM(G14:G17))</totalsRowFormula>
    </tableColumn>
    <tableColumn id="7" xr3:uid="{B39E89BC-2C0C-47AB-BA19-A23901536D77}" name="6 月" totalsRowFunction="custom" dataDxfId="15" totalsRowDxfId="14">
      <totalsRowFormula>IF(SUM(H14:H17)=0,"",SUM(H14:H17))</totalsRowFormula>
    </tableColumn>
    <tableColumn id="8" xr3:uid="{E5B06129-F206-44A6-870F-4639CB35F734}" name="7 月" totalsRowFunction="custom" dataDxfId="13" totalsRowDxfId="12">
      <totalsRowFormula>IF(SUM(I14:I17)=0,"",SUM(I14:I17))</totalsRowFormula>
    </tableColumn>
    <tableColumn id="9" xr3:uid="{D0D7329F-1D1C-4762-9C9E-44490C667E4C}" name="8 月" totalsRowFunction="custom" dataDxfId="11" totalsRowDxfId="10">
      <totalsRowFormula>IF(SUM(J14:J17)=0,"",SUM(J14:J17))</totalsRowFormula>
    </tableColumn>
    <tableColumn id="10" xr3:uid="{DA494471-174A-41CD-9D01-96031F4EB142}" name="9 月" totalsRowFunction="custom" dataDxfId="9" totalsRowDxfId="8">
      <totalsRowFormula>IF(SUM(K14:K17)=0,"",SUM(K14:K17))</totalsRowFormula>
    </tableColumn>
    <tableColumn id="11" xr3:uid="{1D757802-8414-47FB-BDB9-5ABB9C485642}" name="10 月" totalsRowFunction="custom" dataDxfId="7" totalsRowDxfId="6">
      <totalsRowFormula>IF(SUM(L14:L17)=0,"",SUM(L14:L17))</totalsRowFormula>
    </tableColumn>
    <tableColumn id="12" xr3:uid="{715DFEE2-D538-404C-8DA6-A60BF9D5D61A}" name="11 月" totalsRowFunction="custom" dataDxfId="5" totalsRowDxfId="4">
      <totalsRowFormula>IF(SUM(M14:M17)=0,"",SUM(M14:M17))</totalsRowFormula>
    </tableColumn>
    <tableColumn id="13" xr3:uid="{48BDE33F-3406-4125-AA39-AF112CD256DC}" name="12 月" totalsRowFunction="custom" dataDxfId="3" totalsRowDxfId="2">
      <totalsRowFormula>IF(SUM(N14:N17)=0,"",SUM(N14:N17))</totalsRowFormula>
    </tableColumn>
    <tableColumn id="14" xr3:uid="{DE501D6E-2A90-4303-912C-3BD157EE9F6C}" name="年初至今" totalsRowFunction="custom" dataDxfId="1" totalsRowDxfId="0">
      <calculatedColumnFormula>SUM(C14:N14)</calculatedColumnFormula>
      <totalsRowFormula>SUM(ActualExpenses[[#Totals],[1 月]:[12 月]])</totalsRowFormula>
    </tableColumn>
  </tableColumns>
  <tableStyleInfo showFirstColumn="0" showLastColumn="0" showRowStripes="0" showColumnStripes="0"/>
  <extLst>
    <ext xmlns:x14="http://schemas.microsoft.com/office/spreadsheetml/2009/9/main" uri="{504A1905-F514-4f6f-8877-14C23A59335A}">
      <x14:table altTextSummary="在此表格中输入或修改每月的支出项目和值。总支出和年初至今的支出将自动计算"/>
    </ext>
  </extLst>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F9D4E7A-F4ED-444D-8DAB-8AF1C80433A3}" name="ActualRevenue" displayName="ActualRevenue" ref="B4:O9" totalsRowCount="1" headerRowDxfId="30" dataDxfId="28" totalsRowDxfId="29" headerRowBorderDxfId="126" tableBorderDxfId="125" totalsRowBorderDxfId="124">
  <autoFilter ref="B4:O8" xr:uid="{B429E446-6C87-4362-90DC-A7A76B5456D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667FD5F5-017B-44B1-83B3-699CE382177C}" name="收入" totalsRowLabel="净销售额" dataDxfId="58" totalsRowDxfId="57"/>
    <tableColumn id="2" xr3:uid="{FCEEBF47-61A1-45D9-8887-771D9FEAEC1A}" name="1 月" totalsRowFunction="sum" dataDxfId="56" totalsRowDxfId="55"/>
    <tableColumn id="3" xr3:uid="{F04D843E-EECB-469A-B411-15BD17F1E5BB}" name="2 月" totalsRowFunction="sum" dataDxfId="54" totalsRowDxfId="53"/>
    <tableColumn id="4" xr3:uid="{BCDEE6EC-CDA9-4C65-A8C6-6DE4EBEEEE74}" name="3 月" totalsRowFunction="sum" dataDxfId="52" totalsRowDxfId="51"/>
    <tableColumn id="5" xr3:uid="{30A6C384-BAED-4B05-974C-463D2C79EA9F}" name="4 月" totalsRowFunction="sum" dataDxfId="50" totalsRowDxfId="49"/>
    <tableColumn id="6" xr3:uid="{8DD5E57F-E567-4D79-A269-C4F8DE158B0D}" name="5 月" totalsRowFunction="sum" dataDxfId="48" totalsRowDxfId="47"/>
    <tableColumn id="7" xr3:uid="{351DCA6D-33D9-481E-8D59-8A914590BBC9}" name="6 月" totalsRowFunction="sum" dataDxfId="46" totalsRowDxfId="45"/>
    <tableColumn id="8" xr3:uid="{47D5B0E3-47FD-4021-84D1-3556FB866818}" name="7 月" totalsRowFunction="sum" dataDxfId="44" totalsRowDxfId="43"/>
    <tableColumn id="9" xr3:uid="{1F7D3722-33F9-47EC-B520-E0BC4506BF00}" name="8 月" totalsRowFunction="sum" dataDxfId="42" totalsRowDxfId="41"/>
    <tableColumn id="10" xr3:uid="{6A0FEE84-7C74-406D-8D16-812EA8F8E679}" name="9 月" totalsRowFunction="sum" dataDxfId="40" totalsRowDxfId="39"/>
    <tableColumn id="11" xr3:uid="{87FE37A0-0E08-4148-8503-E93A0D76B669}" name="10 月" totalsRowFunction="sum" dataDxfId="38" totalsRowDxfId="37"/>
    <tableColumn id="12" xr3:uid="{F348984A-AC79-40C2-A5C7-95B21F89BD98}" name="11 月" totalsRowFunction="sum" dataDxfId="36" totalsRowDxfId="35"/>
    <tableColumn id="13" xr3:uid="{47597844-517F-4255-8D4B-703CEF331EB8}" name="12 月" totalsRowFunction="sum" dataDxfId="34" totalsRowDxfId="33"/>
    <tableColumn id="14" xr3:uid="{3544716F-16C1-45BE-A576-2F4FA1D35059}" name="年初至今" totalsRowFunction="custom" dataDxfId="32" totalsRowDxfId="31">
      <calculatedColumnFormula>SUM(C5:N5)</calculatedColumnFormula>
      <totalsRowFormula>SUM(ActualRevenue[[#Totals],[1 月]:[12 月]])</totalsRowFormula>
    </tableColumn>
  </tableColumns>
  <tableStyleInfo showFirstColumn="0" showLastColumn="0" showRowStripes="0" showColumnStripes="0"/>
  <extLst>
    <ext xmlns:x14="http://schemas.microsoft.com/office/spreadsheetml/2009/9/main" uri="{504A1905-F514-4f6f-8877-14C23A59335A}">
      <x14:table altTextSummary="在此表格中输入或修改每月的收入项目和值。每月和年初至今的净销售额将自动计算"/>
    </ext>
  </extLst>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&#65279;<?xml version="1.0" encoding="utf-8"?><Relationships xmlns="http://schemas.openxmlformats.org/package/2006/relationships"><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11.xml" Id="rId2" /><Relationship Type="http://schemas.openxmlformats.org/officeDocument/2006/relationships/printerSettings" Target="/xl/printerSettings/printerSettings31.bin" Id="rId1" /></Relationships>
</file>

<file path=xl/worksheets/_rels/sheet46.xml.rels>&#65279;<?xml version="1.0" encoding="utf-8"?><Relationships xmlns="http://schemas.openxmlformats.org/package/2006/relationships"><Relationship Type="http://schemas.openxmlformats.org/officeDocument/2006/relationships/table" Target="/xl/tables/table26.xml" Id="rId2" /><Relationship Type="http://schemas.openxmlformats.org/officeDocument/2006/relationships/printerSettings" Target="/xl/printerSettings/printerSettings46.bin" Id="rId1" /></Relationships>
</file>

<file path=xl/worksheets/_rels/sheet55.xml.rels>&#65279;<?xml version="1.0" encoding="utf-8"?><Relationships xmlns="http://schemas.openxmlformats.org/package/2006/relationships"><Relationship Type="http://schemas.openxmlformats.org/officeDocument/2006/relationships/table" Target="/xl/tables/table44.xml" Id="rId3" /><Relationship Type="http://schemas.openxmlformats.org/officeDocument/2006/relationships/table" Target="/xl/tables/table35.xml" Id="rId2" /><Relationship Type="http://schemas.openxmlformats.org/officeDocument/2006/relationships/printerSettings" Target="/xl/printerSettings/printerSettings55.bin" Id="rId1" /></Relationships>
</file>

<file path=xl/worksheets/_rels/sheet64.xml.rels>&#65279;<?xml version="1.0" encoding="utf-8"?><Relationships xmlns="http://schemas.openxmlformats.org/package/2006/relationships"><Relationship Type="http://schemas.openxmlformats.org/officeDocument/2006/relationships/table" Target="/xl/tables/table62.xml" Id="rId3" /><Relationship Type="http://schemas.openxmlformats.org/officeDocument/2006/relationships/table" Target="/xl/tables/table53.xml" Id="rId2" /><Relationship Type="http://schemas.openxmlformats.org/officeDocument/2006/relationships/printerSettings" Target="/xl/printerSettings/printerSettings64.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33EA9-4AD8-46E1-9D02-767C1F9562A6}">
  <sheetPr>
    <tabColor theme="8" tint="-0.499984740745262"/>
  </sheetPr>
  <dimension ref="A1:C41"/>
  <sheetViews>
    <sheetView tabSelected="1" zoomScaleNormal="100" workbookViewId="0"/>
  </sheetViews>
  <sheetFormatPr defaultColWidth="9" defaultRowHeight="15.6" x14ac:dyDescent="0.35"/>
  <cols>
    <col min="1" max="1" width="2.54296875" style="9" customWidth="1"/>
    <col min="2" max="2" width="99" style="10" customWidth="1"/>
    <col min="3" max="3" width="2.453125" style="10" customWidth="1"/>
    <col min="4" max="16384" width="9" style="10"/>
  </cols>
  <sheetData>
    <row r="1" spans="1:3" s="3" customFormat="1" ht="30" customHeight="1" x14ac:dyDescent="0.35">
      <c r="A1" s="2"/>
      <c r="B1" s="1" t="s">
        <v>0</v>
      </c>
      <c r="C1" s="2"/>
    </row>
    <row r="2" spans="1:3" s="5" customFormat="1" ht="20.100000000000001" customHeight="1" x14ac:dyDescent="0.35">
      <c r="A2" s="2"/>
      <c r="B2" s="4" t="s">
        <v>1</v>
      </c>
      <c r="C2" s="2"/>
    </row>
    <row r="3" spans="1:3" s="5" customFormat="1" ht="20.100000000000001" customHeight="1" x14ac:dyDescent="0.35">
      <c r="A3" s="2"/>
      <c r="B3" s="4" t="s">
        <v>2</v>
      </c>
      <c r="C3" s="2"/>
    </row>
    <row r="4" spans="1:3" s="5" customFormat="1" ht="20.100000000000001" customHeight="1" x14ac:dyDescent="0.35">
      <c r="A4" s="2"/>
      <c r="B4" s="4" t="s">
        <v>3</v>
      </c>
      <c r="C4" s="2"/>
    </row>
    <row r="5" spans="1:3" s="5" customFormat="1" ht="20.100000000000001" customHeight="1" x14ac:dyDescent="0.35">
      <c r="A5" s="2"/>
      <c r="B5" s="4" t="s">
        <v>4</v>
      </c>
      <c r="C5" s="2"/>
    </row>
    <row r="6" spans="1:3" s="5" customFormat="1" ht="30" customHeight="1" x14ac:dyDescent="0.35">
      <c r="A6" s="2"/>
      <c r="B6" s="6" t="s">
        <v>5</v>
      </c>
      <c r="C6" s="2"/>
    </row>
    <row r="7" spans="1:3" s="5" customFormat="1" ht="28.5" customHeight="1" x14ac:dyDescent="0.35">
      <c r="A7" s="2"/>
      <c r="B7" s="4" t="s">
        <v>6</v>
      </c>
      <c r="C7" s="2"/>
    </row>
    <row r="8" spans="1:3" s="5" customFormat="1" ht="30" customHeight="1" x14ac:dyDescent="0.35">
      <c r="A8" s="2"/>
      <c r="B8" s="4" t="s">
        <v>7</v>
      </c>
      <c r="C8" s="2"/>
    </row>
    <row r="9" spans="1:3" s="5" customFormat="1" ht="12" customHeight="1" x14ac:dyDescent="0.35">
      <c r="A9" s="2"/>
      <c r="B9" s="7"/>
      <c r="C9" s="2"/>
    </row>
    <row r="10" spans="1:3" s="5" customFormat="1" x14ac:dyDescent="0.35">
      <c r="A10" s="2"/>
      <c r="B10" s="8"/>
    </row>
    <row r="11" spans="1:3" s="5" customFormat="1" x14ac:dyDescent="0.35">
      <c r="A11" s="2"/>
      <c r="B11" s="8"/>
    </row>
    <row r="12" spans="1:3" s="5" customFormat="1" x14ac:dyDescent="0.35">
      <c r="A12" s="2"/>
      <c r="B12" s="8"/>
    </row>
    <row r="13" spans="1:3" s="5" customFormat="1" x14ac:dyDescent="0.35">
      <c r="A13" s="2"/>
      <c r="B13" s="8"/>
    </row>
    <row r="14" spans="1:3" s="5" customFormat="1" x14ac:dyDescent="0.35">
      <c r="A14" s="2"/>
      <c r="B14" s="8"/>
    </row>
    <row r="15" spans="1:3" s="5" customFormat="1" x14ac:dyDescent="0.35">
      <c r="A15" s="2"/>
      <c r="B15" s="8"/>
    </row>
    <row r="16" spans="1:3" s="5" customFormat="1" x14ac:dyDescent="0.35">
      <c r="A16" s="2"/>
      <c r="B16" s="8"/>
    </row>
    <row r="17" spans="1:2" s="5" customFormat="1" x14ac:dyDescent="0.35">
      <c r="A17" s="2"/>
      <c r="B17" s="8"/>
    </row>
    <row r="18" spans="1:2" s="5" customFormat="1" x14ac:dyDescent="0.35">
      <c r="A18" s="2"/>
      <c r="B18" s="8"/>
    </row>
    <row r="19" spans="1:2" s="5" customFormat="1" x14ac:dyDescent="0.35">
      <c r="A19" s="2"/>
      <c r="B19" s="8"/>
    </row>
    <row r="20" spans="1:2" s="5" customFormat="1" x14ac:dyDescent="0.35">
      <c r="A20" s="2"/>
      <c r="B20" s="8"/>
    </row>
    <row r="21" spans="1:2" s="5" customFormat="1" x14ac:dyDescent="0.35">
      <c r="A21" s="2"/>
      <c r="B21" s="8"/>
    </row>
    <row r="22" spans="1:2" s="5" customFormat="1" x14ac:dyDescent="0.35">
      <c r="A22" s="2"/>
      <c r="B22" s="8"/>
    </row>
    <row r="23" spans="1:2" s="5" customFormat="1" x14ac:dyDescent="0.35">
      <c r="A23" s="2"/>
      <c r="B23" s="8"/>
    </row>
    <row r="24" spans="1:2" s="5" customFormat="1" x14ac:dyDescent="0.35">
      <c r="A24" s="2"/>
      <c r="B24" s="8"/>
    </row>
    <row r="25" spans="1:2" s="5" customFormat="1" x14ac:dyDescent="0.35">
      <c r="A25" s="2"/>
      <c r="B25" s="8"/>
    </row>
    <row r="26" spans="1:2" s="5" customFormat="1" x14ac:dyDescent="0.35">
      <c r="A26" s="2"/>
      <c r="B26" s="8"/>
    </row>
    <row r="27" spans="1:2" s="5" customFormat="1" x14ac:dyDescent="0.35">
      <c r="A27" s="2"/>
      <c r="B27" s="8"/>
    </row>
    <row r="28" spans="1:2" s="5" customFormat="1" x14ac:dyDescent="0.35">
      <c r="A28" s="2"/>
      <c r="B28" s="8"/>
    </row>
    <row r="29" spans="1:2" s="5" customFormat="1" x14ac:dyDescent="0.35">
      <c r="A29" s="2"/>
      <c r="B29" s="8"/>
    </row>
    <row r="30" spans="1:2" s="5" customFormat="1" x14ac:dyDescent="0.35">
      <c r="A30" s="2"/>
      <c r="B30" s="8"/>
    </row>
    <row r="31" spans="1:2" s="5" customFormat="1" x14ac:dyDescent="0.35">
      <c r="A31" s="2"/>
      <c r="B31" s="8"/>
    </row>
    <row r="32" spans="1:2" s="5" customFormat="1" x14ac:dyDescent="0.35">
      <c r="A32" s="2"/>
      <c r="B32" s="8"/>
    </row>
    <row r="33" spans="1:1" s="5" customFormat="1" x14ac:dyDescent="0.35">
      <c r="A33" s="2"/>
    </row>
    <row r="34" spans="1:1" s="5" customFormat="1" x14ac:dyDescent="0.35">
      <c r="A34" s="2"/>
    </row>
    <row r="35" spans="1:1" s="5" customFormat="1" x14ac:dyDescent="0.35">
      <c r="A35" s="2"/>
    </row>
    <row r="36" spans="1:1" s="5" customFormat="1" x14ac:dyDescent="0.35">
      <c r="A36" s="2"/>
    </row>
    <row r="37" spans="1:1" s="5" customFormat="1" x14ac:dyDescent="0.35">
      <c r="A37" s="2"/>
    </row>
    <row r="38" spans="1:1" s="5" customFormat="1" x14ac:dyDescent="0.35">
      <c r="A38" s="2"/>
    </row>
    <row r="39" spans="1:1" s="5" customFormat="1" x14ac:dyDescent="0.35">
      <c r="A39" s="2"/>
    </row>
    <row r="40" spans="1:1" s="5" customFormat="1" x14ac:dyDescent="0.35">
      <c r="A40" s="2"/>
    </row>
    <row r="41" spans="1:1" s="5" customFormat="1" x14ac:dyDescent="0.35">
      <c r="A41" s="2"/>
    </row>
  </sheetData>
  <phoneticPr fontId="22" type="noConversion"/>
  <pageMargins left="0.7" right="0.7" top="0.75" bottom="0.75" header="0.3" footer="0.3"/>
  <pageSetup paperSize="9" orientation="portrait" horizontalDpi="1200" verticalDpi="1200" r:id="rId1"/>
  <rowBreaks count="1" manualBreakCount="1">
    <brk id="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C40"/>
  <sheetViews>
    <sheetView zoomScaleNormal="100" workbookViewId="0"/>
  </sheetViews>
  <sheetFormatPr defaultColWidth="9" defaultRowHeight="15.6" x14ac:dyDescent="0.35"/>
  <cols>
    <col min="1" max="1" width="2.54296875" style="16" customWidth="1"/>
    <col min="2" max="2" width="99" style="10" customWidth="1"/>
    <col min="3" max="3" width="2.453125" style="10" customWidth="1"/>
    <col min="4" max="16384" width="9" style="10"/>
  </cols>
  <sheetData>
    <row r="1" spans="1:3" s="3" customFormat="1" ht="30" customHeight="1" x14ac:dyDescent="0.35">
      <c r="A1" s="11"/>
      <c r="B1" s="12" t="s">
        <v>8</v>
      </c>
      <c r="C1" s="13"/>
    </row>
    <row r="2" spans="1:3" s="5" customFormat="1" ht="55.2" customHeight="1" x14ac:dyDescent="0.35">
      <c r="A2" s="14"/>
      <c r="B2" s="4" t="s">
        <v>9</v>
      </c>
      <c r="C2" s="13"/>
    </row>
    <row r="3" spans="1:3" s="5" customFormat="1" ht="52.8" customHeight="1" x14ac:dyDescent="0.35">
      <c r="A3" s="11"/>
      <c r="B3" s="4" t="s">
        <v>57</v>
      </c>
      <c r="C3" s="13"/>
    </row>
    <row r="4" spans="1:3" s="5" customFormat="1" ht="54" customHeight="1" x14ac:dyDescent="0.35">
      <c r="A4" s="14"/>
      <c r="B4" s="4" t="s">
        <v>58</v>
      </c>
      <c r="C4" s="13"/>
    </row>
    <row r="5" spans="1:3" s="5" customFormat="1" ht="27.6" customHeight="1" x14ac:dyDescent="0.35">
      <c r="A5" s="11"/>
      <c r="B5" s="15" t="s">
        <v>10</v>
      </c>
      <c r="C5" s="13"/>
    </row>
    <row r="6" spans="1:3" s="5" customFormat="1" ht="51" customHeight="1" x14ac:dyDescent="0.35">
      <c r="A6" s="11"/>
      <c r="B6" s="4" t="s">
        <v>11</v>
      </c>
      <c r="C6" s="13"/>
    </row>
    <row r="7" spans="1:3" s="5" customFormat="1" ht="53.4" customHeight="1" x14ac:dyDescent="0.35">
      <c r="A7" s="11"/>
      <c r="B7" s="4" t="s">
        <v>12</v>
      </c>
      <c r="C7" s="13"/>
    </row>
    <row r="8" spans="1:3" s="5" customFormat="1" x14ac:dyDescent="0.35">
      <c r="A8" s="11"/>
      <c r="B8" s="7"/>
      <c r="C8" s="13"/>
    </row>
    <row r="9" spans="1:3" s="5" customFormat="1" x14ac:dyDescent="0.35">
      <c r="A9" s="11"/>
      <c r="B9" s="8"/>
    </row>
    <row r="10" spans="1:3" s="5" customFormat="1" x14ac:dyDescent="0.35">
      <c r="A10" s="11"/>
      <c r="B10" s="8"/>
    </row>
    <row r="11" spans="1:3" s="5" customFormat="1" x14ac:dyDescent="0.35">
      <c r="A11" s="11"/>
      <c r="B11" s="8"/>
    </row>
    <row r="12" spans="1:3" s="5" customFormat="1" x14ac:dyDescent="0.35">
      <c r="A12" s="11"/>
      <c r="B12" s="8"/>
    </row>
    <row r="13" spans="1:3" s="5" customFormat="1" x14ac:dyDescent="0.35">
      <c r="A13" s="11"/>
      <c r="B13" s="8"/>
    </row>
    <row r="14" spans="1:3" s="5" customFormat="1" x14ac:dyDescent="0.35">
      <c r="A14" s="11"/>
      <c r="B14" s="8"/>
    </row>
    <row r="15" spans="1:3" s="5" customFormat="1" x14ac:dyDescent="0.35">
      <c r="A15" s="11"/>
      <c r="B15" s="8"/>
    </row>
    <row r="16" spans="1:3" s="5" customFormat="1" x14ac:dyDescent="0.35">
      <c r="A16" s="11"/>
      <c r="B16" s="8"/>
    </row>
    <row r="17" spans="1:2" s="5" customFormat="1" x14ac:dyDescent="0.35">
      <c r="A17" s="11"/>
      <c r="B17" s="8"/>
    </row>
    <row r="18" spans="1:2" s="5" customFormat="1" x14ac:dyDescent="0.35">
      <c r="A18" s="11"/>
      <c r="B18" s="8"/>
    </row>
    <row r="19" spans="1:2" s="5" customFormat="1" x14ac:dyDescent="0.35">
      <c r="A19" s="11"/>
      <c r="B19" s="8"/>
    </row>
    <row r="20" spans="1:2" s="5" customFormat="1" x14ac:dyDescent="0.35">
      <c r="A20" s="11"/>
      <c r="B20" s="8"/>
    </row>
    <row r="21" spans="1:2" s="5" customFormat="1" x14ac:dyDescent="0.35">
      <c r="A21" s="11"/>
      <c r="B21" s="8"/>
    </row>
    <row r="22" spans="1:2" s="5" customFormat="1" x14ac:dyDescent="0.35">
      <c r="A22" s="11"/>
      <c r="B22" s="8"/>
    </row>
    <row r="23" spans="1:2" s="5" customFormat="1" x14ac:dyDescent="0.35">
      <c r="A23" s="11"/>
      <c r="B23" s="8"/>
    </row>
    <row r="24" spans="1:2" s="5" customFormat="1" x14ac:dyDescent="0.35">
      <c r="A24" s="11"/>
      <c r="B24" s="8"/>
    </row>
    <row r="25" spans="1:2" s="5" customFormat="1" x14ac:dyDescent="0.35">
      <c r="A25" s="11"/>
      <c r="B25" s="8"/>
    </row>
    <row r="26" spans="1:2" s="5" customFormat="1" x14ac:dyDescent="0.35">
      <c r="A26" s="11"/>
      <c r="B26" s="8"/>
    </row>
    <row r="27" spans="1:2" s="5" customFormat="1" x14ac:dyDescent="0.35">
      <c r="A27" s="11"/>
      <c r="B27" s="8"/>
    </row>
    <row r="28" spans="1:2" s="5" customFormat="1" x14ac:dyDescent="0.35">
      <c r="A28" s="11"/>
      <c r="B28" s="8"/>
    </row>
    <row r="29" spans="1:2" s="5" customFormat="1" x14ac:dyDescent="0.35">
      <c r="A29" s="11"/>
      <c r="B29" s="8"/>
    </row>
    <row r="30" spans="1:2" s="5" customFormat="1" x14ac:dyDescent="0.35">
      <c r="A30" s="11"/>
      <c r="B30" s="8"/>
    </row>
    <row r="31" spans="1:2" s="5" customFormat="1" x14ac:dyDescent="0.35">
      <c r="A31" s="11"/>
      <c r="B31" s="8"/>
    </row>
    <row r="32" spans="1:2" s="5" customFormat="1" x14ac:dyDescent="0.35">
      <c r="A32" s="11"/>
    </row>
    <row r="33" spans="1:1" s="5" customFormat="1" x14ac:dyDescent="0.35">
      <c r="A33" s="11"/>
    </row>
    <row r="34" spans="1:1" s="5" customFormat="1" x14ac:dyDescent="0.35">
      <c r="A34" s="11"/>
    </row>
    <row r="35" spans="1:1" s="5" customFormat="1" x14ac:dyDescent="0.35">
      <c r="A35" s="11"/>
    </row>
    <row r="36" spans="1:1" s="5" customFormat="1" x14ac:dyDescent="0.35">
      <c r="A36" s="11"/>
    </row>
    <row r="37" spans="1:1" s="5" customFormat="1" x14ac:dyDescent="0.35">
      <c r="A37" s="11"/>
    </row>
    <row r="38" spans="1:1" s="5" customFormat="1" x14ac:dyDescent="0.35">
      <c r="A38" s="11"/>
    </row>
    <row r="39" spans="1:1" s="5" customFormat="1" x14ac:dyDescent="0.35">
      <c r="A39" s="11"/>
    </row>
    <row r="40" spans="1:1" s="5" customFormat="1" x14ac:dyDescent="0.35">
      <c r="A40" s="11"/>
    </row>
  </sheetData>
  <phoneticPr fontId="22" type="noConversion"/>
  <dataValidations count="7">
    <dataValidation allowBlank="1" showInputMessage="1" showErrorMessage="1" prompt="此工作表将提供业务财务计划概述、估算指南以及有关如何使用各个模板计算启动成本和损益情况的说明。" sqref="A1" xr:uid="{4B1998CF-8317-4106-8880-CAC8F2A209AB}"/>
    <dataValidation allowBlank="1" showInputMessage="1" showErrorMessage="1" prompt="业务计划概述位于右侧单元格中。" sqref="A2" xr:uid="{7EE84830-8262-4614-84FB-A2D03F296867}"/>
    <dataValidation allowBlank="1" showInputMessage="1" showErrorMessage="1" prompt="“预计启动成本”概述位于右侧单元格中。" sqref="A3" xr:uid="{A2DBB060-C7C0-4CE6-A3E3-FBB2F9F362FD}"/>
    <dataValidation allowBlank="1" showInputMessage="1" showErrorMessage="1" prompt="“预计损益模型”概述位于右侧单元格中。" sqref="A4" xr:uid="{7CE102E1-B1A2-4A29-B749-E91BC9DD65B7}"/>
    <dataValidation allowBlank="1" showInputMessage="1" showErrorMessage="1" prompt="一些指南位于右侧单元格中。" sqref="A5" xr:uid="{D53C1DBA-BFD6-417B-9BD6-4BD6391C813C}"/>
    <dataValidation allowBlank="1" showInputMessage="1" showErrorMessage="1" prompt="有关估算收入的指南位于右侧单元格中。" sqref="A6" xr:uid="{8CE2CC5B-0BE2-47A5-85D2-A52FF2BD60CA}"/>
    <dataValidation allowBlank="1" showInputMessage="1" showErrorMessage="1" prompt="有关估算所售商品成本的指南位于右侧单元格中。" sqref="A7" xr:uid="{A8672E21-3882-4764-84C0-886EDBE15E55}"/>
  </dataValidations>
  <pageMargins left="0.7" right="0.7" top="0.75" bottom="0.75" header="0.3" footer="0.3"/>
  <pageSetup paperSize="9" orientation="portrait" horizontalDpi="1200" verticalDpi="1200" r:id="rId1"/>
  <rowBreaks count="1" manualBreakCount="1">
    <brk id="7"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G38"/>
  <sheetViews>
    <sheetView zoomScaleNormal="100" workbookViewId="0"/>
  </sheetViews>
  <sheetFormatPr defaultColWidth="9" defaultRowHeight="30" customHeight="1" x14ac:dyDescent="0.35"/>
  <cols>
    <col min="1" max="1" width="2.54296875" style="16" customWidth="1"/>
    <col min="2" max="2" width="42.1796875" style="10" customWidth="1"/>
    <col min="3" max="6" width="19.54296875" style="10" customWidth="1"/>
    <col min="7" max="7" width="2" style="10" customWidth="1"/>
    <col min="8" max="16384" width="9" style="10"/>
  </cols>
  <sheetData>
    <row r="1" spans="1:7" s="22" customFormat="1" ht="19.95" customHeight="1" x14ac:dyDescent="0.35">
      <c r="A1" s="17"/>
      <c r="B1" s="18" t="s">
        <v>13</v>
      </c>
      <c r="C1" s="19"/>
      <c r="D1" s="19"/>
      <c r="E1" s="19"/>
      <c r="F1" s="20"/>
      <c r="G1" s="21"/>
    </row>
    <row r="2" spans="1:7" s="26" customFormat="1" ht="19.95" customHeight="1" x14ac:dyDescent="0.35">
      <c r="A2" s="23"/>
      <c r="B2" s="24" t="s">
        <v>14</v>
      </c>
      <c r="C2" s="62">
        <f ca="1">TODAY()</f>
        <v>44581</v>
      </c>
      <c r="D2" s="63"/>
      <c r="E2" s="63"/>
      <c r="F2" s="64"/>
      <c r="G2" s="25"/>
    </row>
    <row r="3" spans="1:7" s="5" customFormat="1" ht="9" customHeight="1" x14ac:dyDescent="0.35">
      <c r="A3" s="11"/>
      <c r="B3" s="27"/>
      <c r="C3" s="28"/>
      <c r="D3" s="28"/>
      <c r="E3" s="28"/>
      <c r="F3" s="29"/>
      <c r="G3" s="13"/>
    </row>
    <row r="4" spans="1:7" s="26" customFormat="1" ht="19.95" customHeight="1" thickBot="1" x14ac:dyDescent="0.4">
      <c r="A4" s="23"/>
      <c r="B4" s="30" t="s">
        <v>15</v>
      </c>
      <c r="C4" s="31" t="s">
        <v>22</v>
      </c>
      <c r="D4" s="32" t="s">
        <v>23</v>
      </c>
      <c r="E4" s="32" t="s">
        <v>24</v>
      </c>
      <c r="F4" s="33" t="s">
        <v>25</v>
      </c>
      <c r="G4" s="25"/>
    </row>
    <row r="5" spans="1:7" s="40" customFormat="1" ht="16.2" customHeight="1" thickTop="1" x14ac:dyDescent="0.35">
      <c r="A5" s="34"/>
      <c r="B5" s="35" t="s">
        <v>16</v>
      </c>
      <c r="C5" s="36"/>
      <c r="D5" s="37"/>
      <c r="E5" s="37"/>
      <c r="F5" s="38">
        <f>(C5*D5)+IF(E5&gt;0,E5,0)</f>
        <v>0</v>
      </c>
      <c r="G5" s="39"/>
    </row>
    <row r="6" spans="1:7" s="40" customFormat="1" ht="16.2" customHeight="1" x14ac:dyDescent="0.35">
      <c r="A6" s="34"/>
      <c r="B6" s="41" t="s">
        <v>17</v>
      </c>
      <c r="C6" s="42"/>
      <c r="D6" s="43"/>
      <c r="E6" s="43"/>
      <c r="F6" s="44">
        <f t="shared" ref="F6:F9" si="0">(C6*D6)+IF(E6&gt;0,E6,0)</f>
        <v>0</v>
      </c>
      <c r="G6" s="39"/>
    </row>
    <row r="7" spans="1:7" s="40" customFormat="1" ht="16.2" customHeight="1" x14ac:dyDescent="0.35">
      <c r="A7" s="34"/>
      <c r="B7" s="41" t="s">
        <v>18</v>
      </c>
      <c r="C7" s="42"/>
      <c r="D7" s="43"/>
      <c r="E7" s="43"/>
      <c r="F7" s="44">
        <f t="shared" si="0"/>
        <v>0</v>
      </c>
      <c r="G7" s="39"/>
    </row>
    <row r="8" spans="1:7" s="40" customFormat="1" ht="16.2" customHeight="1" x14ac:dyDescent="0.35">
      <c r="A8" s="34"/>
      <c r="B8" s="41" t="s">
        <v>19</v>
      </c>
      <c r="C8" s="42"/>
      <c r="D8" s="43"/>
      <c r="E8" s="43"/>
      <c r="F8" s="44">
        <f t="shared" si="0"/>
        <v>0</v>
      </c>
      <c r="G8" s="39"/>
    </row>
    <row r="9" spans="1:7" s="40" customFormat="1" ht="16.2" customHeight="1" x14ac:dyDescent="0.35">
      <c r="A9" s="34"/>
      <c r="B9" s="41" t="s">
        <v>20</v>
      </c>
      <c r="C9" s="42"/>
      <c r="D9" s="43"/>
      <c r="E9" s="43"/>
      <c r="F9" s="44">
        <f t="shared" si="0"/>
        <v>0</v>
      </c>
      <c r="G9" s="39"/>
    </row>
    <row r="10" spans="1:7" s="40" customFormat="1" ht="16.2" customHeight="1" x14ac:dyDescent="0.35">
      <c r="A10" s="34"/>
      <c r="B10" s="45" t="s">
        <v>21</v>
      </c>
      <c r="C10" s="46"/>
      <c r="D10" s="46"/>
      <c r="E10" s="46"/>
      <c r="F10" s="47">
        <f>SUBTOTAL(109,StartUp[总成本])</f>
        <v>0</v>
      </c>
      <c r="G10" s="39"/>
    </row>
    <row r="11" spans="1:7" s="40" customFormat="1" ht="9" customHeight="1" x14ac:dyDescent="0.35">
      <c r="A11" s="34"/>
      <c r="B11" s="48"/>
      <c r="C11" s="49"/>
      <c r="D11" s="49"/>
      <c r="E11" s="49"/>
      <c r="F11" s="49"/>
      <c r="G11" s="39"/>
    </row>
    <row r="12" spans="1:7" s="40" customFormat="1" ht="30" customHeight="1" x14ac:dyDescent="0.35">
      <c r="A12" s="34"/>
      <c r="B12" s="50"/>
      <c r="C12" s="51"/>
      <c r="D12" s="51"/>
      <c r="E12" s="51"/>
      <c r="F12" s="51"/>
    </row>
    <row r="13" spans="1:7" s="40" customFormat="1" ht="30" customHeight="1" x14ac:dyDescent="0.35">
      <c r="A13" s="34"/>
      <c r="B13" s="51"/>
      <c r="C13" s="51"/>
      <c r="D13" s="51"/>
      <c r="E13" s="51"/>
      <c r="F13" s="51"/>
    </row>
    <row r="14" spans="1:7" s="40" customFormat="1" ht="30" customHeight="1" x14ac:dyDescent="0.35">
      <c r="A14" s="34"/>
      <c r="B14" s="5"/>
      <c r="C14" s="5"/>
      <c r="D14" s="5"/>
      <c r="E14" s="5"/>
      <c r="F14" s="5"/>
    </row>
    <row r="15" spans="1:7" s="40" customFormat="1" ht="30" customHeight="1" x14ac:dyDescent="0.35">
      <c r="A15" s="34"/>
      <c r="B15" s="5"/>
      <c r="C15" s="5"/>
      <c r="D15" s="5"/>
      <c r="E15" s="5"/>
      <c r="F15" s="5"/>
    </row>
    <row r="16" spans="1:7" s="40" customFormat="1" ht="30" customHeight="1" x14ac:dyDescent="0.35">
      <c r="A16" s="34"/>
      <c r="B16" s="5"/>
      <c r="C16" s="5"/>
      <c r="D16" s="5"/>
      <c r="E16" s="5"/>
      <c r="F16" s="5"/>
    </row>
    <row r="17" spans="1:6" s="40" customFormat="1" ht="30" customHeight="1" x14ac:dyDescent="0.35">
      <c r="A17" s="34"/>
      <c r="B17" s="5"/>
      <c r="C17" s="5"/>
      <c r="D17" s="5"/>
      <c r="E17" s="5"/>
      <c r="F17" s="5"/>
    </row>
    <row r="18" spans="1:6" s="40" customFormat="1" ht="30" customHeight="1" x14ac:dyDescent="0.35">
      <c r="A18" s="34"/>
      <c r="B18" s="5"/>
      <c r="C18" s="5"/>
      <c r="D18" s="5"/>
      <c r="E18" s="5"/>
      <c r="F18" s="5"/>
    </row>
    <row r="19" spans="1:6" s="40" customFormat="1" ht="30" customHeight="1" x14ac:dyDescent="0.35">
      <c r="A19" s="34"/>
      <c r="B19" s="5"/>
      <c r="C19" s="5"/>
      <c r="D19" s="5"/>
      <c r="E19" s="5"/>
      <c r="F19" s="5"/>
    </row>
    <row r="20" spans="1:6" s="40" customFormat="1" ht="30" customHeight="1" x14ac:dyDescent="0.35">
      <c r="A20" s="34"/>
      <c r="B20" s="5"/>
      <c r="C20" s="5"/>
      <c r="D20" s="5"/>
      <c r="E20" s="5"/>
      <c r="F20" s="5"/>
    </row>
    <row r="21" spans="1:6" s="40" customFormat="1" ht="30" customHeight="1" x14ac:dyDescent="0.35">
      <c r="A21" s="34"/>
      <c r="B21" s="5"/>
      <c r="C21" s="5"/>
      <c r="D21" s="5"/>
      <c r="E21" s="5"/>
      <c r="F21" s="5"/>
    </row>
    <row r="22" spans="1:6" s="40" customFormat="1" ht="30" customHeight="1" x14ac:dyDescent="0.35">
      <c r="A22" s="34"/>
      <c r="B22" s="10"/>
      <c r="C22" s="10"/>
      <c r="D22" s="10"/>
      <c r="E22" s="10"/>
      <c r="F22" s="10"/>
    </row>
    <row r="23" spans="1:6" s="40" customFormat="1" ht="30" customHeight="1" x14ac:dyDescent="0.35">
      <c r="A23" s="34"/>
      <c r="B23" s="10"/>
      <c r="C23" s="10"/>
      <c r="D23" s="10"/>
      <c r="E23" s="10"/>
      <c r="F23" s="10"/>
    </row>
    <row r="24" spans="1:6" s="40" customFormat="1" ht="30" customHeight="1" x14ac:dyDescent="0.35">
      <c r="A24" s="34"/>
      <c r="B24" s="10"/>
      <c r="C24" s="10"/>
      <c r="D24" s="10"/>
      <c r="E24" s="10"/>
      <c r="F24" s="10"/>
    </row>
    <row r="25" spans="1:6" s="40" customFormat="1" ht="30" customHeight="1" x14ac:dyDescent="0.35">
      <c r="A25" s="34"/>
      <c r="B25" s="10"/>
      <c r="C25" s="10"/>
      <c r="D25" s="10"/>
      <c r="E25" s="10"/>
      <c r="F25" s="10"/>
    </row>
    <row r="26" spans="1:6" s="40" customFormat="1" ht="30" customHeight="1" x14ac:dyDescent="0.35">
      <c r="A26" s="34"/>
      <c r="B26" s="10"/>
      <c r="C26" s="10"/>
      <c r="D26" s="10"/>
      <c r="E26" s="10"/>
      <c r="F26" s="10"/>
    </row>
    <row r="27" spans="1:6" s="40" customFormat="1" ht="30" customHeight="1" x14ac:dyDescent="0.35">
      <c r="A27" s="34"/>
      <c r="B27" s="10"/>
      <c r="C27" s="10"/>
      <c r="D27" s="10"/>
      <c r="E27" s="10"/>
      <c r="F27" s="10"/>
    </row>
    <row r="28" spans="1:6" s="51" customFormat="1" ht="30" customHeight="1" x14ac:dyDescent="0.35">
      <c r="A28" s="52"/>
      <c r="B28" s="10"/>
      <c r="C28" s="10"/>
      <c r="D28" s="10"/>
      <c r="E28" s="10"/>
      <c r="F28" s="10"/>
    </row>
    <row r="29" spans="1:6" s="51" customFormat="1" ht="30" customHeight="1" x14ac:dyDescent="0.35">
      <c r="A29" s="52"/>
      <c r="B29" s="10"/>
      <c r="C29" s="10"/>
      <c r="D29" s="10"/>
      <c r="E29" s="10"/>
      <c r="F29" s="10"/>
    </row>
    <row r="30" spans="1:6" s="51" customFormat="1" ht="30" customHeight="1" x14ac:dyDescent="0.35">
      <c r="A30" s="52"/>
      <c r="B30" s="10"/>
      <c r="C30" s="10"/>
      <c r="D30" s="10"/>
      <c r="E30" s="10"/>
      <c r="F30" s="10"/>
    </row>
    <row r="31" spans="1:6" s="5" customFormat="1" ht="30" customHeight="1" x14ac:dyDescent="0.35">
      <c r="A31" s="11"/>
      <c r="B31" s="10"/>
      <c r="C31" s="10"/>
      <c r="D31" s="10"/>
      <c r="E31" s="10"/>
      <c r="F31" s="10"/>
    </row>
    <row r="32" spans="1:6" s="5" customFormat="1" ht="30" customHeight="1" x14ac:dyDescent="0.35">
      <c r="A32" s="11"/>
      <c r="B32" s="10"/>
      <c r="C32" s="10"/>
      <c r="D32" s="10"/>
      <c r="E32" s="10"/>
      <c r="F32" s="10"/>
    </row>
    <row r="33" spans="1:6" s="5" customFormat="1" ht="30" customHeight="1" x14ac:dyDescent="0.35">
      <c r="A33" s="11"/>
      <c r="B33" s="10"/>
      <c r="C33" s="10"/>
      <c r="D33" s="10"/>
      <c r="E33" s="10"/>
      <c r="F33" s="10"/>
    </row>
    <row r="34" spans="1:6" s="5" customFormat="1" ht="30" customHeight="1" x14ac:dyDescent="0.35">
      <c r="A34" s="11"/>
      <c r="B34" s="10"/>
      <c r="C34" s="10"/>
      <c r="D34" s="10"/>
      <c r="E34" s="10"/>
      <c r="F34" s="10"/>
    </row>
    <row r="35" spans="1:6" s="5" customFormat="1" ht="30" customHeight="1" x14ac:dyDescent="0.35">
      <c r="A35" s="11"/>
      <c r="B35" s="10"/>
      <c r="C35" s="10"/>
      <c r="D35" s="10"/>
      <c r="E35" s="10"/>
      <c r="F35" s="10"/>
    </row>
    <row r="36" spans="1:6" s="5" customFormat="1" ht="30" customHeight="1" x14ac:dyDescent="0.35">
      <c r="A36" s="11"/>
      <c r="B36" s="10"/>
      <c r="C36" s="10"/>
      <c r="D36" s="10"/>
      <c r="E36" s="10"/>
      <c r="F36" s="10"/>
    </row>
    <row r="37" spans="1:6" s="5" customFormat="1" ht="30" customHeight="1" x14ac:dyDescent="0.35">
      <c r="A37" s="11"/>
      <c r="B37" s="10"/>
      <c r="C37" s="10"/>
      <c r="D37" s="10"/>
      <c r="E37" s="10"/>
      <c r="F37" s="10"/>
    </row>
    <row r="38" spans="1:6" s="5" customFormat="1" ht="30" customHeight="1" x14ac:dyDescent="0.35">
      <c r="A38" s="11"/>
      <c r="B38" s="10"/>
      <c r="C38" s="10"/>
      <c r="D38" s="10"/>
      <c r="E38" s="10"/>
      <c r="F38" s="10"/>
    </row>
  </sheetData>
  <mergeCells count="1">
    <mergeCell ref="C2:F2"/>
  </mergeCells>
  <phoneticPr fontId="22" type="noConversion"/>
  <dataValidations count="3">
    <dataValidation allowBlank="1" showInputMessage="1" showErrorMessage="1" prompt="企业名称位于右侧单元格中，日期位于单元格 C2 中。下一个说明位于单元格 A4 中。" sqref="A2" xr:uid="{9FF63E8A-CE42-41E4-9744-6463A2F2DF08}"/>
    <dataValidation allowBlank="1" showInputMessage="1" showErrorMessage="1" prompt="在“启动”表（从右侧单元格开始）中输入详细信息，以计算“预估启动预算”。" sqref="A4" xr:uid="{68F862F5-6B95-4EB9-9EE1-652ECB095ED1}"/>
    <dataValidation allowBlank="1" showInputMessage="1" showErrorMessage="1" prompt="此工作表包含用于计算启动成本和预估启动预算的模板。工作表的标题位于右侧单元格中。有关如何使用此工作表的其他有用说明位于此列的单元格中。单击向下箭头以开始了解。" sqref="A1" xr:uid="{CC0AF84F-F311-45BE-BEFF-C17EAD744360}"/>
  </dataValidations>
  <pageMargins left="0.7" right="0.7" top="0.75" bottom="0.75" header="0.3" footer="0.3"/>
  <pageSetup paperSize="9" scale="63" orientation="portrait" horizontalDpi="1200" verticalDpi="1200" r:id="rId1"/>
  <ignoredErrors>
    <ignoredError sqref="F5:F9" emptyCellReference="1"/>
  </ignoredErrors>
  <tableParts count="1">
    <tablePart r:id="rId2"/>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G38"/>
  <sheetViews>
    <sheetView zoomScaleNormal="100" workbookViewId="0"/>
  </sheetViews>
  <sheetFormatPr defaultColWidth="9" defaultRowHeight="30" customHeight="1" x14ac:dyDescent="0.35"/>
  <cols>
    <col min="1" max="1" width="2.54296875" style="16" customWidth="1"/>
    <col min="2" max="2" width="42.1796875" style="10" customWidth="1"/>
    <col min="3" max="6" width="19.54296875" style="10" customWidth="1"/>
    <col min="7" max="7" width="2" style="10" customWidth="1"/>
    <col min="8" max="190" width="8.7265625" style="10" customWidth="1"/>
    <col min="191" max="16384" width="9" style="10"/>
  </cols>
  <sheetData>
    <row r="1" spans="1:7" s="54" customFormat="1" ht="19.95" customHeight="1" x14ac:dyDescent="0.35">
      <c r="A1" s="23"/>
      <c r="B1" s="18" t="s">
        <v>13</v>
      </c>
      <c r="C1" s="19"/>
      <c r="D1" s="19"/>
      <c r="E1" s="19"/>
      <c r="F1" s="20"/>
      <c r="G1" s="53"/>
    </row>
    <row r="2" spans="1:7" s="26" customFormat="1" ht="19.95" customHeight="1" x14ac:dyDescent="0.35">
      <c r="A2" s="23"/>
      <c r="B2" s="24" t="str">
        <f>启动成本模板!B2</f>
        <v>你的咖啡店</v>
      </c>
      <c r="C2" s="62">
        <f ca="1">TODAY()</f>
        <v>44581</v>
      </c>
      <c r="D2" s="63"/>
      <c r="E2" s="63"/>
      <c r="F2" s="64"/>
      <c r="G2" s="25"/>
    </row>
    <row r="3" spans="1:7" s="5" customFormat="1" ht="9" customHeight="1" x14ac:dyDescent="0.35">
      <c r="A3" s="11"/>
      <c r="B3" s="55"/>
      <c r="C3" s="56"/>
      <c r="D3" s="56"/>
      <c r="E3" s="56"/>
      <c r="F3" s="57"/>
      <c r="G3" s="13"/>
    </row>
    <row r="4" spans="1:7" s="26" customFormat="1" ht="19.95" customHeight="1" thickBot="1" x14ac:dyDescent="0.4">
      <c r="A4" s="23"/>
      <c r="B4" s="58" t="s">
        <v>15</v>
      </c>
      <c r="C4" s="59" t="s">
        <v>22</v>
      </c>
      <c r="D4" s="59" t="s">
        <v>23</v>
      </c>
      <c r="E4" s="59" t="s">
        <v>24</v>
      </c>
      <c r="F4" s="60" t="s">
        <v>25</v>
      </c>
      <c r="G4" s="25"/>
    </row>
    <row r="5" spans="1:7" s="5" customFormat="1" ht="16.350000000000001" customHeight="1" thickTop="1" x14ac:dyDescent="0.35">
      <c r="A5" s="11"/>
      <c r="B5" s="35" t="s">
        <v>16</v>
      </c>
      <c r="C5" s="36">
        <v>3</v>
      </c>
      <c r="D5" s="37">
        <v>300</v>
      </c>
      <c r="E5" s="37">
        <v>2000</v>
      </c>
      <c r="F5" s="38">
        <f>(C5*D5)+IF(E5&gt;0,E5,0)</f>
        <v>2900</v>
      </c>
      <c r="G5" s="13"/>
    </row>
    <row r="6" spans="1:7" s="40" customFormat="1" ht="16.2" customHeight="1" x14ac:dyDescent="0.35">
      <c r="A6" s="34"/>
      <c r="B6" s="41" t="s">
        <v>17</v>
      </c>
      <c r="C6" s="42">
        <v>4</v>
      </c>
      <c r="D6" s="43">
        <v>3500</v>
      </c>
      <c r="E6" s="43">
        <v>2</v>
      </c>
      <c r="F6" s="44">
        <f t="shared" ref="F6:F9" si="0">(C6*D6)+IF(E6&gt;0,E6,0)</f>
        <v>14002</v>
      </c>
      <c r="G6" s="39"/>
    </row>
    <row r="7" spans="1:7" s="40" customFormat="1" ht="16.2" customHeight="1" x14ac:dyDescent="0.35">
      <c r="A7" s="34"/>
      <c r="B7" s="41" t="s">
        <v>18</v>
      </c>
      <c r="C7" s="42">
        <v>4</v>
      </c>
      <c r="D7" s="43">
        <v>500</v>
      </c>
      <c r="E7" s="43">
        <v>2000</v>
      </c>
      <c r="F7" s="44">
        <f t="shared" si="0"/>
        <v>4000</v>
      </c>
      <c r="G7" s="39"/>
    </row>
    <row r="8" spans="1:7" s="40" customFormat="1" ht="16.2" customHeight="1" x14ac:dyDescent="0.35">
      <c r="A8" s="34"/>
      <c r="B8" s="41" t="s">
        <v>19</v>
      </c>
      <c r="C8" s="42">
        <v>4</v>
      </c>
      <c r="D8" s="43">
        <v>750</v>
      </c>
      <c r="E8" s="43">
        <v>3000</v>
      </c>
      <c r="F8" s="44">
        <f t="shared" si="0"/>
        <v>6000</v>
      </c>
      <c r="G8" s="39"/>
    </row>
    <row r="9" spans="1:7" s="40" customFormat="1" ht="16.2" customHeight="1" x14ac:dyDescent="0.35">
      <c r="A9" s="34"/>
      <c r="B9" s="41" t="s">
        <v>20</v>
      </c>
      <c r="C9" s="42">
        <v>1</v>
      </c>
      <c r="D9" s="43">
        <v>25</v>
      </c>
      <c r="E9" s="43">
        <v>25</v>
      </c>
      <c r="F9" s="44">
        <f t="shared" si="0"/>
        <v>50</v>
      </c>
      <c r="G9" s="39"/>
    </row>
    <row r="10" spans="1:7" s="40" customFormat="1" ht="16.2" customHeight="1" x14ac:dyDescent="0.35">
      <c r="A10" s="34"/>
      <c r="B10" s="45" t="s">
        <v>21</v>
      </c>
      <c r="C10" s="46"/>
      <c r="D10" s="46"/>
      <c r="E10" s="46"/>
      <c r="F10" s="61">
        <f>SUM(F6:F9)</f>
        <v>24052</v>
      </c>
      <c r="G10" s="39"/>
    </row>
    <row r="11" spans="1:7" s="40" customFormat="1" ht="9" customHeight="1" x14ac:dyDescent="0.35">
      <c r="A11" s="34"/>
      <c r="B11" s="48"/>
      <c r="C11" s="49"/>
      <c r="D11" s="49"/>
      <c r="E11" s="49"/>
      <c r="F11" s="49"/>
      <c r="G11" s="39"/>
    </row>
    <row r="12" spans="1:7" s="40" customFormat="1" ht="30" customHeight="1" x14ac:dyDescent="0.35">
      <c r="A12" s="34"/>
      <c r="B12" s="51"/>
      <c r="C12" s="51"/>
      <c r="D12" s="51"/>
      <c r="E12" s="51"/>
      <c r="F12" s="51"/>
    </row>
    <row r="13" spans="1:7" s="40" customFormat="1" ht="30" customHeight="1" x14ac:dyDescent="0.35">
      <c r="A13" s="34"/>
      <c r="B13" s="5"/>
      <c r="C13" s="5"/>
      <c r="D13" s="5"/>
      <c r="E13" s="5"/>
      <c r="F13" s="5"/>
    </row>
    <row r="14" spans="1:7" s="40" customFormat="1" ht="30" customHeight="1" x14ac:dyDescent="0.35">
      <c r="A14" s="34"/>
      <c r="B14" s="5"/>
      <c r="C14" s="5"/>
      <c r="D14" s="5"/>
      <c r="E14" s="5"/>
      <c r="F14" s="5"/>
    </row>
    <row r="15" spans="1:7" s="40" customFormat="1" ht="30" customHeight="1" x14ac:dyDescent="0.35">
      <c r="A15" s="34"/>
      <c r="B15" s="5"/>
      <c r="C15" s="5"/>
      <c r="D15" s="5"/>
      <c r="E15" s="5"/>
      <c r="F15" s="5"/>
    </row>
    <row r="16" spans="1:7" s="40" customFormat="1" ht="30" customHeight="1" x14ac:dyDescent="0.35">
      <c r="A16" s="34"/>
      <c r="B16" s="5"/>
      <c r="C16" s="5"/>
      <c r="D16" s="5"/>
      <c r="E16" s="5"/>
      <c r="F16" s="5"/>
    </row>
    <row r="17" spans="1:6" s="40" customFormat="1" ht="30" customHeight="1" x14ac:dyDescent="0.35">
      <c r="A17" s="34"/>
      <c r="B17" s="5"/>
      <c r="C17" s="5"/>
      <c r="D17" s="5"/>
      <c r="E17" s="5"/>
      <c r="F17" s="5"/>
    </row>
    <row r="18" spans="1:6" s="40" customFormat="1" ht="30" customHeight="1" x14ac:dyDescent="0.35">
      <c r="A18" s="34"/>
      <c r="B18" s="5"/>
      <c r="C18" s="5"/>
      <c r="D18" s="5"/>
      <c r="E18" s="5"/>
      <c r="F18" s="5"/>
    </row>
    <row r="19" spans="1:6" s="40" customFormat="1" ht="30" customHeight="1" x14ac:dyDescent="0.35">
      <c r="A19" s="34"/>
      <c r="B19" s="5"/>
      <c r="C19" s="5"/>
      <c r="D19" s="5"/>
      <c r="E19" s="5"/>
      <c r="F19" s="5"/>
    </row>
    <row r="20" spans="1:6" s="40" customFormat="1" ht="30" customHeight="1" x14ac:dyDescent="0.35">
      <c r="A20" s="34"/>
      <c r="B20" s="5"/>
      <c r="C20" s="5"/>
      <c r="D20" s="5"/>
      <c r="E20" s="5"/>
      <c r="F20" s="5"/>
    </row>
    <row r="21" spans="1:6" s="40" customFormat="1" ht="30" customHeight="1" x14ac:dyDescent="0.35">
      <c r="A21" s="34"/>
      <c r="B21" s="10"/>
      <c r="C21" s="10"/>
      <c r="D21" s="10"/>
      <c r="E21" s="10"/>
      <c r="F21" s="10"/>
    </row>
    <row r="22" spans="1:6" s="40" customFormat="1" ht="30" customHeight="1" x14ac:dyDescent="0.35">
      <c r="A22" s="34"/>
      <c r="B22" s="10"/>
      <c r="C22" s="10"/>
      <c r="D22" s="10"/>
      <c r="E22" s="10"/>
      <c r="F22" s="10"/>
    </row>
    <row r="23" spans="1:6" s="40" customFormat="1" ht="30" customHeight="1" x14ac:dyDescent="0.35">
      <c r="A23" s="34"/>
      <c r="B23" s="10"/>
      <c r="C23" s="10"/>
      <c r="D23" s="10"/>
      <c r="E23" s="10"/>
      <c r="F23" s="10"/>
    </row>
    <row r="24" spans="1:6" s="40" customFormat="1" ht="30" customHeight="1" x14ac:dyDescent="0.35">
      <c r="A24" s="34"/>
      <c r="B24" s="10"/>
      <c r="C24" s="10"/>
      <c r="D24" s="10"/>
      <c r="E24" s="10"/>
      <c r="F24" s="10"/>
    </row>
    <row r="25" spans="1:6" s="40" customFormat="1" ht="30" customHeight="1" x14ac:dyDescent="0.35">
      <c r="A25" s="34"/>
      <c r="B25" s="10"/>
      <c r="C25" s="10"/>
      <c r="D25" s="10"/>
      <c r="E25" s="10"/>
      <c r="F25" s="10"/>
    </row>
    <row r="26" spans="1:6" s="40" customFormat="1" ht="30" customHeight="1" x14ac:dyDescent="0.35">
      <c r="A26" s="34"/>
      <c r="B26" s="10"/>
      <c r="C26" s="10"/>
      <c r="D26" s="10"/>
      <c r="E26" s="10"/>
      <c r="F26" s="10"/>
    </row>
    <row r="27" spans="1:6" s="40" customFormat="1" ht="30" customHeight="1" x14ac:dyDescent="0.35">
      <c r="A27" s="34"/>
      <c r="B27" s="10"/>
      <c r="C27" s="10"/>
      <c r="D27" s="10"/>
      <c r="E27" s="10"/>
      <c r="F27" s="10"/>
    </row>
    <row r="28" spans="1:6" s="51" customFormat="1" ht="30" customHeight="1" x14ac:dyDescent="0.35">
      <c r="A28" s="52"/>
      <c r="B28" s="10"/>
      <c r="C28" s="10"/>
      <c r="D28" s="10"/>
      <c r="E28" s="10"/>
      <c r="F28" s="10"/>
    </row>
    <row r="29" spans="1:6" s="51" customFormat="1" ht="30" customHeight="1" x14ac:dyDescent="0.35">
      <c r="A29" s="52"/>
      <c r="B29" s="10"/>
      <c r="C29" s="10"/>
      <c r="D29" s="10"/>
      <c r="E29" s="10"/>
      <c r="F29" s="10"/>
    </row>
    <row r="30" spans="1:6" s="51" customFormat="1" ht="30" customHeight="1" x14ac:dyDescent="0.35">
      <c r="A30" s="52"/>
      <c r="B30" s="10"/>
      <c r="C30" s="10"/>
      <c r="D30" s="10"/>
      <c r="E30" s="10"/>
      <c r="F30" s="10"/>
    </row>
    <row r="31" spans="1:6" s="5" customFormat="1" ht="30" customHeight="1" x14ac:dyDescent="0.35">
      <c r="A31" s="11"/>
      <c r="B31" s="10"/>
      <c r="C31" s="10"/>
      <c r="D31" s="10"/>
      <c r="E31" s="10"/>
      <c r="F31" s="10"/>
    </row>
    <row r="32" spans="1:6" s="5" customFormat="1" ht="30" customHeight="1" x14ac:dyDescent="0.35">
      <c r="A32" s="11"/>
      <c r="B32" s="10"/>
      <c r="C32" s="10"/>
      <c r="D32" s="10"/>
      <c r="E32" s="10"/>
      <c r="F32" s="10"/>
    </row>
    <row r="33" spans="1:6" s="5" customFormat="1" ht="30" customHeight="1" x14ac:dyDescent="0.35">
      <c r="A33" s="11"/>
      <c r="B33" s="10"/>
      <c r="C33" s="10"/>
      <c r="D33" s="10"/>
      <c r="E33" s="10"/>
      <c r="F33" s="10"/>
    </row>
    <row r="34" spans="1:6" s="5" customFormat="1" ht="30" customHeight="1" x14ac:dyDescent="0.35">
      <c r="A34" s="11"/>
      <c r="B34" s="10"/>
      <c r="C34" s="10"/>
      <c r="D34" s="10"/>
      <c r="E34" s="10"/>
      <c r="F34" s="10"/>
    </row>
    <row r="35" spans="1:6" s="5" customFormat="1" ht="30" customHeight="1" x14ac:dyDescent="0.35">
      <c r="A35" s="11"/>
      <c r="B35" s="10"/>
      <c r="C35" s="10"/>
      <c r="D35" s="10"/>
      <c r="E35" s="10"/>
      <c r="F35" s="10"/>
    </row>
    <row r="36" spans="1:6" s="5" customFormat="1" ht="30" customHeight="1" x14ac:dyDescent="0.35">
      <c r="A36" s="11"/>
      <c r="B36" s="10"/>
      <c r="C36" s="10"/>
      <c r="D36" s="10"/>
      <c r="E36" s="10"/>
      <c r="F36" s="10"/>
    </row>
    <row r="37" spans="1:6" s="5" customFormat="1" ht="30" customHeight="1" x14ac:dyDescent="0.35">
      <c r="A37" s="11"/>
      <c r="B37" s="10"/>
      <c r="C37" s="10"/>
      <c r="D37" s="10"/>
      <c r="E37" s="10"/>
      <c r="F37" s="10"/>
    </row>
    <row r="38" spans="1:6" s="5" customFormat="1" ht="30" customHeight="1" x14ac:dyDescent="0.35">
      <c r="A38" s="11"/>
      <c r="B38" s="10"/>
      <c r="C38" s="10"/>
      <c r="D38" s="10"/>
      <c r="E38" s="10"/>
      <c r="F38" s="10"/>
    </row>
  </sheetData>
  <mergeCells count="1">
    <mergeCell ref="C2:F2"/>
  </mergeCells>
  <phoneticPr fontId="22" type="noConversion"/>
  <dataValidations count="3">
    <dataValidation allowBlank="1" showInputMessage="1" showErrorMessage="1" prompt="此工作表包含上一个工作表中的模板中的示例数据。工作表的标题位于右侧单元格中。有关如何使用此工作表的其他有用说明位于此列的单元格中。单击向下箭头以开始了解。" sqref="A1" xr:uid="{A8662416-2AD7-405B-B4DC-7056F418286F}"/>
    <dataValidation allowBlank="1" showInputMessage="1" showErrorMessage="1" prompt="企业名称位于右侧单元格中，日期位于单元格 C2 中。下一个说明位于单元格 A4 中。" sqref="A2" xr:uid="{294F0A0B-E617-4AAE-BD26-E0829C5296D4}"/>
    <dataValidation allowBlank="1" showInputMessage="1" showErrorMessage="1" prompt="成本项目、月数、每月成本和一次性成本位于“启动”表（从右侧单元格开始）中。总成本和预估启动预算将自动计算。_x000a_" sqref="A4" xr:uid="{2D4EE825-FDDF-44ED-BA2E-FC8BD947D2AC}"/>
  </dataValidations>
  <pageMargins left="0.7" right="0.7" top="0.75" bottom="0.75" header="0.3" footer="0.3"/>
  <pageSetup paperSize="9" scale="63" orientation="portrait" horizontalDpi="1200" verticalDpi="1200" r:id="rId1"/>
  <tableParts count="1">
    <tablePart r:id="rId2"/>
  </tablePart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P42"/>
  <sheetViews>
    <sheetView zoomScaleNormal="100" workbookViewId="0"/>
  </sheetViews>
  <sheetFormatPr defaultColWidth="9" defaultRowHeight="30" customHeight="1" x14ac:dyDescent="0.35"/>
  <cols>
    <col min="1" max="1" width="2.54296875" style="16" customWidth="1"/>
    <col min="2" max="2" width="42.1796875" style="10" customWidth="1"/>
    <col min="3" max="15" width="14.54296875" style="10" customWidth="1"/>
    <col min="16" max="16" width="2" style="10" customWidth="1"/>
    <col min="17" max="16384" width="9" style="10"/>
  </cols>
  <sheetData>
    <row r="1" spans="1:16" s="54" customFormat="1" ht="19.95" customHeight="1" x14ac:dyDescent="0.35">
      <c r="A1" s="23"/>
      <c r="B1" s="115" t="s">
        <v>13</v>
      </c>
      <c r="C1" s="116"/>
      <c r="D1" s="116"/>
      <c r="E1" s="116"/>
      <c r="F1" s="116"/>
      <c r="G1" s="116"/>
      <c r="H1" s="116"/>
      <c r="I1" s="116"/>
      <c r="J1" s="116"/>
      <c r="K1" s="116"/>
      <c r="L1" s="116"/>
      <c r="M1" s="116"/>
      <c r="N1" s="116"/>
      <c r="O1" s="117"/>
      <c r="P1" s="53"/>
    </row>
    <row r="2" spans="1:16" s="26" customFormat="1" ht="19.95" customHeight="1" x14ac:dyDescent="0.35">
      <c r="A2" s="23"/>
      <c r="B2" s="118" t="str">
        <f>启动成本模板!B2</f>
        <v>你的咖啡店</v>
      </c>
      <c r="C2" s="69">
        <f ca="1">TODAY()</f>
        <v>44581</v>
      </c>
      <c r="D2" s="70"/>
      <c r="E2" s="70"/>
      <c r="F2" s="70"/>
      <c r="G2" s="70"/>
      <c r="H2" s="70"/>
      <c r="I2" s="70"/>
      <c r="J2" s="70"/>
      <c r="K2" s="70"/>
      <c r="L2" s="70"/>
      <c r="M2" s="70"/>
      <c r="N2" s="70"/>
      <c r="O2" s="71"/>
      <c r="P2" s="25"/>
    </row>
    <row r="3" spans="1:16" s="5" customFormat="1" ht="9" customHeight="1" x14ac:dyDescent="0.35">
      <c r="A3" s="11"/>
      <c r="B3" s="119"/>
      <c r="C3" s="120"/>
      <c r="D3" s="120"/>
      <c r="E3" s="120"/>
      <c r="F3" s="120"/>
      <c r="G3" s="120"/>
      <c r="H3" s="120"/>
      <c r="I3" s="120"/>
      <c r="J3" s="120"/>
      <c r="K3" s="120"/>
      <c r="L3" s="120"/>
      <c r="M3" s="120"/>
      <c r="N3" s="120"/>
      <c r="O3" s="121"/>
      <c r="P3" s="13"/>
    </row>
    <row r="4" spans="1:16" s="26" customFormat="1" ht="19.95" customHeight="1" thickBot="1" x14ac:dyDescent="0.4">
      <c r="A4" s="23"/>
      <c r="B4" s="58" t="s">
        <v>26</v>
      </c>
      <c r="C4" s="76" t="s">
        <v>44</v>
      </c>
      <c r="D4" s="76" t="s">
        <v>45</v>
      </c>
      <c r="E4" s="76" t="s">
        <v>46</v>
      </c>
      <c r="F4" s="76" t="s">
        <v>47</v>
      </c>
      <c r="G4" s="76" t="s">
        <v>48</v>
      </c>
      <c r="H4" s="76" t="s">
        <v>49</v>
      </c>
      <c r="I4" s="76" t="s">
        <v>50</v>
      </c>
      <c r="J4" s="76" t="s">
        <v>51</v>
      </c>
      <c r="K4" s="76" t="s">
        <v>52</v>
      </c>
      <c r="L4" s="76" t="s">
        <v>53</v>
      </c>
      <c r="M4" s="76" t="s">
        <v>54</v>
      </c>
      <c r="N4" s="76" t="s">
        <v>55</v>
      </c>
      <c r="O4" s="77" t="s">
        <v>56</v>
      </c>
      <c r="P4" s="25"/>
    </row>
    <row r="5" spans="1:16" s="5" customFormat="1" ht="16.350000000000001" customHeight="1" thickTop="1" x14ac:dyDescent="0.35">
      <c r="A5" s="11"/>
      <c r="B5" s="78" t="s">
        <v>27</v>
      </c>
      <c r="C5" s="79">
        <v>0</v>
      </c>
      <c r="D5" s="79">
        <v>0</v>
      </c>
      <c r="E5" s="79">
        <v>0</v>
      </c>
      <c r="F5" s="79">
        <v>0</v>
      </c>
      <c r="G5" s="79">
        <v>0</v>
      </c>
      <c r="H5" s="79">
        <v>0</v>
      </c>
      <c r="I5" s="79">
        <v>0</v>
      </c>
      <c r="J5" s="79">
        <v>0</v>
      </c>
      <c r="K5" s="79">
        <v>0</v>
      </c>
      <c r="L5" s="79">
        <v>0</v>
      </c>
      <c r="M5" s="79">
        <v>0</v>
      </c>
      <c r="N5" s="79">
        <v>0</v>
      </c>
      <c r="O5" s="80">
        <f>SUM(C5:N5)</f>
        <v>0</v>
      </c>
      <c r="P5" s="13"/>
    </row>
    <row r="6" spans="1:16" s="40" customFormat="1" ht="16.2" customHeight="1" x14ac:dyDescent="0.35">
      <c r="A6" s="34"/>
      <c r="B6" s="82" t="s">
        <v>28</v>
      </c>
      <c r="C6" s="83">
        <v>0</v>
      </c>
      <c r="D6" s="83">
        <v>0</v>
      </c>
      <c r="E6" s="83">
        <v>0</v>
      </c>
      <c r="F6" s="83">
        <v>0</v>
      </c>
      <c r="G6" s="83">
        <v>0</v>
      </c>
      <c r="H6" s="83">
        <v>0</v>
      </c>
      <c r="I6" s="83">
        <v>0</v>
      </c>
      <c r="J6" s="83">
        <v>0</v>
      </c>
      <c r="K6" s="83">
        <v>0</v>
      </c>
      <c r="L6" s="83">
        <v>0</v>
      </c>
      <c r="M6" s="83">
        <v>0</v>
      </c>
      <c r="N6" s="83">
        <v>0</v>
      </c>
      <c r="O6" s="84">
        <f t="shared" ref="O6:O11" si="0">SUM(C6:N6)</f>
        <v>0</v>
      </c>
      <c r="P6" s="39"/>
    </row>
    <row r="7" spans="1:16" s="40" customFormat="1" ht="16.2" customHeight="1" x14ac:dyDescent="0.35">
      <c r="A7" s="34"/>
      <c r="B7" s="82" t="s">
        <v>29</v>
      </c>
      <c r="C7" s="83">
        <v>0</v>
      </c>
      <c r="D7" s="83">
        <v>0</v>
      </c>
      <c r="E7" s="83">
        <v>0</v>
      </c>
      <c r="F7" s="83">
        <v>0</v>
      </c>
      <c r="G7" s="83">
        <v>0</v>
      </c>
      <c r="H7" s="83">
        <v>0</v>
      </c>
      <c r="I7" s="83">
        <v>0</v>
      </c>
      <c r="J7" s="83">
        <v>0</v>
      </c>
      <c r="K7" s="83">
        <v>0</v>
      </c>
      <c r="L7" s="83">
        <v>0</v>
      </c>
      <c r="M7" s="83">
        <v>0</v>
      </c>
      <c r="N7" s="83">
        <v>0</v>
      </c>
      <c r="O7" s="84">
        <f t="shared" si="0"/>
        <v>0</v>
      </c>
      <c r="P7" s="39"/>
    </row>
    <row r="8" spans="1:16" s="40" customFormat="1" ht="16.2" customHeight="1" x14ac:dyDescent="0.35">
      <c r="A8" s="34"/>
      <c r="B8" s="82" t="s">
        <v>30</v>
      </c>
      <c r="C8" s="83">
        <v>0</v>
      </c>
      <c r="D8" s="83">
        <v>0</v>
      </c>
      <c r="E8" s="83">
        <v>0</v>
      </c>
      <c r="F8" s="83">
        <v>0</v>
      </c>
      <c r="G8" s="83">
        <v>0</v>
      </c>
      <c r="H8" s="83">
        <v>0</v>
      </c>
      <c r="I8" s="83">
        <v>0</v>
      </c>
      <c r="J8" s="83">
        <v>0</v>
      </c>
      <c r="K8" s="83">
        <v>0</v>
      </c>
      <c r="L8" s="83">
        <v>0</v>
      </c>
      <c r="M8" s="83">
        <v>0</v>
      </c>
      <c r="N8" s="83">
        <v>0</v>
      </c>
      <c r="O8" s="84">
        <f t="shared" si="0"/>
        <v>0</v>
      </c>
      <c r="P8" s="39"/>
    </row>
    <row r="9" spans="1:16" s="40" customFormat="1" ht="16.2" customHeight="1" x14ac:dyDescent="0.35">
      <c r="A9" s="34"/>
      <c r="B9" s="86" t="s">
        <v>31</v>
      </c>
      <c r="C9" s="87">
        <f>SUBTOTAL(109,SampleRevenue[1 月])</f>
        <v>0</v>
      </c>
      <c r="D9" s="87">
        <f>SUBTOTAL(109,SampleRevenue[2 月])</f>
        <v>0</v>
      </c>
      <c r="E9" s="87">
        <f>SUBTOTAL(109,SampleRevenue[3 月])</f>
        <v>0</v>
      </c>
      <c r="F9" s="87">
        <f>SUBTOTAL(109,SampleRevenue[4 月])</f>
        <v>0</v>
      </c>
      <c r="G9" s="87">
        <f>SUBTOTAL(109,SampleRevenue[5 月])</f>
        <v>0</v>
      </c>
      <c r="H9" s="87">
        <f>SUBTOTAL(109,SampleRevenue[6 月])</f>
        <v>0</v>
      </c>
      <c r="I9" s="87">
        <f>SUBTOTAL(109,SampleRevenue[7 月])</f>
        <v>0</v>
      </c>
      <c r="J9" s="87">
        <f>SUBTOTAL(109,SampleRevenue[8 月])</f>
        <v>0</v>
      </c>
      <c r="K9" s="87">
        <f>SUBTOTAL(109,SampleRevenue[9 月])</f>
        <v>0</v>
      </c>
      <c r="L9" s="87">
        <f>SUBTOTAL(109,SampleRevenue[10 月])</f>
        <v>0</v>
      </c>
      <c r="M9" s="87">
        <f>SUBTOTAL(109,SampleRevenue[11 月])</f>
        <v>0</v>
      </c>
      <c r="N9" s="87">
        <f>SUBTOTAL(109,SampleRevenue[12 月])</f>
        <v>0</v>
      </c>
      <c r="O9" s="99">
        <f>SUM(SampleRevenue[[#Totals],[1 月]:[12 月]])</f>
        <v>0</v>
      </c>
      <c r="P9" s="39"/>
    </row>
    <row r="10" spans="1:16" s="91" customFormat="1" ht="16.2" customHeight="1" x14ac:dyDescent="0.35">
      <c r="A10" s="85"/>
      <c r="B10" s="122" t="s">
        <v>32</v>
      </c>
      <c r="C10" s="93">
        <f t="shared" ref="C10:N10" si="1">C5*0.4</f>
        <v>0</v>
      </c>
      <c r="D10" s="93">
        <f t="shared" si="1"/>
        <v>0</v>
      </c>
      <c r="E10" s="93">
        <f t="shared" si="1"/>
        <v>0</v>
      </c>
      <c r="F10" s="93">
        <f t="shared" si="1"/>
        <v>0</v>
      </c>
      <c r="G10" s="93">
        <f t="shared" si="1"/>
        <v>0</v>
      </c>
      <c r="H10" s="93">
        <f t="shared" si="1"/>
        <v>0</v>
      </c>
      <c r="I10" s="93">
        <f t="shared" si="1"/>
        <v>0</v>
      </c>
      <c r="J10" s="93">
        <f t="shared" si="1"/>
        <v>0</v>
      </c>
      <c r="K10" s="93">
        <f t="shared" si="1"/>
        <v>0</v>
      </c>
      <c r="L10" s="93">
        <f t="shared" si="1"/>
        <v>0</v>
      </c>
      <c r="M10" s="93">
        <f t="shared" si="1"/>
        <v>0</v>
      </c>
      <c r="N10" s="93">
        <f t="shared" si="1"/>
        <v>0</v>
      </c>
      <c r="O10" s="94">
        <f t="shared" si="0"/>
        <v>0</v>
      </c>
      <c r="P10" s="89"/>
    </row>
    <row r="11" spans="1:16" s="91" customFormat="1" ht="16.2" customHeight="1" x14ac:dyDescent="0.35">
      <c r="A11" s="85"/>
      <c r="B11" s="122" t="s">
        <v>33</v>
      </c>
      <c r="C11" s="93">
        <f>IFERROR(SampleRevenue[[#Totals],[1 月]]-C10,"")</f>
        <v>0</v>
      </c>
      <c r="D11" s="93">
        <f>IFERROR(SampleRevenue[[#Totals],[2 月]]-D10,"")</f>
        <v>0</v>
      </c>
      <c r="E11" s="93">
        <f>IFERROR(SampleRevenue[[#Totals],[3 月]]-E10,"")</f>
        <v>0</v>
      </c>
      <c r="F11" s="93">
        <f>IFERROR(SampleRevenue[[#Totals],[4 月]]-F10,"")</f>
        <v>0</v>
      </c>
      <c r="G11" s="93">
        <f>IFERROR(SampleRevenue[[#Totals],[5 月]]-G10,"")</f>
        <v>0</v>
      </c>
      <c r="H11" s="93">
        <f>IFERROR(SampleRevenue[[#Totals],[6 月]]-H10,"")</f>
        <v>0</v>
      </c>
      <c r="I11" s="93">
        <f>IFERROR(SampleRevenue[[#Totals],[7 月]]-I10,"")</f>
        <v>0</v>
      </c>
      <c r="J11" s="93">
        <f>IFERROR(SampleRevenue[[#Totals],[8 月]]-J10,"")</f>
        <v>0</v>
      </c>
      <c r="K11" s="93">
        <f>IFERROR(SampleRevenue[[#Totals],[9 月]]-K10,"")</f>
        <v>0</v>
      </c>
      <c r="L11" s="93">
        <f>IFERROR(SampleRevenue[[#Totals],[10 月]]-L10,"")</f>
        <v>0</v>
      </c>
      <c r="M11" s="93">
        <f>IFERROR(SampleRevenue[[#Totals],[11 月]]-M10,"")</f>
        <v>0</v>
      </c>
      <c r="N11" s="93">
        <f>IFERROR(SampleRevenue[[#Totals],[12 月]]-N10,"")</f>
        <v>0</v>
      </c>
      <c r="O11" s="94">
        <f t="shared" si="0"/>
        <v>0</v>
      </c>
      <c r="P11" s="89"/>
    </row>
    <row r="12" spans="1:16" s="91" customFormat="1" ht="9" customHeight="1" x14ac:dyDescent="0.35">
      <c r="A12" s="89"/>
      <c r="B12" s="123"/>
      <c r="C12" s="96"/>
      <c r="D12" s="96"/>
      <c r="E12" s="96"/>
      <c r="F12" s="96"/>
      <c r="G12" s="96"/>
      <c r="H12" s="96"/>
      <c r="I12" s="96"/>
      <c r="J12" s="96"/>
      <c r="K12" s="96"/>
      <c r="L12" s="96"/>
      <c r="M12" s="96"/>
      <c r="N12" s="96"/>
      <c r="O12" s="97"/>
      <c r="P12" s="89"/>
    </row>
    <row r="13" spans="1:16" s="5" customFormat="1" ht="20.100000000000001" customHeight="1" thickBot="1" x14ac:dyDescent="0.4">
      <c r="A13" s="11"/>
      <c r="B13" s="58" t="s">
        <v>34</v>
      </c>
      <c r="C13" s="76" t="s">
        <v>44</v>
      </c>
      <c r="D13" s="76" t="s">
        <v>45</v>
      </c>
      <c r="E13" s="76" t="s">
        <v>46</v>
      </c>
      <c r="F13" s="76" t="s">
        <v>47</v>
      </c>
      <c r="G13" s="76" t="s">
        <v>48</v>
      </c>
      <c r="H13" s="76" t="s">
        <v>49</v>
      </c>
      <c r="I13" s="76" t="s">
        <v>50</v>
      </c>
      <c r="J13" s="76" t="s">
        <v>51</v>
      </c>
      <c r="K13" s="76" t="s">
        <v>52</v>
      </c>
      <c r="L13" s="76" t="s">
        <v>53</v>
      </c>
      <c r="M13" s="76" t="s">
        <v>54</v>
      </c>
      <c r="N13" s="76" t="s">
        <v>55</v>
      </c>
      <c r="O13" s="77" t="s">
        <v>56</v>
      </c>
      <c r="P13" s="13"/>
    </row>
    <row r="14" spans="1:16" s="5" customFormat="1" ht="16.350000000000001" customHeight="1" thickTop="1" x14ac:dyDescent="0.35">
      <c r="A14" s="11"/>
      <c r="B14" s="78" t="s">
        <v>35</v>
      </c>
      <c r="C14" s="79">
        <v>0</v>
      </c>
      <c r="D14" s="79">
        <v>0</v>
      </c>
      <c r="E14" s="79">
        <v>0</v>
      </c>
      <c r="F14" s="79">
        <v>0</v>
      </c>
      <c r="G14" s="79">
        <v>0</v>
      </c>
      <c r="H14" s="79">
        <v>0</v>
      </c>
      <c r="I14" s="79">
        <v>0</v>
      </c>
      <c r="J14" s="79">
        <v>0</v>
      </c>
      <c r="K14" s="79">
        <v>0</v>
      </c>
      <c r="L14" s="79">
        <v>0</v>
      </c>
      <c r="M14" s="79">
        <v>0</v>
      </c>
      <c r="N14" s="79">
        <v>0</v>
      </c>
      <c r="O14" s="80">
        <f>SUM(C14:N14)</f>
        <v>0</v>
      </c>
      <c r="P14" s="13"/>
    </row>
    <row r="15" spans="1:16" s="40" customFormat="1" ht="16.350000000000001" customHeight="1" x14ac:dyDescent="0.35">
      <c r="A15" s="34"/>
      <c r="B15" s="82" t="s">
        <v>36</v>
      </c>
      <c r="C15" s="83">
        <v>0</v>
      </c>
      <c r="D15" s="83">
        <v>0</v>
      </c>
      <c r="E15" s="83">
        <v>0</v>
      </c>
      <c r="F15" s="83">
        <v>0</v>
      </c>
      <c r="G15" s="83">
        <v>0</v>
      </c>
      <c r="H15" s="83">
        <v>0</v>
      </c>
      <c r="I15" s="83">
        <v>0</v>
      </c>
      <c r="J15" s="83">
        <v>0</v>
      </c>
      <c r="K15" s="83">
        <v>0</v>
      </c>
      <c r="L15" s="83">
        <v>0</v>
      </c>
      <c r="M15" s="83">
        <v>0</v>
      </c>
      <c r="N15" s="83">
        <v>0</v>
      </c>
      <c r="O15" s="84">
        <f t="shared" ref="O15:O20" si="2">SUM(C15:N15)</f>
        <v>0</v>
      </c>
      <c r="P15" s="39"/>
    </row>
    <row r="16" spans="1:16" s="40" customFormat="1" ht="16.2" customHeight="1" x14ac:dyDescent="0.35">
      <c r="A16" s="34"/>
      <c r="B16" s="82" t="s">
        <v>37</v>
      </c>
      <c r="C16" s="83">
        <v>0</v>
      </c>
      <c r="D16" s="83">
        <v>0</v>
      </c>
      <c r="E16" s="83">
        <v>0</v>
      </c>
      <c r="F16" s="83">
        <v>0</v>
      </c>
      <c r="G16" s="83">
        <v>0</v>
      </c>
      <c r="H16" s="83">
        <v>0</v>
      </c>
      <c r="I16" s="83">
        <v>0</v>
      </c>
      <c r="J16" s="83">
        <v>0</v>
      </c>
      <c r="K16" s="83">
        <v>0</v>
      </c>
      <c r="L16" s="83">
        <v>0</v>
      </c>
      <c r="M16" s="83">
        <v>0</v>
      </c>
      <c r="N16" s="83">
        <v>0</v>
      </c>
      <c r="O16" s="84">
        <f t="shared" si="2"/>
        <v>0</v>
      </c>
      <c r="P16" s="39"/>
    </row>
    <row r="17" spans="1:16" s="40" customFormat="1" ht="16.2" customHeight="1" x14ac:dyDescent="0.35">
      <c r="A17" s="34"/>
      <c r="B17" s="82" t="s">
        <v>38</v>
      </c>
      <c r="C17" s="83">
        <v>0</v>
      </c>
      <c r="D17" s="83">
        <v>0</v>
      </c>
      <c r="E17" s="83">
        <v>0</v>
      </c>
      <c r="F17" s="83">
        <v>0</v>
      </c>
      <c r="G17" s="83">
        <v>0</v>
      </c>
      <c r="H17" s="83">
        <v>0</v>
      </c>
      <c r="I17" s="83">
        <v>0</v>
      </c>
      <c r="J17" s="83">
        <v>0</v>
      </c>
      <c r="K17" s="83">
        <v>0</v>
      </c>
      <c r="L17" s="83">
        <v>0</v>
      </c>
      <c r="M17" s="83">
        <v>0</v>
      </c>
      <c r="N17" s="83">
        <v>0</v>
      </c>
      <c r="O17" s="84">
        <f t="shared" si="2"/>
        <v>0</v>
      </c>
      <c r="P17" s="39"/>
    </row>
    <row r="18" spans="1:16" s="40" customFormat="1" ht="16.2" customHeight="1" x14ac:dyDescent="0.35">
      <c r="A18" s="34"/>
      <c r="B18" s="82" t="s">
        <v>39</v>
      </c>
      <c r="C18" s="83">
        <v>0</v>
      </c>
      <c r="D18" s="83">
        <v>0</v>
      </c>
      <c r="E18" s="83">
        <v>0</v>
      </c>
      <c r="F18" s="83">
        <v>0</v>
      </c>
      <c r="G18" s="83">
        <v>0</v>
      </c>
      <c r="H18" s="83">
        <v>0</v>
      </c>
      <c r="I18" s="83">
        <v>0</v>
      </c>
      <c r="J18" s="83">
        <v>0</v>
      </c>
      <c r="K18" s="83">
        <v>0</v>
      </c>
      <c r="L18" s="83">
        <v>0</v>
      </c>
      <c r="M18" s="83">
        <v>0</v>
      </c>
      <c r="N18" s="83">
        <v>0</v>
      </c>
      <c r="O18" s="84">
        <f t="shared" si="2"/>
        <v>0</v>
      </c>
      <c r="P18" s="39"/>
    </row>
    <row r="19" spans="1:16" s="40" customFormat="1" ht="16.2" customHeight="1" x14ac:dyDescent="0.35">
      <c r="A19" s="34"/>
      <c r="B19" s="86" t="s">
        <v>40</v>
      </c>
      <c r="C19" s="98" t="str">
        <f t="shared" ref="C19:N19" si="3">IF(SUM(C14:C18)=0,"",SUM(C14:C18))</f>
        <v/>
      </c>
      <c r="D19" s="98" t="str">
        <f t="shared" si="3"/>
        <v/>
      </c>
      <c r="E19" s="98" t="str">
        <f t="shared" si="3"/>
        <v/>
      </c>
      <c r="F19" s="98" t="str">
        <f t="shared" si="3"/>
        <v/>
      </c>
      <c r="G19" s="98" t="str">
        <f t="shared" si="3"/>
        <v/>
      </c>
      <c r="H19" s="98" t="str">
        <f t="shared" si="3"/>
        <v/>
      </c>
      <c r="I19" s="98" t="str">
        <f t="shared" si="3"/>
        <v/>
      </c>
      <c r="J19" s="98" t="str">
        <f t="shared" si="3"/>
        <v/>
      </c>
      <c r="K19" s="98" t="str">
        <f t="shared" si="3"/>
        <v/>
      </c>
      <c r="L19" s="98" t="str">
        <f t="shared" si="3"/>
        <v/>
      </c>
      <c r="M19" s="98" t="str">
        <f t="shared" si="3"/>
        <v/>
      </c>
      <c r="N19" s="98" t="str">
        <f t="shared" si="3"/>
        <v/>
      </c>
      <c r="O19" s="99">
        <f>SUM(SampleExpenses[[#Totals],[1 月]:[12 月]])</f>
        <v>0</v>
      </c>
      <c r="P19" s="39"/>
    </row>
    <row r="20" spans="1:16" s="40" customFormat="1" ht="16.2" customHeight="1" x14ac:dyDescent="0.35">
      <c r="A20" s="34"/>
      <c r="B20" s="122" t="s">
        <v>41</v>
      </c>
      <c r="C20" s="93" t="str">
        <f>IFERROR(损益表模板!$C$11-SampleExpenses[[#Totals],[1 月]],"")</f>
        <v/>
      </c>
      <c r="D20" s="93" t="str">
        <f>IFERROR(损益表模板!$C$11-SampleExpenses[[#Totals],[2 月]],"")</f>
        <v/>
      </c>
      <c r="E20" s="93" t="str">
        <f>IFERROR(损益表模板!$C$11-SampleExpenses[[#Totals],[3 月]],"")</f>
        <v/>
      </c>
      <c r="F20" s="93" t="str">
        <f>IFERROR(损益表模板!$C$11-SampleExpenses[[#Totals],[4 月]],"")</f>
        <v/>
      </c>
      <c r="G20" s="93" t="str">
        <f>IFERROR(损益表模板!$C$11-SampleExpenses[[#Totals],[5 月]],"")</f>
        <v/>
      </c>
      <c r="H20" s="93" t="str">
        <f>IFERROR(损益表模板!$C$11-SampleExpenses[[#Totals],[6 月]],"")</f>
        <v/>
      </c>
      <c r="I20" s="93" t="str">
        <f>IFERROR(损益表模板!$C$11-SampleExpenses[[#Totals],[7 月]],"")</f>
        <v/>
      </c>
      <c r="J20" s="93" t="str">
        <f>IFERROR(损益表模板!$C$11-SampleExpenses[[#Totals],[8 月]],"")</f>
        <v/>
      </c>
      <c r="K20" s="93" t="str">
        <f>IFERROR(损益表模板!$C$11-SampleExpenses[[#Totals],[9 月]],"")</f>
        <v/>
      </c>
      <c r="L20" s="93" t="str">
        <f>IFERROR(损益表模板!$C$11-SampleExpenses[[#Totals],[10 月]],"")</f>
        <v/>
      </c>
      <c r="M20" s="93" t="str">
        <f>IFERROR(损益表模板!$C$11-SampleExpenses[[#Totals],[11 月]],"")</f>
        <v/>
      </c>
      <c r="N20" s="93" t="str">
        <f>IFERROR(损益表模板!$C$11-SampleExpenses[[#Totals],[12 月]],"")</f>
        <v/>
      </c>
      <c r="O20" s="94">
        <f t="shared" si="2"/>
        <v>0</v>
      </c>
      <c r="P20" s="39"/>
    </row>
    <row r="21" spans="1:16" s="40" customFormat="1" ht="16.2" customHeight="1" x14ac:dyDescent="0.35">
      <c r="A21" s="34"/>
      <c r="B21" s="122" t="s">
        <v>42</v>
      </c>
      <c r="C21" s="93" t="str">
        <f>IFERROR(C20*0.15," ")</f>
        <v xml:space="preserve"> </v>
      </c>
      <c r="D21" s="93" t="str">
        <f>IFERROR(D20*0.15," ")</f>
        <v xml:space="preserve"> </v>
      </c>
      <c r="E21" s="93" t="str">
        <f t="shared" ref="E21:N21" si="4">IFERROR(E20*0.15," ")</f>
        <v xml:space="preserve"> </v>
      </c>
      <c r="F21" s="93" t="str">
        <f t="shared" si="4"/>
        <v xml:space="preserve"> </v>
      </c>
      <c r="G21" s="93" t="str">
        <f t="shared" si="4"/>
        <v xml:space="preserve"> </v>
      </c>
      <c r="H21" s="93" t="str">
        <f t="shared" si="4"/>
        <v xml:space="preserve"> </v>
      </c>
      <c r="I21" s="93" t="str">
        <f t="shared" si="4"/>
        <v xml:space="preserve"> </v>
      </c>
      <c r="J21" s="93" t="str">
        <f t="shared" si="4"/>
        <v xml:space="preserve"> </v>
      </c>
      <c r="K21" s="93" t="str">
        <f t="shared" si="4"/>
        <v xml:space="preserve"> </v>
      </c>
      <c r="L21" s="93" t="str">
        <f t="shared" si="4"/>
        <v xml:space="preserve"> </v>
      </c>
      <c r="M21" s="93" t="str">
        <f t="shared" si="4"/>
        <v xml:space="preserve"> </v>
      </c>
      <c r="N21" s="93" t="str">
        <f t="shared" si="4"/>
        <v xml:space="preserve"> </v>
      </c>
      <c r="O21" s="94">
        <f>SUM(损益表模板!$C$21:$N$21)</f>
        <v>0</v>
      </c>
      <c r="P21" s="39"/>
    </row>
    <row r="22" spans="1:16" s="40" customFormat="1" ht="9" customHeight="1" x14ac:dyDescent="0.35">
      <c r="A22" s="39"/>
      <c r="B22" s="123"/>
      <c r="C22" s="96"/>
      <c r="D22" s="96"/>
      <c r="E22" s="96"/>
      <c r="F22" s="96"/>
      <c r="G22" s="96"/>
      <c r="H22" s="96"/>
      <c r="I22" s="96"/>
      <c r="J22" s="96"/>
      <c r="K22" s="96"/>
      <c r="L22" s="96"/>
      <c r="M22" s="96"/>
      <c r="N22" s="96"/>
      <c r="O22" s="97"/>
      <c r="P22" s="39"/>
    </row>
    <row r="23" spans="1:16" s="40" customFormat="1" ht="20.100000000000001" customHeight="1" x14ac:dyDescent="0.35">
      <c r="A23" s="34"/>
      <c r="B23" s="124" t="s">
        <v>43</v>
      </c>
      <c r="C23" s="104" t="str">
        <f>IFERROR(C20-损益表模板!$C$21,"")</f>
        <v/>
      </c>
      <c r="D23" s="104" t="str">
        <f>IFERROR(D20-损益表模板!$D$21,"")</f>
        <v/>
      </c>
      <c r="E23" s="104" t="str">
        <f>IFERROR(E20-损益表模板!$E$21,"")</f>
        <v/>
      </c>
      <c r="F23" s="104" t="str">
        <f>IFERROR(F20-损益表模板!$F$21,"")</f>
        <v/>
      </c>
      <c r="G23" s="104" t="str">
        <f>IFERROR(G20-损益表模板!$G$21,"")</f>
        <v/>
      </c>
      <c r="H23" s="104" t="str">
        <f>IFERROR(H20-损益表模板!$H$21,"")</f>
        <v/>
      </c>
      <c r="I23" s="104" t="str">
        <f>IFERROR(I20-损益表模板!$I$21,"")</f>
        <v/>
      </c>
      <c r="J23" s="104" t="str">
        <f>IFERROR(J20-损益表模板!$J$21,"")</f>
        <v/>
      </c>
      <c r="K23" s="104" t="str">
        <f>IFERROR(K20-损益表模板!$K$21,"")</f>
        <v/>
      </c>
      <c r="L23" s="104" t="str">
        <f>IFERROR(L20-损益表模板!$L$21,"")</f>
        <v/>
      </c>
      <c r="M23" s="104" t="str">
        <f>IFERROR(M20-损益表模板!$M$21,"")</f>
        <v/>
      </c>
      <c r="N23" s="104" t="str">
        <f>IFERROR(N20-损益表模板!$N$21,"")</f>
        <v/>
      </c>
      <c r="O23" s="105">
        <f>IFERROR(O20-损益表模板!$O$21,"")</f>
        <v>0</v>
      </c>
      <c r="P23" s="39"/>
    </row>
    <row r="24" spans="1:16" s="40" customFormat="1" ht="9" customHeight="1" x14ac:dyDescent="0.35">
      <c r="A24" s="14"/>
      <c r="B24" s="125"/>
      <c r="C24" s="126"/>
      <c r="D24" s="126"/>
      <c r="E24" s="126"/>
      <c r="F24" s="126"/>
      <c r="G24" s="126"/>
      <c r="H24" s="126"/>
      <c r="I24" s="126"/>
      <c r="J24" s="126"/>
      <c r="K24" s="126"/>
      <c r="L24" s="126"/>
      <c r="M24" s="126"/>
      <c r="N24" s="126"/>
      <c r="O24" s="127"/>
      <c r="P24" s="39"/>
    </row>
    <row r="25" spans="1:16" s="40" customFormat="1" ht="9" customHeight="1" x14ac:dyDescent="0.35">
      <c r="A25" s="34"/>
      <c r="B25" s="48"/>
      <c r="C25" s="49"/>
      <c r="D25" s="49"/>
      <c r="E25" s="49"/>
      <c r="F25" s="49"/>
      <c r="G25" s="49"/>
      <c r="H25" s="49"/>
      <c r="I25" s="49"/>
      <c r="J25" s="49"/>
      <c r="K25" s="49"/>
      <c r="L25" s="49"/>
      <c r="M25" s="49"/>
      <c r="N25" s="49"/>
      <c r="O25" s="49"/>
      <c r="P25" s="39"/>
    </row>
    <row r="26" spans="1:16" s="40" customFormat="1" ht="30" customHeight="1" x14ac:dyDescent="0.35">
      <c r="A26" s="34"/>
      <c r="B26" s="50"/>
      <c r="C26" s="51"/>
      <c r="D26" s="51"/>
      <c r="E26" s="51"/>
      <c r="F26" s="51"/>
      <c r="G26" s="51"/>
      <c r="H26" s="51"/>
      <c r="I26" s="51"/>
      <c r="J26" s="51"/>
      <c r="K26" s="51"/>
      <c r="L26" s="51"/>
      <c r="M26" s="51"/>
      <c r="N26" s="51"/>
      <c r="O26" s="51"/>
    </row>
    <row r="27" spans="1:16" s="40" customFormat="1" ht="30" customHeight="1" x14ac:dyDescent="0.35">
      <c r="A27" s="34"/>
      <c r="B27" s="51"/>
      <c r="C27" s="51"/>
      <c r="D27" s="51"/>
      <c r="E27" s="51"/>
      <c r="F27" s="51"/>
      <c r="G27" s="51"/>
      <c r="H27" s="51"/>
      <c r="I27" s="51"/>
      <c r="J27" s="51"/>
      <c r="K27" s="51"/>
      <c r="L27" s="51"/>
      <c r="M27" s="51"/>
      <c r="N27" s="51"/>
      <c r="O27" s="51"/>
    </row>
    <row r="28" spans="1:16" s="91" customFormat="1" ht="30" customHeight="1" x14ac:dyDescent="0.35">
      <c r="A28" s="85"/>
      <c r="B28" s="5"/>
      <c r="C28" s="5"/>
      <c r="D28" s="5"/>
      <c r="E28" s="5"/>
      <c r="F28" s="5"/>
      <c r="G28" s="5"/>
      <c r="H28" s="5"/>
      <c r="I28" s="5"/>
      <c r="J28" s="5"/>
      <c r="K28" s="5"/>
      <c r="L28" s="5"/>
      <c r="M28" s="5"/>
      <c r="N28" s="5"/>
      <c r="O28" s="5"/>
    </row>
    <row r="29" spans="1:16" s="91" customFormat="1" ht="30" customHeight="1" x14ac:dyDescent="0.35">
      <c r="A29" s="85"/>
      <c r="B29" s="5"/>
      <c r="C29" s="5"/>
      <c r="D29" s="5"/>
      <c r="E29" s="5"/>
      <c r="F29" s="5"/>
      <c r="G29" s="5"/>
      <c r="H29" s="5"/>
      <c r="I29" s="5"/>
      <c r="J29" s="5"/>
      <c r="K29" s="5"/>
      <c r="L29" s="5"/>
      <c r="M29" s="5"/>
      <c r="N29" s="5"/>
      <c r="O29" s="5"/>
    </row>
    <row r="30" spans="1:16" s="91" customFormat="1" ht="30" customHeight="1" x14ac:dyDescent="0.35">
      <c r="A30" s="85"/>
      <c r="B30" s="5"/>
      <c r="C30" s="5"/>
      <c r="D30" s="5"/>
      <c r="E30" s="5"/>
      <c r="F30" s="5"/>
      <c r="G30" s="5"/>
      <c r="H30" s="5"/>
      <c r="I30" s="5"/>
      <c r="J30" s="5"/>
      <c r="K30" s="5"/>
      <c r="L30" s="5"/>
      <c r="M30" s="5"/>
      <c r="N30" s="5"/>
      <c r="O30" s="5"/>
    </row>
    <row r="31" spans="1:16" s="26" customFormat="1" ht="30" customHeight="1" x14ac:dyDescent="0.35">
      <c r="A31" s="23"/>
      <c r="B31" s="5"/>
      <c r="C31" s="5"/>
      <c r="D31" s="5"/>
      <c r="E31" s="5"/>
      <c r="F31" s="5"/>
      <c r="G31" s="5"/>
      <c r="H31" s="5"/>
      <c r="I31" s="5"/>
      <c r="J31" s="5"/>
      <c r="K31" s="5"/>
      <c r="L31" s="5"/>
      <c r="M31" s="5"/>
      <c r="N31" s="5"/>
      <c r="O31" s="5"/>
    </row>
    <row r="32" spans="1:16" s="51" customFormat="1" ht="30" customHeight="1" x14ac:dyDescent="0.35">
      <c r="A32" s="52"/>
      <c r="B32" s="5"/>
      <c r="C32" s="5"/>
      <c r="D32" s="5"/>
      <c r="E32" s="5"/>
      <c r="F32" s="5"/>
      <c r="G32" s="5"/>
      <c r="H32" s="5"/>
      <c r="I32" s="5"/>
      <c r="J32" s="5"/>
      <c r="K32" s="5"/>
      <c r="L32" s="5"/>
      <c r="M32" s="5"/>
      <c r="N32" s="5"/>
      <c r="O32" s="5"/>
    </row>
    <row r="33" spans="1:15" s="51" customFormat="1" ht="30" customHeight="1" x14ac:dyDescent="0.35">
      <c r="A33" s="52"/>
      <c r="B33" s="5"/>
      <c r="C33" s="5"/>
      <c r="D33" s="5"/>
      <c r="E33" s="5"/>
      <c r="F33" s="5"/>
      <c r="G33" s="5"/>
      <c r="H33" s="5"/>
      <c r="I33" s="5"/>
      <c r="J33" s="5"/>
      <c r="K33" s="5"/>
      <c r="L33" s="5"/>
      <c r="M33" s="5"/>
      <c r="N33" s="5"/>
      <c r="O33" s="5"/>
    </row>
    <row r="34" spans="1:15" s="51" customFormat="1" ht="30" customHeight="1" x14ac:dyDescent="0.35">
      <c r="A34" s="52"/>
      <c r="B34" s="5"/>
      <c r="C34" s="5"/>
      <c r="D34" s="5"/>
      <c r="E34" s="5"/>
      <c r="F34" s="5"/>
      <c r="G34" s="5"/>
      <c r="H34" s="5"/>
      <c r="I34" s="5"/>
      <c r="J34" s="5"/>
      <c r="K34" s="5"/>
      <c r="L34" s="5"/>
      <c r="M34" s="5"/>
      <c r="N34" s="5"/>
      <c r="O34" s="5"/>
    </row>
    <row r="35" spans="1:15" s="5" customFormat="1" ht="30" customHeight="1" x14ac:dyDescent="0.35">
      <c r="A35" s="11"/>
      <c r="B35" s="10"/>
      <c r="C35" s="10"/>
      <c r="D35" s="10"/>
      <c r="E35" s="10"/>
      <c r="F35" s="10"/>
      <c r="G35" s="10"/>
      <c r="H35" s="10"/>
      <c r="I35" s="10"/>
      <c r="J35" s="10"/>
      <c r="K35" s="10"/>
      <c r="L35" s="10"/>
      <c r="M35" s="10"/>
      <c r="N35" s="10"/>
      <c r="O35" s="10"/>
    </row>
    <row r="36" spans="1:15" s="5" customFormat="1" ht="30" customHeight="1" x14ac:dyDescent="0.35">
      <c r="A36" s="11"/>
      <c r="B36" s="10"/>
      <c r="C36" s="10"/>
      <c r="D36" s="10"/>
      <c r="E36" s="10"/>
      <c r="F36" s="10"/>
      <c r="G36" s="10"/>
      <c r="H36" s="10"/>
      <c r="I36" s="10"/>
      <c r="J36" s="10"/>
      <c r="K36" s="10"/>
      <c r="L36" s="10"/>
      <c r="M36" s="10"/>
      <c r="N36" s="10"/>
      <c r="O36" s="10"/>
    </row>
    <row r="37" spans="1:15" s="5" customFormat="1" ht="30" customHeight="1" x14ac:dyDescent="0.35">
      <c r="A37" s="11"/>
      <c r="B37" s="10"/>
      <c r="C37" s="10"/>
      <c r="D37" s="10"/>
      <c r="E37" s="10"/>
      <c r="F37" s="10"/>
      <c r="G37" s="10"/>
      <c r="H37" s="10"/>
      <c r="I37" s="10"/>
      <c r="J37" s="10"/>
      <c r="K37" s="10"/>
      <c r="L37" s="10"/>
      <c r="M37" s="10"/>
      <c r="N37" s="10"/>
      <c r="O37" s="10"/>
    </row>
    <row r="38" spans="1:15" s="5" customFormat="1" ht="30" customHeight="1" x14ac:dyDescent="0.35">
      <c r="A38" s="11"/>
      <c r="B38" s="10"/>
      <c r="C38" s="10"/>
      <c r="D38" s="10"/>
      <c r="E38" s="10"/>
      <c r="F38" s="10"/>
      <c r="G38" s="10"/>
      <c r="H38" s="10"/>
      <c r="I38" s="10"/>
      <c r="J38" s="10"/>
      <c r="K38" s="10"/>
      <c r="L38" s="10"/>
      <c r="M38" s="10"/>
      <c r="N38" s="10"/>
      <c r="O38" s="10"/>
    </row>
    <row r="39" spans="1:15" s="5" customFormat="1" ht="30" customHeight="1" x14ac:dyDescent="0.35">
      <c r="A39" s="11"/>
      <c r="B39" s="10"/>
      <c r="C39" s="10"/>
      <c r="D39" s="10"/>
      <c r="E39" s="10"/>
      <c r="F39" s="10"/>
      <c r="G39" s="10"/>
      <c r="H39" s="10"/>
      <c r="I39" s="10"/>
      <c r="J39" s="10"/>
      <c r="K39" s="10"/>
      <c r="L39" s="10"/>
      <c r="M39" s="10"/>
      <c r="N39" s="10"/>
      <c r="O39" s="10"/>
    </row>
    <row r="40" spans="1:15" s="5" customFormat="1" ht="30" customHeight="1" x14ac:dyDescent="0.35">
      <c r="A40" s="11"/>
      <c r="B40" s="10"/>
      <c r="C40" s="10"/>
      <c r="D40" s="10"/>
      <c r="E40" s="10"/>
      <c r="F40" s="10"/>
      <c r="G40" s="10"/>
      <c r="H40" s="10"/>
      <c r="I40" s="10"/>
      <c r="J40" s="10"/>
      <c r="K40" s="10"/>
      <c r="L40" s="10"/>
      <c r="M40" s="10"/>
      <c r="N40" s="10"/>
      <c r="O40" s="10"/>
    </row>
    <row r="41" spans="1:15" s="5" customFormat="1" ht="30" customHeight="1" x14ac:dyDescent="0.35">
      <c r="A41" s="11"/>
      <c r="B41" s="10"/>
      <c r="C41" s="10"/>
      <c r="D41" s="10"/>
      <c r="E41" s="10"/>
      <c r="F41" s="10"/>
      <c r="G41" s="10"/>
      <c r="H41" s="10"/>
      <c r="I41" s="10"/>
      <c r="J41" s="10"/>
      <c r="K41" s="10"/>
      <c r="L41" s="10"/>
      <c r="M41" s="10"/>
      <c r="N41" s="10"/>
      <c r="O41" s="10"/>
    </row>
    <row r="42" spans="1:15" s="5" customFormat="1" ht="30" customHeight="1" x14ac:dyDescent="0.35">
      <c r="A42" s="11"/>
      <c r="B42" s="10"/>
      <c r="C42" s="10"/>
      <c r="D42" s="10"/>
      <c r="E42" s="10"/>
      <c r="F42" s="10"/>
      <c r="G42" s="10"/>
      <c r="H42" s="10"/>
      <c r="I42" s="10"/>
      <c r="J42" s="10"/>
      <c r="K42" s="10"/>
      <c r="L42" s="10"/>
      <c r="M42" s="10"/>
      <c r="N42" s="10"/>
      <c r="O42" s="10"/>
    </row>
  </sheetData>
  <mergeCells count="1">
    <mergeCell ref="C2:O2"/>
  </mergeCells>
  <phoneticPr fontId="22" type="noConversion"/>
  <dataValidations count="10">
    <dataValidation allowBlank="1" showInputMessage="1" showErrorMessage="1" prompt="此工作表包含用于计算总支出和净收入的模板。工作表的标题位于右侧单元格中。有关如何使用此工作表的其他有用说明位于此列的单元格中。单击向下箭头以开始了解。" sqref="A1" xr:uid="{AFDA39E9-E354-4951-9D54-6E147D6E6ABA}"/>
    <dataValidation allowBlank="1" showInputMessage="1" showErrorMessage="1" prompt="企业名称位于右侧单元格中，日期位于单元格 C2 中。下一个说明位于单元格 A4 中。_x000a_" sqref="A2" xr:uid="{30F3524C-8C8F-4A04-956C-ABEE96C0F09C}"/>
    <dataValidation allowBlank="1" showInputMessage="1" showErrorMessage="1" prompt="在“示例收入”表（从右侧单元格开始）中输入详细信息，以计算净销售额、所售商品成本和毛利润。下一个说明位于单元格 A10 中。" sqref="A4" xr:uid="{9CEF18A6-A50C-47F8-BB89-B4230498CFA0}"/>
    <dataValidation allowBlank="1" showInputMessage="1" showErrorMessage="1" prompt="“所售商品成本”标签位于右侧单元格中。每月和年初至今的所售商品成本在单元格 C10 到 O10 中自动计算。" sqref="A10" xr:uid="{AC61DC88-DA9E-49DA-ABB4-14E2B2BA9467}"/>
    <dataValidation allowBlank="1" showInputMessage="1" showErrorMessage="1" prompt="“毛利润”标签位于右侧单元格中。每月和年初至今的毛利润在单元格 C11 到 O11 中自动计算。下一个说明位于单元格 A13 中。" sqref="A11" xr:uid="{658B3E67-9E36-4CC0-9B24-2324DFA2386A}"/>
    <dataValidation allowBlank="1" showInputMessage="1" showErrorMessage="1" prompt="在“示例支出”表（从右侧单元格开始）中输入详细信息，以计算总支出、税前收入和所得税支出。下一个说明位于单元格 A20 中。" sqref="A13" xr:uid="{7269D659-6E31-4B16-804F-6FEEA79E677A}"/>
    <dataValidation allowBlank="1" showInputMessage="1" showErrorMessage="1" prompt="“税前收入”标签位于右侧单元格中。每月和年初至今的税前收入在单元格 C20 到 O20 中自动计算。" sqref="A20" xr:uid="{C592E5A1-9AEF-4FDE-B4FB-EFE86460BB2E}"/>
    <dataValidation allowBlank="1" showInputMessage="1" showErrorMessage="1" prompt="“所得税支出”标签位于右侧单元格中。每月和年初至今的所得税支出在单元格 C21 到 O21 中自动计算。下一个说明位于单元格 A23 中。" sqref="A21" xr:uid="{A4B0449C-BF41-4E2B-9C72-DD41D89F6F55}"/>
    <dataValidation allowBlank="1" showInputMessage="1" showErrorMessage="1" prompt="“净收入”标签位于右侧单元格中。每月和年初至今的净收入在单元格 C23 到 O23 中自动计算。" sqref="A23" xr:uid="{347B1107-ACF9-4994-AACE-F4D3C11F4916}"/>
    <dataValidation allowBlank="1" showInputMessage="1" showErrorMessage="1" prompt="“净收入”标签位于右侧单元格中。每月和年初至今的净收入在单元格 C25 到 O25 中自动计算。_x000a_" sqref="A24" xr:uid="{280BDB46-1A88-4680-B591-21263FE950DD}"/>
  </dataValidations>
  <pageMargins left="0.7" right="0.7" top="0.75" bottom="0.75" header="0.3" footer="0.3"/>
  <pageSetup paperSize="9" scale="49" orientation="landscape" horizontalDpi="1200" verticalDpi="1200" r:id="rId1"/>
  <tableParts count="2">
    <tablePart r:id="rId2"/>
    <tablePart r:id="rId3"/>
  </tablePart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BJ41"/>
  <sheetViews>
    <sheetView zoomScaleNormal="100" workbookViewId="0"/>
  </sheetViews>
  <sheetFormatPr defaultColWidth="9" defaultRowHeight="30" customHeight="1" x14ac:dyDescent="0.35"/>
  <cols>
    <col min="1" max="1" width="2.54296875" style="16" customWidth="1"/>
    <col min="2" max="2" width="42.1796875" style="10" customWidth="1"/>
    <col min="3" max="14" width="14.54296875" style="10" customWidth="1"/>
    <col min="15" max="15" width="14.54296875" style="113" customWidth="1"/>
    <col min="16" max="16" width="2" style="10" customWidth="1"/>
    <col min="17" max="62" width="8.7265625" style="114" customWidth="1"/>
    <col min="63" max="80" width="8.7265625" style="10" customWidth="1"/>
    <col min="81" max="16384" width="9" style="10"/>
  </cols>
  <sheetData>
    <row r="1" spans="1:62" s="54" customFormat="1" ht="20.100000000000001" customHeight="1" x14ac:dyDescent="0.35">
      <c r="A1" s="23"/>
      <c r="B1" s="65" t="s">
        <v>13</v>
      </c>
      <c r="C1" s="66"/>
      <c r="D1" s="66"/>
      <c r="E1" s="66"/>
      <c r="F1" s="66"/>
      <c r="G1" s="66"/>
      <c r="H1" s="66"/>
      <c r="I1" s="66"/>
      <c r="J1" s="66"/>
      <c r="K1" s="66"/>
      <c r="L1" s="66"/>
      <c r="M1" s="66"/>
      <c r="N1" s="66"/>
      <c r="O1" s="67"/>
      <c r="P1" s="53"/>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row>
    <row r="2" spans="1:62" s="26" customFormat="1" ht="19.95" customHeight="1" x14ac:dyDescent="0.35">
      <c r="A2" s="23"/>
      <c r="B2" s="24" t="str">
        <f>启动成本模板!B2</f>
        <v>你的咖啡店</v>
      </c>
      <c r="C2" s="69">
        <f ca="1">TODAY()</f>
        <v>44581</v>
      </c>
      <c r="D2" s="70"/>
      <c r="E2" s="70"/>
      <c r="F2" s="70"/>
      <c r="G2" s="70"/>
      <c r="H2" s="70"/>
      <c r="I2" s="70"/>
      <c r="J2" s="70"/>
      <c r="K2" s="70"/>
      <c r="L2" s="70"/>
      <c r="M2" s="70"/>
      <c r="N2" s="70"/>
      <c r="O2" s="71"/>
      <c r="P2" s="25"/>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row>
    <row r="3" spans="1:62" s="5" customFormat="1" ht="9" customHeight="1" x14ac:dyDescent="0.35">
      <c r="A3" s="11"/>
      <c r="B3" s="72"/>
      <c r="C3" s="73"/>
      <c r="D3" s="73"/>
      <c r="E3" s="73"/>
      <c r="F3" s="73"/>
      <c r="G3" s="73"/>
      <c r="H3" s="73"/>
      <c r="I3" s="73"/>
      <c r="J3" s="73"/>
      <c r="K3" s="73"/>
      <c r="L3" s="73"/>
      <c r="M3" s="73"/>
      <c r="N3" s="73"/>
      <c r="O3" s="74"/>
      <c r="P3" s="13"/>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row>
    <row r="4" spans="1:62" s="26" customFormat="1" ht="19.95" customHeight="1" thickBot="1" x14ac:dyDescent="0.4">
      <c r="A4" s="23"/>
      <c r="B4" s="58" t="s">
        <v>26</v>
      </c>
      <c r="C4" s="76" t="s">
        <v>44</v>
      </c>
      <c r="D4" s="76" t="s">
        <v>45</v>
      </c>
      <c r="E4" s="76" t="s">
        <v>46</v>
      </c>
      <c r="F4" s="76" t="s">
        <v>47</v>
      </c>
      <c r="G4" s="76" t="s">
        <v>48</v>
      </c>
      <c r="H4" s="76" t="s">
        <v>49</v>
      </c>
      <c r="I4" s="76" t="s">
        <v>50</v>
      </c>
      <c r="J4" s="76" t="s">
        <v>51</v>
      </c>
      <c r="K4" s="76" t="s">
        <v>52</v>
      </c>
      <c r="L4" s="76" t="s">
        <v>53</v>
      </c>
      <c r="M4" s="76" t="s">
        <v>54</v>
      </c>
      <c r="N4" s="76" t="s">
        <v>55</v>
      </c>
      <c r="O4" s="77" t="s">
        <v>56</v>
      </c>
      <c r="P4" s="25"/>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row>
    <row r="5" spans="1:62" s="40" customFormat="1" ht="16.2" customHeight="1" thickTop="1" x14ac:dyDescent="0.35">
      <c r="A5" s="34"/>
      <c r="B5" s="78" t="s">
        <v>27</v>
      </c>
      <c r="C5" s="79">
        <v>5000</v>
      </c>
      <c r="D5" s="79">
        <v>13000</v>
      </c>
      <c r="E5" s="79">
        <v>16000</v>
      </c>
      <c r="F5" s="79">
        <v>7000</v>
      </c>
      <c r="G5" s="79">
        <v>14500</v>
      </c>
      <c r="H5" s="79">
        <v>16400</v>
      </c>
      <c r="I5" s="79">
        <v>22500</v>
      </c>
      <c r="J5" s="79">
        <v>23125</v>
      </c>
      <c r="K5" s="79">
        <v>24549</v>
      </c>
      <c r="L5" s="79">
        <v>22000</v>
      </c>
      <c r="M5" s="79">
        <v>25000</v>
      </c>
      <c r="N5" s="79">
        <v>27349</v>
      </c>
      <c r="O5" s="80">
        <f>SUM(C5:N5)</f>
        <v>216423</v>
      </c>
      <c r="P5" s="39"/>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row>
    <row r="6" spans="1:62" s="40" customFormat="1" ht="16.2" customHeight="1" x14ac:dyDescent="0.35">
      <c r="A6" s="34"/>
      <c r="B6" s="82" t="s">
        <v>28</v>
      </c>
      <c r="C6" s="83">
        <v>0</v>
      </c>
      <c r="D6" s="83">
        <v>-350</v>
      </c>
      <c r="E6" s="83">
        <v>0</v>
      </c>
      <c r="F6" s="83">
        <v>-206</v>
      </c>
      <c r="G6" s="83">
        <v>-234</v>
      </c>
      <c r="H6" s="83">
        <v>0</v>
      </c>
      <c r="I6" s="83">
        <v>0</v>
      </c>
      <c r="J6" s="83">
        <v>-280</v>
      </c>
      <c r="K6" s="83">
        <v>-1200</v>
      </c>
      <c r="L6" s="83">
        <v>-1600</v>
      </c>
      <c r="M6" s="83">
        <v>0</v>
      </c>
      <c r="N6" s="83">
        <v>-2400</v>
      </c>
      <c r="O6" s="84">
        <f t="shared" ref="O6:O11" si="0">SUM(C6:N6)</f>
        <v>-6270</v>
      </c>
      <c r="P6" s="39"/>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row>
    <row r="7" spans="1:62" s="40" customFormat="1" ht="16.2" customHeight="1" x14ac:dyDescent="0.35">
      <c r="A7" s="34"/>
      <c r="B7" s="82" t="s">
        <v>29</v>
      </c>
      <c r="C7" s="83">
        <v>0</v>
      </c>
      <c r="D7" s="83">
        <v>0</v>
      </c>
      <c r="E7" s="83">
        <v>0</v>
      </c>
      <c r="F7" s="83">
        <v>0</v>
      </c>
      <c r="G7" s="83">
        <v>0</v>
      </c>
      <c r="H7" s="83">
        <v>250</v>
      </c>
      <c r="I7" s="83">
        <v>350</v>
      </c>
      <c r="J7" s="83">
        <v>100</v>
      </c>
      <c r="K7" s="83">
        <v>0</v>
      </c>
      <c r="L7" s="83">
        <v>0</v>
      </c>
      <c r="M7" s="83">
        <v>1245</v>
      </c>
      <c r="N7" s="83">
        <v>1360</v>
      </c>
      <c r="O7" s="84">
        <f t="shared" si="0"/>
        <v>3305</v>
      </c>
      <c r="P7" s="39"/>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row>
    <row r="8" spans="1:62" s="40" customFormat="1" ht="16.2" customHeight="1" x14ac:dyDescent="0.35">
      <c r="A8" s="34"/>
      <c r="B8" s="82" t="s">
        <v>30</v>
      </c>
      <c r="C8" s="83">
        <v>0</v>
      </c>
      <c r="D8" s="83">
        <v>0</v>
      </c>
      <c r="E8" s="83">
        <v>0</v>
      </c>
      <c r="F8" s="83">
        <v>0</v>
      </c>
      <c r="G8" s="83">
        <v>0</v>
      </c>
      <c r="H8" s="83">
        <v>0</v>
      </c>
      <c r="I8" s="83">
        <v>0</v>
      </c>
      <c r="J8" s="83">
        <v>1500</v>
      </c>
      <c r="K8" s="83">
        <v>0</v>
      </c>
      <c r="L8" s="83">
        <v>0</v>
      </c>
      <c r="M8" s="83">
        <v>0</v>
      </c>
      <c r="N8" s="83">
        <v>0</v>
      </c>
      <c r="O8" s="84">
        <f t="shared" si="0"/>
        <v>1500</v>
      </c>
      <c r="P8" s="39"/>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row>
    <row r="9" spans="1:62" s="91" customFormat="1" ht="16.2" customHeight="1" x14ac:dyDescent="0.35">
      <c r="A9" s="85"/>
      <c r="B9" s="86" t="s">
        <v>31</v>
      </c>
      <c r="C9" s="87">
        <f>SUBTOTAL(109,ActualRevenue[1 月])</f>
        <v>5000</v>
      </c>
      <c r="D9" s="87">
        <f>SUBTOTAL(109,ActualRevenue[2 月])</f>
        <v>12650</v>
      </c>
      <c r="E9" s="87">
        <f>SUBTOTAL(109,ActualRevenue[3 月])</f>
        <v>16000</v>
      </c>
      <c r="F9" s="87">
        <f>SUBTOTAL(109,ActualRevenue[4 月])</f>
        <v>6794</v>
      </c>
      <c r="G9" s="87">
        <f>SUBTOTAL(109,ActualRevenue[5 月])</f>
        <v>14266</v>
      </c>
      <c r="H9" s="87">
        <f>SUBTOTAL(109,ActualRevenue[6 月])</f>
        <v>16650</v>
      </c>
      <c r="I9" s="87">
        <f>SUBTOTAL(109,ActualRevenue[7 月])</f>
        <v>22850</v>
      </c>
      <c r="J9" s="87">
        <f>SUBTOTAL(109,ActualRevenue[8 月])</f>
        <v>24445</v>
      </c>
      <c r="K9" s="87">
        <f>SUBTOTAL(109,ActualRevenue[9 月])</f>
        <v>23349</v>
      </c>
      <c r="L9" s="87">
        <f>SUBTOTAL(109,ActualRevenue[10 月])</f>
        <v>20400</v>
      </c>
      <c r="M9" s="87">
        <f>SUBTOTAL(109,ActualRevenue[11 月])</f>
        <v>26245</v>
      </c>
      <c r="N9" s="87">
        <f>SUBTOTAL(109,ActualRevenue[12 月])</f>
        <v>26309</v>
      </c>
      <c r="O9" s="88">
        <f>SUM(ActualRevenue[[#Totals],[1 月]:[12 月]])</f>
        <v>214958</v>
      </c>
      <c r="P9" s="89"/>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90"/>
    </row>
    <row r="10" spans="1:62" s="91" customFormat="1" ht="16.2" customHeight="1" x14ac:dyDescent="0.35">
      <c r="A10" s="85"/>
      <c r="B10" s="92" t="s">
        <v>32</v>
      </c>
      <c r="C10" s="93">
        <f t="shared" ref="C10:N10" si="1">C5*0.4</f>
        <v>2000</v>
      </c>
      <c r="D10" s="93">
        <f t="shared" si="1"/>
        <v>5200</v>
      </c>
      <c r="E10" s="93">
        <f t="shared" si="1"/>
        <v>6400</v>
      </c>
      <c r="F10" s="93">
        <f t="shared" si="1"/>
        <v>2800</v>
      </c>
      <c r="G10" s="93">
        <f t="shared" si="1"/>
        <v>5800</v>
      </c>
      <c r="H10" s="93">
        <f t="shared" si="1"/>
        <v>6560</v>
      </c>
      <c r="I10" s="93">
        <f t="shared" si="1"/>
        <v>9000</v>
      </c>
      <c r="J10" s="93">
        <f t="shared" si="1"/>
        <v>9250</v>
      </c>
      <c r="K10" s="93">
        <f t="shared" si="1"/>
        <v>9819.6</v>
      </c>
      <c r="L10" s="93">
        <f t="shared" si="1"/>
        <v>8800</v>
      </c>
      <c r="M10" s="93">
        <f t="shared" si="1"/>
        <v>10000</v>
      </c>
      <c r="N10" s="93">
        <f t="shared" si="1"/>
        <v>10939.6</v>
      </c>
      <c r="O10" s="94">
        <f t="shared" si="0"/>
        <v>86569.200000000012</v>
      </c>
      <c r="P10" s="89"/>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row>
    <row r="11" spans="1:62" s="5" customFormat="1" ht="16.350000000000001" customHeight="1" x14ac:dyDescent="0.35">
      <c r="A11" s="11"/>
      <c r="B11" s="92" t="s">
        <v>33</v>
      </c>
      <c r="C11" s="93">
        <f>IFERROR(ActualRevenue[[#Totals],[1 月]]-C10,"")</f>
        <v>3000</v>
      </c>
      <c r="D11" s="93">
        <f>IFERROR(ActualRevenue[[#Totals],[2 月]]-D10,"")</f>
        <v>7450</v>
      </c>
      <c r="E11" s="93">
        <f>IFERROR(ActualRevenue[[#Totals],[3 月]]-E10,"")</f>
        <v>9600</v>
      </c>
      <c r="F11" s="93">
        <f>IFERROR(ActualRevenue[[#Totals],[4 月]]-F10,"")</f>
        <v>3994</v>
      </c>
      <c r="G11" s="93">
        <f>IFERROR(ActualRevenue[[#Totals],[5 月]]-G10,"")</f>
        <v>8466</v>
      </c>
      <c r="H11" s="93">
        <f>IFERROR(ActualRevenue[[#Totals],[6 月]]-H10,"")</f>
        <v>10090</v>
      </c>
      <c r="I11" s="93">
        <f>IFERROR(ActualRevenue[[#Totals],[7 月]]-I10,"")</f>
        <v>13850</v>
      </c>
      <c r="J11" s="93">
        <f>IFERROR(ActualRevenue[[#Totals],[8 月]]-J10,"")</f>
        <v>15195</v>
      </c>
      <c r="K11" s="93">
        <f>IFERROR(ActualRevenue[[#Totals],[9 月]]-K10,"")</f>
        <v>13529.4</v>
      </c>
      <c r="L11" s="93">
        <f>IFERROR(ActualRevenue[[#Totals],[10 月]]-L10,"")</f>
        <v>11600</v>
      </c>
      <c r="M11" s="93">
        <f>IFERROR(ActualRevenue[[#Totals],[11 月]]-M10,"")</f>
        <v>16245</v>
      </c>
      <c r="N11" s="93">
        <f>IFERROR(ActualRevenue[[#Totals],[12 月]]-N10,"")</f>
        <v>15369.4</v>
      </c>
      <c r="O11" s="94">
        <f t="shared" si="0"/>
        <v>128388.79999999999</v>
      </c>
      <c r="P11" s="13"/>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row>
    <row r="12" spans="1:62" s="26" customFormat="1" ht="9" customHeight="1" x14ac:dyDescent="0.35">
      <c r="A12" s="23"/>
      <c r="B12" s="95"/>
      <c r="C12" s="96"/>
      <c r="D12" s="96"/>
      <c r="E12" s="96"/>
      <c r="F12" s="96"/>
      <c r="G12" s="96"/>
      <c r="H12" s="96"/>
      <c r="I12" s="96"/>
      <c r="J12" s="96"/>
      <c r="K12" s="96"/>
      <c r="L12" s="96"/>
      <c r="M12" s="96"/>
      <c r="N12" s="96"/>
      <c r="O12" s="97"/>
      <c r="P12" s="25"/>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row>
    <row r="13" spans="1:62" s="5" customFormat="1" ht="20.100000000000001" customHeight="1" thickBot="1" x14ac:dyDescent="0.4">
      <c r="A13" s="11"/>
      <c r="B13" s="58" t="s">
        <v>34</v>
      </c>
      <c r="C13" s="76" t="s">
        <v>44</v>
      </c>
      <c r="D13" s="76" t="s">
        <v>45</v>
      </c>
      <c r="E13" s="76" t="s">
        <v>46</v>
      </c>
      <c r="F13" s="76" t="s">
        <v>47</v>
      </c>
      <c r="G13" s="76" t="s">
        <v>48</v>
      </c>
      <c r="H13" s="76" t="s">
        <v>49</v>
      </c>
      <c r="I13" s="76" t="s">
        <v>50</v>
      </c>
      <c r="J13" s="76" t="s">
        <v>51</v>
      </c>
      <c r="K13" s="76" t="s">
        <v>52</v>
      </c>
      <c r="L13" s="76" t="s">
        <v>53</v>
      </c>
      <c r="M13" s="76" t="s">
        <v>54</v>
      </c>
      <c r="N13" s="76" t="s">
        <v>55</v>
      </c>
      <c r="O13" s="77" t="s">
        <v>56</v>
      </c>
      <c r="P13" s="13"/>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row>
    <row r="14" spans="1:62" s="40" customFormat="1" ht="16.2" customHeight="1" thickTop="1" x14ac:dyDescent="0.35">
      <c r="A14" s="34"/>
      <c r="B14" s="78" t="s">
        <v>35</v>
      </c>
      <c r="C14" s="79">
        <v>2500</v>
      </c>
      <c r="D14" s="79">
        <v>2500</v>
      </c>
      <c r="E14" s="79">
        <v>3500</v>
      </c>
      <c r="F14" s="79">
        <v>5000</v>
      </c>
      <c r="G14" s="79">
        <v>5000</v>
      </c>
      <c r="H14" s="79">
        <v>5000</v>
      </c>
      <c r="I14" s="79">
        <v>8000</v>
      </c>
      <c r="J14" s="79">
        <v>9000</v>
      </c>
      <c r="K14" s="79">
        <v>9000</v>
      </c>
      <c r="L14" s="79">
        <v>9000</v>
      </c>
      <c r="M14" s="79">
        <v>9000</v>
      </c>
      <c r="N14" s="79">
        <v>9000</v>
      </c>
      <c r="O14" s="80">
        <f>SUM(C14:N14)</f>
        <v>76500</v>
      </c>
      <c r="P14" s="39"/>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row>
    <row r="15" spans="1:62" s="40" customFormat="1" ht="16.2" customHeight="1" x14ac:dyDescent="0.35">
      <c r="A15" s="34"/>
      <c r="B15" s="82" t="s">
        <v>36</v>
      </c>
      <c r="C15" s="83">
        <v>400</v>
      </c>
      <c r="D15" s="83">
        <v>450</v>
      </c>
      <c r="E15" s="83">
        <v>450</v>
      </c>
      <c r="F15" s="83">
        <v>450</v>
      </c>
      <c r="G15" s="83">
        <v>900</v>
      </c>
      <c r="H15" s="83">
        <v>900</v>
      </c>
      <c r="I15" s="83">
        <v>900</v>
      </c>
      <c r="J15" s="83">
        <v>900</v>
      </c>
      <c r="K15" s="83">
        <v>900</v>
      </c>
      <c r="L15" s="83">
        <v>900</v>
      </c>
      <c r="M15" s="83">
        <v>1200</v>
      </c>
      <c r="N15" s="83">
        <v>1200</v>
      </c>
      <c r="O15" s="84">
        <f t="shared" ref="O15:O17" si="2">SUM(C15:N15)</f>
        <v>9550</v>
      </c>
      <c r="P15" s="39"/>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row>
    <row r="16" spans="1:62" s="40" customFormat="1" ht="16.2" customHeight="1" x14ac:dyDescent="0.35">
      <c r="A16" s="34"/>
      <c r="B16" s="82" t="s">
        <v>37</v>
      </c>
      <c r="C16" s="83">
        <v>250</v>
      </c>
      <c r="D16" s="83">
        <v>650</v>
      </c>
      <c r="E16" s="83">
        <v>800</v>
      </c>
      <c r="F16" s="83">
        <v>350</v>
      </c>
      <c r="G16" s="83">
        <v>725</v>
      </c>
      <c r="H16" s="83">
        <v>820</v>
      </c>
      <c r="I16" s="83">
        <v>1125</v>
      </c>
      <c r="J16" s="83">
        <v>1156.25</v>
      </c>
      <c r="K16" s="83">
        <v>1227.45</v>
      </c>
      <c r="L16" s="83">
        <v>1100</v>
      </c>
      <c r="M16" s="83">
        <v>1250</v>
      </c>
      <c r="N16" s="83">
        <v>1367.45</v>
      </c>
      <c r="O16" s="84">
        <f t="shared" si="2"/>
        <v>10821.150000000001</v>
      </c>
      <c r="P16" s="39"/>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row>
    <row r="17" spans="1:62" s="40" customFormat="1" ht="16.2" customHeight="1" x14ac:dyDescent="0.35">
      <c r="A17" s="34"/>
      <c r="B17" s="82" t="s">
        <v>38</v>
      </c>
      <c r="C17" s="83">
        <v>1250</v>
      </c>
      <c r="D17" s="83">
        <v>1250</v>
      </c>
      <c r="E17" s="83">
        <v>1250</v>
      </c>
      <c r="F17" s="83">
        <v>1250</v>
      </c>
      <c r="G17" s="83">
        <v>1250</v>
      </c>
      <c r="H17" s="83">
        <v>1250</v>
      </c>
      <c r="I17" s="83">
        <v>1250</v>
      </c>
      <c r="J17" s="83">
        <v>1250</v>
      </c>
      <c r="K17" s="83">
        <v>1250</v>
      </c>
      <c r="L17" s="83">
        <v>1250</v>
      </c>
      <c r="M17" s="83">
        <v>1250</v>
      </c>
      <c r="N17" s="83">
        <v>1250</v>
      </c>
      <c r="O17" s="84">
        <f t="shared" si="2"/>
        <v>15000</v>
      </c>
      <c r="P17" s="39"/>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row>
    <row r="18" spans="1:62" s="40" customFormat="1" ht="16.2" customHeight="1" x14ac:dyDescent="0.35">
      <c r="A18" s="34"/>
      <c r="B18" s="86" t="s">
        <v>40</v>
      </c>
      <c r="C18" s="98">
        <f t="shared" ref="C18:N18" si="3">IF(SUM(C14:C17)=0,"",SUM(C14:C17))</f>
        <v>4400</v>
      </c>
      <c r="D18" s="98">
        <f t="shared" si="3"/>
        <v>4850</v>
      </c>
      <c r="E18" s="98">
        <f t="shared" si="3"/>
        <v>6000</v>
      </c>
      <c r="F18" s="98">
        <f t="shared" si="3"/>
        <v>7050</v>
      </c>
      <c r="G18" s="98">
        <f t="shared" si="3"/>
        <v>7875</v>
      </c>
      <c r="H18" s="98">
        <f t="shared" si="3"/>
        <v>7970</v>
      </c>
      <c r="I18" s="98">
        <f t="shared" si="3"/>
        <v>11275</v>
      </c>
      <c r="J18" s="98">
        <f t="shared" si="3"/>
        <v>12306.25</v>
      </c>
      <c r="K18" s="98">
        <f t="shared" si="3"/>
        <v>12377.45</v>
      </c>
      <c r="L18" s="98">
        <f t="shared" si="3"/>
        <v>12250</v>
      </c>
      <c r="M18" s="98">
        <f t="shared" si="3"/>
        <v>12700</v>
      </c>
      <c r="N18" s="98">
        <f t="shared" si="3"/>
        <v>12817.45</v>
      </c>
      <c r="O18" s="99">
        <f>SUM(ActualExpenses[[#Totals],[1 月]:[12 月]])</f>
        <v>111871.15</v>
      </c>
      <c r="P18" s="39"/>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row>
    <row r="19" spans="1:62" s="40" customFormat="1" ht="16.2" customHeight="1" x14ac:dyDescent="0.35">
      <c r="A19" s="34"/>
      <c r="B19" s="92" t="s">
        <v>41</v>
      </c>
      <c r="C19" s="93">
        <f>IFERROR(损益表示例!$C$11-ActualExpenses[[#Totals],[1 月]],"")</f>
        <v>-1400</v>
      </c>
      <c r="D19" s="93">
        <f>IFERROR(损益表示例!$D$11-ActualExpenses[[#Totals],[2 月]],"")</f>
        <v>2600</v>
      </c>
      <c r="E19" s="93">
        <f>IFERROR(损益表示例!$E$11-ActualExpenses[[#Totals],[3 月]],"")</f>
        <v>3600</v>
      </c>
      <c r="F19" s="93">
        <f>IFERROR(损益表示例!$F$11-ActualExpenses[[#Totals],[4 月]],"")</f>
        <v>-3056</v>
      </c>
      <c r="G19" s="93">
        <f>IFERROR(损益表示例!$G$11-ActualExpenses[[#Totals],[5 月]],"")</f>
        <v>591</v>
      </c>
      <c r="H19" s="93">
        <f>IFERROR(损益表示例!$H$11-ActualExpenses[[#Totals],[6 月]],"")</f>
        <v>2120</v>
      </c>
      <c r="I19" s="93">
        <f>IFERROR(损益表示例!$I$11-ActualExpenses[[#Totals],[7 月]],"")</f>
        <v>2575</v>
      </c>
      <c r="J19" s="93">
        <f>IFERROR(损益表示例!$J$11-ActualExpenses[[#Totals],[8 月]],"")</f>
        <v>2888.75</v>
      </c>
      <c r="K19" s="93">
        <f>IFERROR(损益表示例!$K$11-ActualExpenses[[#Totals],[9 月]],"")</f>
        <v>1151.9499999999989</v>
      </c>
      <c r="L19" s="93">
        <f>IFERROR(损益表示例!$L$11-ActualExpenses[[#Totals],[10 月]],"")</f>
        <v>-650</v>
      </c>
      <c r="M19" s="93">
        <f>IFERROR(损益表示例!$M$11-ActualExpenses[[#Totals],[11 月]],"")</f>
        <v>3545</v>
      </c>
      <c r="N19" s="93">
        <f>IFERROR(损益表示例!$N$11-ActualExpenses[[#Totals],[12 月]],"")</f>
        <v>2551.9499999999989</v>
      </c>
      <c r="O19" s="94">
        <f>SUM(C19:N19)</f>
        <v>16517.649999999998</v>
      </c>
      <c r="P19" s="39"/>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row>
    <row r="20" spans="1:62" s="40" customFormat="1" ht="16.2" customHeight="1" x14ac:dyDescent="0.35">
      <c r="A20" s="34"/>
      <c r="B20" s="92" t="s">
        <v>42</v>
      </c>
      <c r="C20" s="93">
        <f t="shared" ref="C20:D20" si="4">C19*0.15</f>
        <v>-210</v>
      </c>
      <c r="D20" s="93">
        <f t="shared" si="4"/>
        <v>390</v>
      </c>
      <c r="E20" s="93">
        <f t="shared" ref="E20" si="5">E19*0.15</f>
        <v>540</v>
      </c>
      <c r="F20" s="93">
        <f t="shared" ref="F20" si="6">F19*0.15</f>
        <v>-458.4</v>
      </c>
      <c r="G20" s="93">
        <f t="shared" ref="G20" si="7">G19*0.15</f>
        <v>88.649999999999991</v>
      </c>
      <c r="H20" s="93">
        <f t="shared" ref="H20" si="8">H19*0.15</f>
        <v>318</v>
      </c>
      <c r="I20" s="93">
        <f t="shared" ref="I20" si="9">I19*0.15</f>
        <v>386.25</v>
      </c>
      <c r="J20" s="93">
        <f t="shared" ref="J20" si="10">J19*0.15</f>
        <v>433.3125</v>
      </c>
      <c r="K20" s="93">
        <f t="shared" ref="K20" si="11">K19*0.15</f>
        <v>172.79249999999982</v>
      </c>
      <c r="L20" s="93">
        <f t="shared" ref="L20" si="12">L19*0.15</f>
        <v>-97.5</v>
      </c>
      <c r="M20" s="93">
        <f t="shared" ref="M20" si="13">M19*0.15</f>
        <v>531.75</v>
      </c>
      <c r="N20" s="93">
        <f t="shared" ref="N20" si="14">N19*0.15</f>
        <v>382.79249999999985</v>
      </c>
      <c r="O20" s="94">
        <f>SUM(损益表示例!$C$20:$N$20)</f>
        <v>2477.6474999999996</v>
      </c>
      <c r="P20" s="39"/>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row>
    <row r="21" spans="1:62" s="40" customFormat="1" ht="9" customHeight="1" x14ac:dyDescent="0.35">
      <c r="A21" s="34"/>
      <c r="B21" s="100"/>
      <c r="C21" s="101"/>
      <c r="D21" s="101"/>
      <c r="E21" s="101"/>
      <c r="F21" s="101"/>
      <c r="G21" s="101"/>
      <c r="H21" s="101"/>
      <c r="I21" s="101"/>
      <c r="J21" s="101"/>
      <c r="K21" s="101"/>
      <c r="L21" s="101"/>
      <c r="M21" s="101"/>
      <c r="N21" s="101"/>
      <c r="O21" s="102"/>
      <c r="P21" s="39"/>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row>
    <row r="22" spans="1:62" s="40" customFormat="1" ht="16.2" customHeight="1" x14ac:dyDescent="0.35">
      <c r="A22" s="34"/>
      <c r="B22" s="103" t="s">
        <v>43</v>
      </c>
      <c r="C22" s="104">
        <f>IFERROR(C19-损益表示例!$C$20," ")</f>
        <v>-1190</v>
      </c>
      <c r="D22" s="104">
        <f>IFERROR(D19-损益表示例!$D$20," ")</f>
        <v>2210</v>
      </c>
      <c r="E22" s="104">
        <f>IFERROR(E19-损益表示例!$E$20,"")</f>
        <v>3060</v>
      </c>
      <c r="F22" s="104">
        <f>IFERROR(F19-损益表示例!$F$20,"")</f>
        <v>-2597.6</v>
      </c>
      <c r="G22" s="104">
        <f>IFERROR(G19-损益表示例!$G$20,"")</f>
        <v>502.35</v>
      </c>
      <c r="H22" s="104">
        <f>IFERROR(H19-损益表示例!$H$20,"")</f>
        <v>1802</v>
      </c>
      <c r="I22" s="104">
        <f>IFERROR(I19-损益表示例!$I$20,"")</f>
        <v>2188.75</v>
      </c>
      <c r="J22" s="104">
        <f>IFERROR(J19-损益表示例!$J$20,"")</f>
        <v>2455.4375</v>
      </c>
      <c r="K22" s="104">
        <f>IFERROR(K19-损益表示例!$K$20,"")</f>
        <v>979.15749999999912</v>
      </c>
      <c r="L22" s="104">
        <f>IFERROR(L19-损益表示例!$L$20,"")</f>
        <v>-552.5</v>
      </c>
      <c r="M22" s="104">
        <f>IFERROR(M19-损益表示例!$M$20,"")</f>
        <v>3013.25</v>
      </c>
      <c r="N22" s="104">
        <f>IFERROR(N19-损益表示例!$N$20,"")</f>
        <v>2169.1574999999989</v>
      </c>
      <c r="O22" s="105">
        <f>IFERROR(O19-损益表示例!$O$20,"")</f>
        <v>14040.002499999999</v>
      </c>
      <c r="P22" s="39"/>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row>
    <row r="23" spans="1:62" s="40" customFormat="1" ht="9" customHeight="1" x14ac:dyDescent="0.35">
      <c r="A23" s="34"/>
      <c r="B23" s="106"/>
      <c r="C23" s="107"/>
      <c r="D23" s="107"/>
      <c r="E23" s="107"/>
      <c r="F23" s="107"/>
      <c r="G23" s="107"/>
      <c r="H23" s="107"/>
      <c r="I23" s="107"/>
      <c r="J23" s="107"/>
      <c r="K23" s="107"/>
      <c r="L23" s="107"/>
      <c r="M23" s="107"/>
      <c r="N23" s="107"/>
      <c r="O23" s="108"/>
      <c r="P23" s="39"/>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1"/>
      <c r="BJ23" s="81"/>
    </row>
    <row r="24" spans="1:62" s="40" customFormat="1" ht="9" customHeight="1" x14ac:dyDescent="0.35">
      <c r="A24" s="34"/>
      <c r="B24" s="48"/>
      <c r="C24" s="49"/>
      <c r="D24" s="49"/>
      <c r="E24" s="49"/>
      <c r="F24" s="49"/>
      <c r="G24" s="49"/>
      <c r="H24" s="49"/>
      <c r="I24" s="49"/>
      <c r="J24" s="49"/>
      <c r="K24" s="49"/>
      <c r="L24" s="49"/>
      <c r="M24" s="49"/>
      <c r="N24" s="49"/>
      <c r="O24" s="109"/>
      <c r="P24" s="39"/>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row>
    <row r="25" spans="1:62" s="40" customFormat="1" ht="30" customHeight="1" x14ac:dyDescent="0.35">
      <c r="A25" s="34"/>
      <c r="B25" s="50"/>
      <c r="C25" s="51"/>
      <c r="D25" s="51"/>
      <c r="E25" s="51"/>
      <c r="F25" s="51"/>
      <c r="G25" s="51"/>
      <c r="H25" s="51"/>
      <c r="I25" s="51"/>
      <c r="J25" s="51"/>
      <c r="K25" s="51"/>
      <c r="L25" s="51"/>
      <c r="M25" s="51"/>
      <c r="N25" s="51"/>
      <c r="O25" s="110"/>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row>
    <row r="26" spans="1:62" s="91" customFormat="1" ht="30" customHeight="1" x14ac:dyDescent="0.35">
      <c r="A26" s="85"/>
      <c r="B26" s="51"/>
      <c r="C26" s="51"/>
      <c r="D26" s="51"/>
      <c r="E26" s="51"/>
      <c r="F26" s="51"/>
      <c r="G26" s="51"/>
      <c r="H26" s="51"/>
      <c r="I26" s="51"/>
      <c r="J26" s="51"/>
      <c r="K26" s="51"/>
      <c r="L26" s="51"/>
      <c r="M26" s="51"/>
      <c r="N26" s="51"/>
      <c r="O26" s="11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c r="BC26" s="90"/>
      <c r="BD26" s="90"/>
      <c r="BE26" s="90"/>
      <c r="BF26" s="90"/>
      <c r="BG26" s="90"/>
      <c r="BH26" s="90"/>
      <c r="BI26" s="90"/>
      <c r="BJ26" s="90"/>
    </row>
    <row r="27" spans="1:62" s="91" customFormat="1" ht="30" customHeight="1" x14ac:dyDescent="0.35">
      <c r="A27" s="85"/>
      <c r="B27" s="5"/>
      <c r="C27" s="5"/>
      <c r="D27" s="5"/>
      <c r="E27" s="5"/>
      <c r="F27" s="5"/>
      <c r="G27" s="5"/>
      <c r="H27" s="5"/>
      <c r="I27" s="5"/>
      <c r="J27" s="5"/>
      <c r="K27" s="5"/>
      <c r="L27" s="5"/>
      <c r="M27" s="5"/>
      <c r="N27" s="5"/>
      <c r="O27" s="111"/>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0"/>
    </row>
    <row r="28" spans="1:62" s="91" customFormat="1" ht="30" customHeight="1" x14ac:dyDescent="0.35">
      <c r="A28" s="85"/>
      <c r="B28" s="5"/>
      <c r="C28" s="5"/>
      <c r="D28" s="5"/>
      <c r="E28" s="5"/>
      <c r="F28" s="5"/>
      <c r="G28" s="5"/>
      <c r="H28" s="5"/>
      <c r="I28" s="5"/>
      <c r="J28" s="5"/>
      <c r="K28" s="5"/>
      <c r="L28" s="5"/>
      <c r="M28" s="5"/>
      <c r="N28" s="5"/>
      <c r="O28" s="111"/>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90"/>
      <c r="BJ28" s="90"/>
    </row>
    <row r="29" spans="1:62" s="26" customFormat="1" ht="30" customHeight="1" x14ac:dyDescent="0.35">
      <c r="A29" s="23"/>
      <c r="B29" s="5"/>
      <c r="C29" s="5"/>
      <c r="D29" s="5"/>
      <c r="E29" s="5"/>
      <c r="F29" s="5"/>
      <c r="G29" s="5"/>
      <c r="H29" s="5"/>
      <c r="I29" s="5"/>
      <c r="J29" s="5"/>
      <c r="K29" s="5"/>
      <c r="L29" s="5"/>
      <c r="M29" s="5"/>
      <c r="N29" s="5"/>
      <c r="O29" s="111"/>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row>
    <row r="30" spans="1:62" s="5" customFormat="1" ht="30" customHeight="1" x14ac:dyDescent="0.35">
      <c r="A30" s="11"/>
      <c r="O30" s="111"/>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row>
    <row r="31" spans="1:62" s="51" customFormat="1" ht="30" customHeight="1" x14ac:dyDescent="0.35">
      <c r="A31" s="49"/>
    </row>
    <row r="32" spans="1:62" s="51" customFormat="1" ht="30" customHeight="1" x14ac:dyDescent="0.35">
      <c r="A32" s="52"/>
      <c r="B32" s="5"/>
      <c r="C32" s="5"/>
      <c r="D32" s="5"/>
      <c r="E32" s="5"/>
      <c r="F32" s="5"/>
      <c r="G32" s="5"/>
      <c r="H32" s="5"/>
      <c r="I32" s="5"/>
      <c r="J32" s="5"/>
      <c r="K32" s="5"/>
      <c r="L32" s="5"/>
      <c r="M32" s="5"/>
      <c r="N32" s="5"/>
      <c r="O32" s="111"/>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row>
    <row r="33" spans="1:62" s="51" customFormat="1" ht="30" customHeight="1" x14ac:dyDescent="0.35">
      <c r="A33" s="52"/>
      <c r="B33" s="5"/>
      <c r="C33" s="5"/>
      <c r="D33" s="5"/>
      <c r="E33" s="5"/>
      <c r="F33" s="5"/>
      <c r="G33" s="5"/>
      <c r="H33" s="5"/>
      <c r="I33" s="5"/>
      <c r="J33" s="5"/>
      <c r="K33" s="5"/>
      <c r="L33" s="5"/>
      <c r="M33" s="5"/>
      <c r="N33" s="5"/>
      <c r="O33" s="111"/>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2"/>
      <c r="BJ33" s="112"/>
    </row>
    <row r="34" spans="1:62" s="5" customFormat="1" ht="30" customHeight="1" x14ac:dyDescent="0.35">
      <c r="A34" s="11"/>
      <c r="O34" s="111"/>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row>
    <row r="35" spans="1:62" s="5" customFormat="1" ht="30" customHeight="1" x14ac:dyDescent="0.35">
      <c r="A35" s="11"/>
      <c r="B35" s="10"/>
      <c r="C35" s="10"/>
      <c r="D35" s="10"/>
      <c r="E35" s="10"/>
      <c r="F35" s="10"/>
      <c r="G35" s="10"/>
      <c r="H35" s="10"/>
      <c r="I35" s="10"/>
      <c r="J35" s="10"/>
      <c r="K35" s="10"/>
      <c r="L35" s="10"/>
      <c r="M35" s="10"/>
      <c r="N35" s="10"/>
      <c r="O35" s="113"/>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row>
    <row r="36" spans="1:62" s="5" customFormat="1" ht="30" customHeight="1" x14ac:dyDescent="0.35">
      <c r="A36" s="11"/>
      <c r="B36" s="10"/>
      <c r="C36" s="10"/>
      <c r="D36" s="10"/>
      <c r="E36" s="10"/>
      <c r="F36" s="10"/>
      <c r="G36" s="10"/>
      <c r="H36" s="10"/>
      <c r="I36" s="10"/>
      <c r="J36" s="10"/>
      <c r="K36" s="10"/>
      <c r="L36" s="10"/>
      <c r="M36" s="10"/>
      <c r="N36" s="10"/>
      <c r="O36" s="113"/>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row>
    <row r="37" spans="1:62" s="5" customFormat="1" ht="30" customHeight="1" x14ac:dyDescent="0.35">
      <c r="A37" s="11"/>
      <c r="B37" s="10"/>
      <c r="C37" s="10"/>
      <c r="D37" s="10"/>
      <c r="E37" s="10"/>
      <c r="F37" s="10"/>
      <c r="G37" s="10"/>
      <c r="H37" s="10"/>
      <c r="I37" s="10"/>
      <c r="J37" s="10"/>
      <c r="K37" s="10"/>
      <c r="L37" s="10"/>
      <c r="M37" s="10"/>
      <c r="N37" s="10"/>
      <c r="O37" s="113"/>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row>
    <row r="38" spans="1:62" s="5" customFormat="1" ht="30" customHeight="1" x14ac:dyDescent="0.35">
      <c r="A38" s="11"/>
      <c r="B38" s="10"/>
      <c r="C38" s="10"/>
      <c r="D38" s="10"/>
      <c r="E38" s="10"/>
      <c r="F38" s="10"/>
      <c r="G38" s="10"/>
      <c r="H38" s="10"/>
      <c r="I38" s="10"/>
      <c r="J38" s="10"/>
      <c r="K38" s="10"/>
      <c r="L38" s="10"/>
      <c r="M38" s="10"/>
      <c r="N38" s="10"/>
      <c r="O38" s="113"/>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row>
    <row r="39" spans="1:62" s="5" customFormat="1" ht="30" customHeight="1" x14ac:dyDescent="0.35">
      <c r="A39" s="11"/>
      <c r="B39" s="10"/>
      <c r="C39" s="10"/>
      <c r="D39" s="10"/>
      <c r="E39" s="10"/>
      <c r="F39" s="10"/>
      <c r="G39" s="10"/>
      <c r="H39" s="10"/>
      <c r="I39" s="10"/>
      <c r="J39" s="10"/>
      <c r="K39" s="10"/>
      <c r="L39" s="10"/>
      <c r="M39" s="10"/>
      <c r="N39" s="10"/>
      <c r="O39" s="113"/>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row>
    <row r="40" spans="1:62" s="5" customFormat="1" ht="30" customHeight="1" x14ac:dyDescent="0.35">
      <c r="A40" s="11"/>
      <c r="B40" s="10"/>
      <c r="C40" s="10"/>
      <c r="D40" s="10"/>
      <c r="E40" s="10"/>
      <c r="F40" s="10"/>
      <c r="G40" s="10"/>
      <c r="H40" s="10"/>
      <c r="I40" s="10"/>
      <c r="J40" s="10"/>
      <c r="K40" s="10"/>
      <c r="L40" s="10"/>
      <c r="M40" s="10"/>
      <c r="N40" s="10"/>
      <c r="O40" s="113"/>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row>
    <row r="41" spans="1:62" s="5" customFormat="1" ht="30" customHeight="1" x14ac:dyDescent="0.35">
      <c r="A41" s="11"/>
      <c r="B41" s="10"/>
      <c r="C41" s="10"/>
      <c r="D41" s="10"/>
      <c r="E41" s="10"/>
      <c r="F41" s="10"/>
      <c r="G41" s="10"/>
      <c r="H41" s="10"/>
      <c r="I41" s="10"/>
      <c r="J41" s="10"/>
      <c r="K41" s="10"/>
      <c r="L41" s="10"/>
      <c r="M41" s="10"/>
      <c r="N41" s="10"/>
      <c r="O41" s="113"/>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row>
  </sheetData>
  <mergeCells count="1">
    <mergeCell ref="C2:O2"/>
  </mergeCells>
  <phoneticPr fontId="22" type="noConversion"/>
  <dataValidations count="9">
    <dataValidation allowBlank="1" showInputMessage="1" showErrorMessage="1" prompt="此工作表包含上一个工作表中的模板中的示例数据。工作表的标题位于右侧单元格中。有关如何使用此工作表的其他有用说明位于此列的单元格中。单击向下箭头以开始了解。" sqref="A1" xr:uid="{162A05B4-D434-4523-A32E-89142E0E48E0}"/>
    <dataValidation allowBlank="1" showInputMessage="1" showErrorMessage="1" prompt="企业名称位于右侧单元格中，日期位于单元格 C2 中。下一个说明位于单元格 A4 中。" sqref="A2" xr:uid="{94167547-5DB7-4F4D-B841-A9F8E3F2BD61}"/>
    <dataValidation allowBlank="1" showInputMessage="1" showErrorMessage="1" prompt="每月的收入项目和值位于“实际收入”表（从右侧单元格开始）中。每月和年初至今的净销售额将自动计算。下一个说明位于单元格 A10 中。" sqref="A4" xr:uid="{94614BC0-8381-4A10-B867-6F616CA97517}"/>
    <dataValidation allowBlank="1" showInputMessage="1" showErrorMessage="1" prompt="“所售商品成本”标签位于右侧单元格中。每月和年初至今的所售商品成本在单元格 C10 到 O10 中自动计算。_x000a_" sqref="A10" xr:uid="{70AF2478-4722-4796-9A04-1D1F1C3BF255}"/>
    <dataValidation allowBlank="1" showInputMessage="1" showErrorMessage="1" prompt="“毛利润”标签位于右侧单元格中。每月和年初至今的毛利润在单元格 C11 到 O11 中自动计算。下一个说明位于单元格 A13 中。" sqref="A11" xr:uid="{3CAED503-E580-4DF6-9921-BE731AF508B9}"/>
    <dataValidation allowBlank="1" showInputMessage="1" showErrorMessage="1" prompt="每月的支出项目和值位于“实际支出”表（从右侧单元格开始）中。年初至今的支出和总支出将自动计算。下一个说明位于单元格 A19 中。" sqref="A13" xr:uid="{DDC18B32-629A-483D-945A-47EB7284A100}"/>
    <dataValidation allowBlank="1" showInputMessage="1" showErrorMessage="1" prompt="“税前收入”标签位于右侧单元格中。每月和年初至今的税前收入在单元格 C19 到 O19 中自动计算。" sqref="A19" xr:uid="{1A776958-CAAF-48A9-973D-3194E8AC25DA}"/>
    <dataValidation allowBlank="1" showInputMessage="1" showErrorMessage="1" prompt="“所得税支出”标签位于右侧单元格中。每月和年初至今的所得税支出在单元格 C20 到 O20 中自动计算。下一个说明位于单元格 A22 中。" sqref="A20" xr:uid="{20EF5B10-B70E-4292-B95C-D12B0C753CCD}"/>
    <dataValidation allowBlank="1" showInputMessage="1" showErrorMessage="1" prompt="“净收入”标签位于右侧单元格中。每月和年初至今的净收入在单元格 C22 到 O22 中自动计算。" sqref="A22" xr:uid="{F2A182E9-2625-46D5-9172-7D82AFF3E6B6}"/>
  </dataValidations>
  <pageMargins left="0.7" right="0.7" top="0.75" bottom="0.75" header="0.3" footer="0.3"/>
  <pageSetup paperSize="9" scale="49" orientation="landscape" horizontalDpi="1200" verticalDpi="1200" r:id="rId1"/>
  <tableParts count="2">
    <tablePart r:id="rId2"/>
    <tablePart r:id="rId3"/>
  </tableParts>
</worksheet>
</file>

<file path=docProps/app.xml><?xml version="1.0" encoding="utf-8"?>
<ap:Properties xmlns:vt="http://schemas.openxmlformats.org/officeDocument/2006/docPropsVTypes" xmlns:ap="http://schemas.openxmlformats.org/officeDocument/2006/extended-properties">
  <ap:Template>TM16400880</ap:Template>
  <ap:DocSecurity>0</ap:DocSecurity>
  <ap:ScaleCrop>false</ap:ScaleCrop>
  <ap:HeadingPairs>
    <vt:vector baseType="variant" size="4">
      <vt:variant>
        <vt:lpstr>工作表</vt:lpstr>
      </vt:variant>
      <vt:variant>
        <vt:i4>6</vt:i4>
      </vt:variant>
      <vt:variant>
        <vt:lpstr>命名范围</vt:lpstr>
      </vt:variant>
      <vt:variant>
        <vt:i4>6</vt:i4>
      </vt:variant>
    </vt:vector>
  </ap:HeadingPairs>
  <ap:TitlesOfParts>
    <vt:vector baseType="lpstr" size="12">
      <vt:lpstr>开始</vt:lpstr>
      <vt:lpstr>概述</vt:lpstr>
      <vt:lpstr>启动成本模板</vt:lpstr>
      <vt:lpstr>启动成本示例</vt:lpstr>
      <vt:lpstr>损益表模板</vt:lpstr>
      <vt:lpstr>损益表示例</vt:lpstr>
      <vt:lpstr>概述!Print_Area</vt:lpstr>
      <vt:lpstr>开始!Print_Area</vt:lpstr>
      <vt:lpstr>启动成本模板!Print_Area</vt:lpstr>
      <vt:lpstr>启动成本示例!Print_Area</vt:lpstr>
      <vt:lpstr>损益表模板!Print_Area</vt:lpstr>
      <vt:lpstr>损益表示例!Print_Area</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2021-12-29T23:15:02Z</dcterms:created>
  <dcterms:modified xsi:type="dcterms:W3CDTF">2022-01-20T07:35:19Z</dcterms:modified>
  <cp:category/>
  <cp:contentStatus/>
</cp:coreProperties>
</file>