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tyles.xml" ContentType="application/vnd.openxmlformats-officedocument.spreadsheetml.styles+xml"/>
  <Override PartName="/xl/worksheets/sheet31.xml" ContentType="application/vnd.openxmlformats-officedocument.spreadsheetml.worksheet+xml"/>
  <Override PartName="/xl/tables/table11.xml" ContentType="application/vnd.openxmlformats-officedocument.spreadsheetml.table+xml"/>
  <Override PartName="/xl/theme/theme11.xml" ContentType="application/vnd.openxmlformats-officedocument.theme+xml"/>
  <Override PartName="/xl/worksheets/sheet22.xml" ContentType="application/vnd.openxmlformats-officedocument.spreadsheetml.worksheet+xml"/>
  <Override PartName="/xl/worksheets/sheet13.xml" ContentType="application/vnd.openxmlformats-officedocument.spreadsheetml.worksheet+xml"/>
  <Override PartName="/xl/worksheets/sheet64.xml" ContentType="application/vnd.openxmlformats-officedocument.spreadsheetml.worksheet+xml"/>
  <Override PartName="/xl/tables/table62.xml" ContentType="application/vnd.openxmlformats-officedocument.spreadsheetml.table+xml"/>
  <Override PartName="/xl/tables/table53.xml" ContentType="application/vnd.openxmlformats-officedocument.spreadsheetml.table+xml"/>
  <Override PartName="/xl/worksheets/sheet55.xml" ContentType="application/vnd.openxmlformats-officedocument.spreadsheetml.worksheet+xml"/>
  <Override PartName="/xl/tables/table4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xl/worksheets/sheet46.xml" ContentType="application/vnd.openxmlformats-officedocument.spreadsheetml.worksheet+xml"/>
  <Override PartName="/xl/tables/table26.xml" ContentType="application/vnd.openxmlformats-officedocument.spreadsheetml.table+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19"/>
  <workbookPr filterPrivacy="1"/>
  <xr:revisionPtr revIDLastSave="0" documentId="13_ncr:1_{50813CD5-3DFE-4FD9-872B-8E2064C6633A}" xr6:coauthVersionLast="47" xr6:coauthVersionMax="47" xr10:uidLastSave="{00000000-0000-0000-0000-000000000000}"/>
  <bookViews>
    <workbookView xWindow="-108" yWindow="-108" windowWidth="30792" windowHeight="15336" tabRatio="778" xr2:uid="{00000000-000D-0000-FFFF-FFFF00000000}"/>
  </bookViews>
  <sheets>
    <sheet name="开始" sheetId="8" r:id="rId1"/>
    <sheet name="概述" sheetId="1" r:id="rId2"/>
    <sheet name="启动成本模板" sheetId="5" r:id="rId3"/>
    <sheet name="启动成本示例" sheetId="3" r:id="rId4"/>
    <sheet name="损益表模板" sheetId="7" r:id="rId5"/>
    <sheet name="损益表示例" sheetId="4" r:id="rId6"/>
  </sheets>
  <definedNames>
    <definedName name="_xlnm.Print_Area" localSheetId="1">概述!$B$1:$B$7</definedName>
    <definedName name="_xlnm.Print_Area" localSheetId="0">开始!$B$1:$B$8</definedName>
    <definedName name="_xlnm.Print_Area" localSheetId="2">启动成本模板!$B$1:$F$9</definedName>
    <definedName name="_xlnm.Print_Area" localSheetId="3">启动成本示例!$B$1:$F$9</definedName>
    <definedName name="_xlnm.Print_Area" localSheetId="4">损益表模板!$B$1:$O$24</definedName>
    <definedName name="_xlnm.Print_Area" localSheetId="5">损益表示例!$B$1:$O$23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4" l="1"/>
  <c r="D18" i="4"/>
  <c r="E18" i="4"/>
  <c r="F18" i="4"/>
  <c r="G18" i="4"/>
  <c r="H18" i="4"/>
  <c r="I18" i="4"/>
  <c r="J18" i="4"/>
  <c r="K18" i="4"/>
  <c r="L18" i="4"/>
  <c r="M18" i="4"/>
  <c r="N18" i="4"/>
  <c r="E19" i="7"/>
  <c r="F19" i="7"/>
  <c r="G19" i="7"/>
  <c r="H19" i="7"/>
  <c r="I19" i="7"/>
  <c r="J19" i="7"/>
  <c r="K19" i="7"/>
  <c r="L19" i="7"/>
  <c r="M19" i="7"/>
  <c r="N19" i="7"/>
  <c r="D19" i="7"/>
  <c r="C19" i="7"/>
  <c r="O18" i="7"/>
  <c r="N9" i="7"/>
  <c r="M9" i="7"/>
  <c r="L9" i="7"/>
  <c r="K9" i="7"/>
  <c r="J9" i="7"/>
  <c r="I9" i="7"/>
  <c r="H9" i="7"/>
  <c r="G9" i="7"/>
  <c r="F9" i="7"/>
  <c r="E9" i="7"/>
  <c r="D9" i="7"/>
  <c r="C9" i="7"/>
  <c r="D9" i="4"/>
  <c r="N9" i="4"/>
  <c r="M9" i="4"/>
  <c r="L9" i="4"/>
  <c r="K9" i="4"/>
  <c r="J9" i="4"/>
  <c r="I9" i="4"/>
  <c r="H9" i="4"/>
  <c r="G9" i="4"/>
  <c r="F9" i="4"/>
  <c r="E9" i="4"/>
  <c r="C9" i="4"/>
  <c r="B2" i="4"/>
  <c r="B2" i="7"/>
  <c r="B2" i="3"/>
  <c r="O19" i="7" l="1"/>
  <c r="O9" i="7"/>
  <c r="O18" i="4"/>
  <c r="O9" i="4"/>
  <c r="C2" i="7" l="1"/>
  <c r="C2" i="4"/>
  <c r="C10" i="7"/>
  <c r="D10" i="7"/>
  <c r="D11" i="7" s="1"/>
  <c r="E10" i="7"/>
  <c r="E11" i="7" s="1"/>
  <c r="F10" i="7"/>
  <c r="F11" i="7" s="1"/>
  <c r="G10" i="7"/>
  <c r="G11" i="7" s="1"/>
  <c r="H10" i="7"/>
  <c r="H11" i="7" s="1"/>
  <c r="I10" i="7"/>
  <c r="I11" i="7" s="1"/>
  <c r="J10" i="7"/>
  <c r="J11" i="7" s="1"/>
  <c r="K10" i="7"/>
  <c r="K11" i="7" s="1"/>
  <c r="L10" i="7"/>
  <c r="L11" i="7" s="1"/>
  <c r="M10" i="7"/>
  <c r="M11" i="7" s="1"/>
  <c r="N10" i="7"/>
  <c r="N11" i="7" s="1"/>
  <c r="C11" i="7" l="1"/>
  <c r="O10" i="7"/>
  <c r="C2" i="3"/>
  <c r="C2" i="5"/>
  <c r="F20" i="7" l="1"/>
  <c r="J20" i="7"/>
  <c r="N20" i="7"/>
  <c r="H20" i="7"/>
  <c r="I20" i="7"/>
  <c r="G20" i="7"/>
  <c r="K20" i="7"/>
  <c r="D20" i="7"/>
  <c r="L20" i="7"/>
  <c r="E20" i="7"/>
  <c r="M20" i="7"/>
  <c r="C20" i="7"/>
  <c r="O17" i="7"/>
  <c r="O16" i="7"/>
  <c r="O15" i="7"/>
  <c r="O14" i="7"/>
  <c r="O8" i="7"/>
  <c r="O7" i="7"/>
  <c r="O6" i="7"/>
  <c r="O5" i="7"/>
  <c r="F9" i="5"/>
  <c r="F8" i="5"/>
  <c r="F7" i="5"/>
  <c r="F6" i="5"/>
  <c r="F5" i="5"/>
  <c r="O15" i="4"/>
  <c r="O16" i="4"/>
  <c r="O17" i="4"/>
  <c r="O14" i="4"/>
  <c r="D10" i="4"/>
  <c r="D11" i="4" s="1"/>
  <c r="D19" i="4" s="1"/>
  <c r="E10" i="4"/>
  <c r="E11" i="4" s="1"/>
  <c r="E19" i="4" s="1"/>
  <c r="F10" i="4"/>
  <c r="F11" i="4" s="1"/>
  <c r="F19" i="4" s="1"/>
  <c r="G10" i="4"/>
  <c r="G11" i="4" s="1"/>
  <c r="G19" i="4" s="1"/>
  <c r="H10" i="4"/>
  <c r="H11" i="4" s="1"/>
  <c r="H19" i="4" s="1"/>
  <c r="I10" i="4"/>
  <c r="I11" i="4" s="1"/>
  <c r="I19" i="4" s="1"/>
  <c r="J10" i="4"/>
  <c r="J11" i="4" s="1"/>
  <c r="J19" i="4" s="1"/>
  <c r="K10" i="4"/>
  <c r="K11" i="4" s="1"/>
  <c r="K19" i="4" s="1"/>
  <c r="L10" i="4"/>
  <c r="L11" i="4" s="1"/>
  <c r="L19" i="4" s="1"/>
  <c r="M10" i="4"/>
  <c r="M11" i="4" s="1"/>
  <c r="M19" i="4" s="1"/>
  <c r="N10" i="4"/>
  <c r="N11" i="4" s="1"/>
  <c r="N19" i="4" s="1"/>
  <c r="C10" i="4"/>
  <c r="C11" i="4" s="1"/>
  <c r="C19" i="4" s="1"/>
  <c r="O6" i="4"/>
  <c r="O7" i="4"/>
  <c r="O8" i="4"/>
  <c r="O5" i="4"/>
  <c r="F6" i="3"/>
  <c r="F7" i="3"/>
  <c r="F8" i="3"/>
  <c r="F9" i="3"/>
  <c r="F5" i="3"/>
  <c r="F20" i="4" l="1"/>
  <c r="F22" i="4" s="1"/>
  <c r="M20" i="4"/>
  <c r="M22" i="4" s="1"/>
  <c r="I20" i="4"/>
  <c r="I22" i="4" s="1"/>
  <c r="E20" i="4"/>
  <c r="E22" i="4"/>
  <c r="J20" i="4"/>
  <c r="J22" i="4" s="1"/>
  <c r="L20" i="4"/>
  <c r="L22" i="4" s="1"/>
  <c r="H20" i="4"/>
  <c r="H22" i="4" s="1"/>
  <c r="D20" i="4"/>
  <c r="D22" i="4" s="1"/>
  <c r="N20" i="4"/>
  <c r="N22" i="4" s="1"/>
  <c r="K20" i="4"/>
  <c r="K22" i="4" s="1"/>
  <c r="G20" i="4"/>
  <c r="G22" i="4" s="1"/>
  <c r="M21" i="7"/>
  <c r="M23" i="7" s="1"/>
  <c r="C21" i="7"/>
  <c r="C23" i="7" s="1"/>
  <c r="D21" i="7"/>
  <c r="D23" i="7" s="1"/>
  <c r="H21" i="7"/>
  <c r="H23" i="7" s="1"/>
  <c r="N21" i="7"/>
  <c r="N23" i="7" s="1"/>
  <c r="E21" i="7"/>
  <c r="E23" i="7" s="1"/>
  <c r="G21" i="7"/>
  <c r="G23" i="7" s="1"/>
  <c r="J21" i="7"/>
  <c r="J23" i="7" s="1"/>
  <c r="K21" i="7"/>
  <c r="K23" i="7" s="1"/>
  <c r="L21" i="7"/>
  <c r="L23" i="7" s="1"/>
  <c r="I21" i="7"/>
  <c r="I23" i="7" s="1"/>
  <c r="F21" i="7"/>
  <c r="F23" i="7" s="1"/>
  <c r="O19" i="4"/>
  <c r="O10" i="4"/>
  <c r="F10" i="3"/>
  <c r="F10" i="5"/>
  <c r="O21" i="7" l="1"/>
  <c r="O11" i="4"/>
  <c r="C20" i="4" l="1"/>
  <c r="O20" i="7"/>
  <c r="O23" i="7" s="1"/>
  <c r="O11" i="7"/>
  <c r="O20" i="4" l="1"/>
  <c r="O22" i="4" s="1"/>
  <c r="C22" i="4"/>
</calcChain>
</file>

<file path=xl/sharedStrings.xml><?xml version="1.0" encoding="utf-8"?>
<sst xmlns="http://schemas.openxmlformats.org/spreadsheetml/2006/main" count="129" uniqueCount="59">
  <si>
    <t>关于此模板</t>
  </si>
  <si>
    <t xml:space="preserve">使用此模板制作业务启动财务计划。 </t>
  </si>
  <si>
    <t xml:space="preserve">在“概述”工作表中获取有关财务计划的概述。 </t>
  </si>
  <si>
    <t xml:space="preserve">使用“启动成本模板”和“损益表模板”工作表来记录启动成本和损益情况。 </t>
  </si>
  <si>
    <t>“启动成本示例”和“损益表示例”工作表包含表格中的示例数据。</t>
  </si>
  <si>
    <t xml:space="preserve">注释： </t>
  </si>
  <si>
    <t>所有工作表的 A 列中均提供了额外的说明。此文本已被有意隐藏。若要删除文本，请选择 A 列，然后选择“删除”。若要取消隐藏文本，请选择 A 列，然后更改字体颜色。</t>
  </si>
  <si>
    <t>若要了解有关表格的详细信息，请在表格内按 Shift+F10，选择“表格”选项，然后选择“替换文本”。</t>
  </si>
  <si>
    <t>业务启动财务计划</t>
  </si>
  <si>
    <t xml:space="preserve">制定财务计划时要集中考虑所有业务规划。确定产品、目标市场和目标客户以及定价后，即可开始预测成本、销售额和利润。这些项目以及你的假设将帮助你预估销售额。业务的另一方面是你预计承担的费用。这一点非常重要，可以确定你的盈利时间。当你启动业务时，了解在客户销售或收到所产生的现金之前需要支付的费用也很重要。 </t>
  </si>
  <si>
    <t xml:space="preserve">跟踪你为估算收入和所售商品成本而做出的假设。对于尚未开始运营的企业，应了解如何为产品或服务估算这些内容。下面是一些估算指南： </t>
  </si>
  <si>
    <t xml:space="preserve">收入：首先，确定第一年可从目标市场（一组潜在客户、企业或消费者）获得的业务数量。你预计达成的百分比是多少？他们购买你的产品或服务的平均交易额是多少？从第一个月开始，每个月可实现的业务量是多少？你可能希望从第一个月的数字开始，然后按百分比增长，例如 10%。举个例子，假设你向镇上的小型企业销售清洁服务，并且你认为有 500 家企业需要该服务。如果平均合同金额为每月 250 美元，你需要估算第一年每个月可以签订合同的企业数量。 </t>
  </si>
  <si>
    <t xml:space="preserve">所售商品成本 (COGS)：这应该针对产品和部分服务进行计算。它包含生产产品所需的成本。例如，如果你销售服装，则 COGS 是你从制造商处购买服装所支付的价格。如果你自行制作，则为制作服装所需的材料和人工成本。对于服务，这将是一小时计费工作的直接人工成本。损益表中“毛利润”下的所有项目都是整个业务的固定成本或常规开支成本，如租金、电话费甚至营销费用。 </t>
  </si>
  <si>
    <t>启动成本</t>
  </si>
  <si>
    <t>你的咖啡店</t>
  </si>
  <si>
    <t>成本项目</t>
  </si>
  <si>
    <t>广告/营销</t>
  </si>
  <si>
    <t>员工薪金</t>
  </si>
  <si>
    <t>员工工资税和福利</t>
  </si>
  <si>
    <t>租金/租赁付款/公共事业费用</t>
  </si>
  <si>
    <t>邮费/运费</t>
  </si>
  <si>
    <t>预估启动预算</t>
  </si>
  <si>
    <t>月数</t>
  </si>
  <si>
    <t>成本/月份</t>
  </si>
  <si>
    <t>一次性成本</t>
  </si>
  <si>
    <t>总成本</t>
  </si>
  <si>
    <t>收入</t>
  </si>
  <si>
    <t>预估产品销售额</t>
  </si>
  <si>
    <t>减去销售退货和折扣</t>
  </si>
  <si>
    <t>服务收入</t>
  </si>
  <si>
    <t xml:space="preserve">其他收入 </t>
  </si>
  <si>
    <t>净销售额</t>
  </si>
  <si>
    <t>所售商品成本</t>
  </si>
  <si>
    <t>毛利润</t>
  </si>
  <si>
    <t>支出</t>
  </si>
  <si>
    <t>工资和报酬</t>
  </si>
  <si>
    <t>营销/广告</t>
  </si>
  <si>
    <t>销售佣金</t>
  </si>
  <si>
    <t>租金</t>
  </si>
  <si>
    <t>其他 1</t>
  </si>
  <si>
    <t>总支出</t>
  </si>
  <si>
    <t>税前收入</t>
  </si>
  <si>
    <t>所得税支出</t>
  </si>
  <si>
    <t>净收入</t>
  </si>
  <si>
    <t>1 月</t>
  </si>
  <si>
    <t>2 月</t>
  </si>
  <si>
    <t>3 月</t>
  </si>
  <si>
    <t>4 月</t>
  </si>
  <si>
    <t>5 月</t>
  </si>
  <si>
    <t>6 月</t>
  </si>
  <si>
    <t>7 月</t>
  </si>
  <si>
    <t>8 月</t>
  </si>
  <si>
    <t>9 月</t>
  </si>
  <si>
    <t>10 月</t>
  </si>
  <si>
    <t>11 月</t>
  </si>
  <si>
    <t>12 月</t>
  </si>
  <si>
    <t>年初至今</t>
  </si>
  <si>
    <r>
      <rPr>
        <b/>
        <sz val="9"/>
        <color rgb="FFC00000"/>
        <rFont val="Microsoft YaHei UI"/>
        <family val="2"/>
        <charset val="134"/>
      </rPr>
      <t>预计启动成本：</t>
    </r>
    <r>
      <rPr>
        <sz val="9"/>
        <color rgb="FF2F2F2F"/>
        <rFont val="Microsoft YaHei UI"/>
        <family val="2"/>
        <charset val="134"/>
      </rPr>
      <t xml:space="preserve">下一个选项卡“启动成本模板”中的表格提供了一个空白模板，其中包含一些入门说明。下一个选项卡“启动成本示例”显示了启动业务可能需要的持续和一次性成本项目的示例。随着时间的推移，许多企业都会获得贷记支付，而不是立即获得现金。你需要假设除了一次性费用之外，你还必须利用存款或初始投资来为多少个月的经常性项目提供资金，从而预估有现金开始流入公司的时间，这一点至关重要。  </t>
    </r>
  </si>
  <si>
    <r>
      <rPr>
        <b/>
        <sz val="9"/>
        <color rgb="FFC00000"/>
        <rFont val="Microsoft YaHei UI"/>
        <family val="2"/>
        <charset val="134"/>
      </rPr>
      <t>预计损益模型：</t>
    </r>
    <r>
      <rPr>
        <sz val="9"/>
        <color rgb="FF2F2F2F"/>
        <rFont val="Microsoft YaHei UI"/>
        <family val="2"/>
        <charset val="134"/>
      </rPr>
      <t xml:space="preserve">在标签为“损益表模板”的选项卡中，你将找到一个空白模板（用于执行销售预测）和损益模型。下一个选项卡“损益表示例”显示了一家小型企业预测其前 12 个月运营情况的示例。各个模型在表格顶部显示了预计的销售额和毛利润。这是开始创建销售预测的理想位置。下一部分（下方）逐项列出了你预测的相同月份内的经常性费用。它们应与你在前一部分中填写的预估启动成本一致。在此模型的底部，你将了解何时开始盈利以及哪些费用项目对你的盈利能力影响最大。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</si>
</sst>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42" formatCode="_ &quot;¥&quot;* #,##0_ ;_ &quot;¥&quot;* \-#,##0_ ;_ &quot;¥&quot;* &quot;-&quot;_ ;_ @_ "/>
    <numFmt numFmtId="44" formatCode="_ &quot;¥&quot;* #,##0.00_ ;_ &quot;¥&quot;* \-#,##0.00_ ;_ &quot;¥&quot;* &quot;-&quot;??_ ;_ @_ "/>
    <numFmt numFmtId="176" formatCode="_(* #,##0_);_(* \(#,##0\);_(* &quot;-&quot;_);_(@_)"/>
    <numFmt numFmtId="177" formatCode="_(* #,##0.00_);_(* \(#,##0.00\);_(* &quot;-&quot;??_);_(@_)"/>
    <numFmt numFmtId="178" formatCode="yyyy/m/d;@"/>
    <numFmt numFmtId="179" formatCode="&quot;¥&quot;#,##0_);\(&quot;¥&quot;#,##0\)"/>
    <numFmt numFmtId="180" formatCode="[DBNum1][$-804]yyyy&quot;年&quot;m&quot;月&quot;d&quot;日&quot;;@"/>
  </numFmts>
  <fonts count="39" x14ac:knownFonts="1">
    <font>
      <sz val="11"/>
      <color theme="1"/>
      <name val="Microsoft YaHei UI"/>
      <family val="2"/>
    </font>
    <font>
      <sz val="11"/>
      <color theme="1"/>
      <name val="Microsoft YaHei UI"/>
      <family val="2"/>
    </font>
    <font>
      <sz val="11"/>
      <color theme="0"/>
      <name val="Microsoft YaHei UI"/>
      <family val="2"/>
    </font>
    <font>
      <sz val="11"/>
      <color rgb="FF9C0006"/>
      <name val="Microsoft YaHei UI"/>
      <family val="2"/>
    </font>
    <font>
      <b/>
      <sz val="11"/>
      <color rgb="FFFA7D00"/>
      <name val="Microsoft YaHei UI"/>
      <family val="2"/>
    </font>
    <font>
      <b/>
      <sz val="11"/>
      <color theme="0"/>
      <name val="Microsoft YaHei UI"/>
      <family val="2"/>
    </font>
    <font>
      <i/>
      <sz val="11"/>
      <color rgb="FF7F7F7F"/>
      <name val="Microsoft YaHei UI"/>
      <family val="2"/>
    </font>
    <font>
      <sz val="11"/>
      <color rgb="FF006100"/>
      <name val="Microsoft YaHei UI"/>
      <family val="2"/>
    </font>
    <font>
      <b/>
      <sz val="15"/>
      <color theme="3"/>
      <name val="Microsoft YaHei UI"/>
      <family val="2"/>
    </font>
    <font>
      <b/>
      <sz val="13"/>
      <color theme="3"/>
      <name val="Microsoft YaHei UI"/>
      <family val="2"/>
    </font>
    <font>
      <b/>
      <sz val="11"/>
      <color theme="3"/>
      <name val="Microsoft YaHei UI"/>
      <family val="2"/>
    </font>
    <font>
      <sz val="11"/>
      <color rgb="FF3F3F76"/>
      <name val="Microsoft YaHei UI"/>
      <family val="2"/>
    </font>
    <font>
      <sz val="11"/>
      <color rgb="FFFA7D00"/>
      <name val="Microsoft YaHei UI"/>
      <family val="2"/>
    </font>
    <font>
      <sz val="11"/>
      <color rgb="FF9C5700"/>
      <name val="Microsoft YaHei UI"/>
      <family val="2"/>
    </font>
    <font>
      <b/>
      <sz val="11"/>
      <color rgb="FF3F3F3F"/>
      <name val="Microsoft YaHei UI"/>
      <family val="2"/>
    </font>
    <font>
      <sz val="18"/>
      <color theme="3"/>
      <name val="Microsoft YaHei UI"/>
      <family val="2"/>
    </font>
    <font>
      <b/>
      <sz val="11"/>
      <color theme="1"/>
      <name val="Microsoft YaHei UI"/>
      <family val="2"/>
    </font>
    <font>
      <sz val="11"/>
      <color rgb="FFFF0000"/>
      <name val="Microsoft YaHei UI"/>
      <family val="2"/>
    </font>
    <font>
      <b/>
      <sz val="12"/>
      <color theme="0"/>
      <name val="Microsoft YaHei UI"/>
      <family val="2"/>
    </font>
    <font>
      <sz val="11"/>
      <color theme="1"/>
      <name val="Microsoft YaHei UI"/>
      <family val="2"/>
      <charset val="134"/>
    </font>
    <font>
      <sz val="9"/>
      <color rgb="FF2F2F2F"/>
      <name val="Microsoft YaHei UI"/>
      <family val="2"/>
      <charset val="134"/>
    </font>
    <font>
      <b/>
      <sz val="9"/>
      <color rgb="FF2F2F2F"/>
      <name val="Microsoft YaHei UI"/>
      <family val="2"/>
      <charset val="134"/>
    </font>
    <font>
      <sz val="9"/>
      <name val="宋体"/>
      <family val="3"/>
      <charset val="134"/>
    </font>
    <font>
      <sz val="11"/>
      <color theme="0"/>
      <name val="Microsoft YaHei UI"/>
      <family val="2"/>
      <charset val="134"/>
    </font>
    <font>
      <b/>
      <sz val="12"/>
      <color theme="0"/>
      <name val="Microsoft YaHei UI"/>
      <family val="2"/>
      <charset val="134"/>
    </font>
    <font>
      <b/>
      <sz val="9"/>
      <color rgb="FFC00000"/>
      <name val="Microsoft YaHei UI"/>
      <family val="2"/>
      <charset val="134"/>
    </font>
    <font>
      <b/>
      <sz val="11"/>
      <color theme="0"/>
      <name val="Microsoft YaHei UI"/>
      <family val="2"/>
      <charset val="134"/>
    </font>
    <font>
      <b/>
      <sz val="10"/>
      <color theme="0"/>
      <name val="Microsoft YaHei UI"/>
      <family val="2"/>
      <charset val="134"/>
    </font>
    <font>
      <b/>
      <sz val="11"/>
      <color theme="1"/>
      <name val="Microsoft YaHei UI"/>
      <family val="2"/>
      <charset val="134"/>
    </font>
    <font>
      <b/>
      <sz val="10"/>
      <color rgb="FF2F2F2F"/>
      <name val="Microsoft YaHei UI"/>
      <family val="2"/>
      <charset val="134"/>
    </font>
    <font>
      <b/>
      <sz val="5"/>
      <color theme="0" tint="-4.9989318521683403E-2"/>
      <name val="Microsoft YaHei UI"/>
      <family val="2"/>
      <charset val="134"/>
    </font>
    <font>
      <sz val="9"/>
      <color theme="0"/>
      <name val="Microsoft YaHei UI"/>
      <family val="2"/>
      <charset val="134"/>
    </font>
    <font>
      <sz val="11"/>
      <color theme="0" tint="-4.9989318521683403E-2"/>
      <name val="Microsoft YaHei UI"/>
      <family val="2"/>
      <charset val="134"/>
    </font>
    <font>
      <b/>
      <sz val="10"/>
      <color theme="1"/>
      <name val="Microsoft YaHei UI"/>
      <family val="2"/>
      <charset val="134"/>
    </font>
    <font>
      <b/>
      <sz val="10"/>
      <color rgb="FFFF0000"/>
      <name val="Microsoft YaHei UI"/>
      <family val="2"/>
      <charset val="134"/>
    </font>
    <font>
      <sz val="11"/>
      <color rgb="FFFF0000"/>
      <name val="Microsoft YaHei UI"/>
      <family val="2"/>
      <charset val="134"/>
    </font>
    <font>
      <sz val="9"/>
      <color rgb="FFFF0000"/>
      <name val="Microsoft YaHei UI"/>
      <family val="2"/>
      <charset val="134"/>
    </font>
    <font>
      <b/>
      <sz val="9"/>
      <color theme="0"/>
      <name val="Microsoft YaHei UI"/>
      <family val="2"/>
      <charset val="134"/>
    </font>
    <font>
      <b/>
      <sz val="9"/>
      <color rgb="FFFF0000"/>
      <name val="Microsoft YaHei UI"/>
      <family val="2"/>
      <charset val="134"/>
    </font>
  </fonts>
  <fills count="37">
    <fill>
      <patternFill patternType="none"/>
    </fill>
    <fill>
      <patternFill patternType="gray125"/>
    </fill>
    <fill>
      <patternFill patternType="solid">
        <fgColor rgb="FFD83B01"/>
        <bgColor indexed="64"/>
      </patternFill>
    </fill>
    <fill>
      <patternFill patternType="solid">
        <fgColor rgb="FF2F2F2F"/>
        <bgColor indexed="64"/>
      </patternFill>
    </fill>
    <fill>
      <patternFill patternType="solid">
        <fgColor theme="0"/>
        <bgColor indexed="64"/>
      </patternFill>
    </fill>
    <fill>
      <patternFill patternType="solid">
        <fgColor rgb="FFE6E6E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4">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249977111117893"/>
      </left>
      <right/>
      <top/>
      <bottom/>
      <diagonal/>
    </border>
    <border>
      <left style="thin">
        <color theme="1" tint="0.249977111117893"/>
      </left>
      <right/>
      <top style="thin">
        <color theme="1" tint="0.249977111117893"/>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theme="1" tint="0.249977111117893"/>
      </right>
      <top style="thin">
        <color theme="1" tint="0.249977111117893"/>
      </top>
      <bottom style="thin">
        <color theme="1" tint="0.249977111117893"/>
      </bottom>
      <diagonal/>
    </border>
    <border>
      <left/>
      <right style="thin">
        <color indexed="64"/>
      </right>
      <top/>
      <bottom/>
      <diagonal/>
    </border>
    <border>
      <left style="thin">
        <color indexed="64"/>
      </left>
      <right/>
      <top style="thin">
        <color theme="1" tint="0.249977111117893"/>
      </top>
      <bottom style="thin">
        <color theme="1" tint="0.249977111117893"/>
      </bottom>
      <diagonal/>
    </border>
    <border>
      <left style="thin">
        <color theme="1" tint="0.249977111117893"/>
      </left>
      <right style="thin">
        <color indexed="64"/>
      </right>
      <top style="thin">
        <color theme="1" tint="0.249977111117893"/>
      </top>
      <bottom style="thin">
        <color theme="1" tint="0.249977111117893"/>
      </bottom>
      <diagonal/>
    </border>
    <border>
      <left/>
      <right style="thin">
        <color indexed="64"/>
      </right>
      <top style="thin">
        <color theme="1" tint="0.249977111117893"/>
      </top>
      <bottom style="thin">
        <color theme="1" tint="0.249977111117893"/>
      </bottom>
      <diagonal/>
    </border>
    <border>
      <left style="thin">
        <color indexed="64"/>
      </left>
      <right/>
      <top style="thin">
        <color theme="1" tint="0.249977111117893"/>
      </top>
      <bottom style="thin">
        <color indexed="64"/>
      </bottom>
      <diagonal/>
    </border>
    <border>
      <left/>
      <right/>
      <top style="thin">
        <color theme="1" tint="0.249977111117893"/>
      </top>
      <bottom style="thin">
        <color indexed="64"/>
      </bottom>
      <diagonal/>
    </border>
    <border>
      <left/>
      <right style="thin">
        <color indexed="64"/>
      </right>
      <top style="thin">
        <color theme="1" tint="0.249977111117893"/>
      </top>
      <bottom style="thin">
        <color indexed="64"/>
      </bottom>
      <diagonal/>
    </border>
    <border>
      <left style="thin">
        <color theme="1" tint="0.249977111117893"/>
      </left>
      <right/>
      <top/>
      <bottom style="thin">
        <color theme="1" tint="0.249977111117893"/>
      </bottom>
      <diagonal/>
    </border>
    <border>
      <left/>
      <right/>
      <top/>
      <bottom style="thin">
        <color theme="1" tint="0.249977111117893"/>
      </bottom>
      <diagonal/>
    </border>
    <border>
      <left style="thin">
        <color indexed="64"/>
      </left>
      <right/>
      <top/>
      <bottom style="thin">
        <color theme="1" tint="0.249977111117893"/>
      </bottom>
      <diagonal/>
    </border>
    <border>
      <left/>
      <right style="thin">
        <color indexed="64"/>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style="thin">
        <color theme="1" tint="0.249977111117893"/>
      </right>
      <top/>
      <bottom style="thin">
        <color theme="1" tint="0.249977111117893"/>
      </bottom>
      <diagonal/>
    </border>
    <border>
      <left/>
      <right style="thin">
        <color theme="1" tint="0.249977111117893"/>
      </right>
      <top style="thin">
        <color theme="1" tint="0.249977111117893"/>
      </top>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top style="thin">
        <color theme="1" tint="0.249977111117893"/>
      </top>
      <bottom style="thin">
        <color indexed="64"/>
      </bottom>
      <diagonal/>
    </border>
    <border>
      <left/>
      <right/>
      <top style="thin">
        <color theme="1" tint="0.249977111117893"/>
      </top>
      <bottom/>
      <diagonal/>
    </border>
    <border>
      <left style="thin">
        <color theme="1" tint="0.249977111117893"/>
      </left>
      <right style="thin">
        <color theme="1" tint="0.249977111117893"/>
      </right>
      <top style="thin">
        <color theme="1" tint="0.249977111117893"/>
      </top>
      <bottom style="thick">
        <color rgb="FFD83B01"/>
      </bottom>
      <diagonal/>
    </border>
    <border>
      <left/>
      <right style="thin">
        <color theme="1" tint="0.249977111117893"/>
      </right>
      <top/>
      <bottom style="thick">
        <color rgb="FFD83B01"/>
      </bottom>
      <diagonal/>
    </border>
    <border>
      <left style="thin">
        <color theme="1" tint="0.249977111117893"/>
      </left>
      <right style="thin">
        <color theme="1" tint="0.249977111117893"/>
      </right>
      <top/>
      <bottom style="thick">
        <color rgb="FFD83B01"/>
      </bottom>
      <diagonal/>
    </border>
    <border>
      <left style="thin">
        <color theme="1" tint="0.249977111117893"/>
      </left>
      <right/>
      <top/>
      <bottom style="thick">
        <color rgb="FFD83B01"/>
      </bottom>
      <diagonal/>
    </border>
    <border>
      <left/>
      <right style="thin">
        <color theme="1" tint="0.24994659260841701"/>
      </right>
      <top/>
      <bottom style="thick">
        <color rgb="FFD83B01"/>
      </bottom>
      <diagonal/>
    </border>
    <border>
      <left/>
      <right style="thin">
        <color theme="1" tint="0.249977111117893"/>
      </right>
      <top style="thin">
        <color theme="1" tint="0.249977111117893"/>
      </top>
      <bottom style="thick">
        <color rgb="FFD83B01"/>
      </bottom>
      <diagonal/>
    </border>
    <border>
      <left style="thin">
        <color theme="1" tint="0.249977111117893"/>
      </left>
      <right/>
      <top style="thin">
        <color theme="1" tint="0.249977111117893"/>
      </top>
      <bottom style="thick">
        <color rgb="FFD83B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177" fontId="1" fillId="0" borderId="0" applyFont="0" applyFill="0" applyBorder="0" applyAlignment="0" applyProtection="0"/>
    <xf numFmtId="176"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8" fillId="0" borderId="35" applyNumberFormat="0" applyFill="0" applyAlignment="0" applyProtection="0"/>
    <xf numFmtId="0" fontId="9" fillId="0" borderId="36" applyNumberFormat="0" applyFill="0" applyAlignment="0" applyProtection="0"/>
    <xf numFmtId="0" fontId="10" fillId="0" borderId="37" applyNumberFormat="0" applyFill="0" applyAlignment="0" applyProtection="0"/>
    <xf numFmtId="0" fontId="10" fillId="0" borderId="0" applyNumberFormat="0" applyFill="0" applyBorder="0" applyAlignment="0" applyProtection="0"/>
    <xf numFmtId="0" fontId="7" fillId="6" borderId="0" applyNumberFormat="0" applyBorder="0" applyAlignment="0" applyProtection="0"/>
    <xf numFmtId="0" fontId="3" fillId="7" borderId="0" applyNumberFormat="0" applyBorder="0" applyAlignment="0" applyProtection="0"/>
    <xf numFmtId="0" fontId="13" fillId="8" borderId="0" applyNumberFormat="0" applyBorder="0" applyAlignment="0" applyProtection="0"/>
    <xf numFmtId="0" fontId="11" fillId="9" borderId="38" applyNumberFormat="0" applyAlignment="0" applyProtection="0"/>
    <xf numFmtId="0" fontId="14" fillId="10" borderId="39" applyNumberFormat="0" applyAlignment="0" applyProtection="0"/>
    <xf numFmtId="0" fontId="4" fillId="10" borderId="38" applyNumberFormat="0" applyAlignment="0" applyProtection="0"/>
    <xf numFmtId="0" fontId="12" fillId="0" borderId="40" applyNumberFormat="0" applyFill="0" applyAlignment="0" applyProtection="0"/>
    <xf numFmtId="0" fontId="5" fillId="11" borderId="41" applyNumberFormat="0" applyAlignment="0" applyProtection="0"/>
    <xf numFmtId="0" fontId="17" fillId="0" borderId="0" applyNumberFormat="0" applyFill="0" applyBorder="0" applyAlignment="0" applyProtection="0"/>
    <xf numFmtId="0" fontId="1" fillId="12" borderId="42" applyNumberFormat="0" applyFont="0" applyAlignment="0" applyProtection="0"/>
    <xf numFmtId="0" fontId="6" fillId="0" borderId="0" applyNumberFormat="0" applyFill="0" applyBorder="0" applyAlignment="0" applyProtection="0"/>
    <xf numFmtId="0" fontId="16" fillId="0" borderId="43" applyNumberFormat="0" applyFill="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128">
    <xf numFmtId="0" fontId="0" fillId="0" borderId="0" xfId="0"/>
    <xf numFmtId="0" fontId="18" fillId="2" borderId="0" xfId="0" applyFont="1" applyFill="1" applyAlignment="1">
      <alignment horizontal="left" vertical="center"/>
    </xf>
    <xf numFmtId="0" fontId="0" fillId="4" borderId="0" xfId="0" applyFont="1" applyFill="1" applyAlignment="1">
      <alignment horizontal="left" vertical="center"/>
    </xf>
    <xf numFmtId="0" fontId="19" fillId="2" borderId="0" xfId="0" applyFont="1" applyFill="1" applyAlignment="1">
      <alignment horizontal="left" vertical="center"/>
    </xf>
    <xf numFmtId="0" fontId="20" fillId="5" borderId="0" xfId="0" applyFont="1" applyFill="1" applyAlignment="1">
      <alignment horizontal="justify" vertical="center" wrapText="1"/>
    </xf>
    <xf numFmtId="0" fontId="19" fillId="3" borderId="0" xfId="0" applyFont="1" applyFill="1" applyAlignment="1">
      <alignment horizontal="left" vertical="center"/>
    </xf>
    <xf numFmtId="0" fontId="21" fillId="5" borderId="0" xfId="0" applyFont="1" applyFill="1" applyAlignment="1">
      <alignment horizontal="justify" vertical="center" wrapText="1"/>
    </xf>
    <xf numFmtId="0" fontId="19" fillId="4" borderId="0" xfId="0" applyFont="1" applyFill="1" applyAlignment="1">
      <alignment horizontal="left" vertical="center" wrapText="1"/>
    </xf>
    <xf numFmtId="0" fontId="19" fillId="3" borderId="0" xfId="0" applyFont="1" applyFill="1" applyAlignment="1">
      <alignment horizontal="left" vertical="center" wrapText="1"/>
    </xf>
    <xf numFmtId="0" fontId="19" fillId="4" borderId="0" xfId="0" applyFont="1" applyFill="1"/>
    <xf numFmtId="0" fontId="19" fillId="3" borderId="0" xfId="0" applyFont="1" applyFill="1"/>
    <xf numFmtId="0" fontId="23" fillId="4" borderId="0" xfId="0" applyFont="1" applyFill="1" applyAlignment="1">
      <alignment horizontal="left" vertical="center" wrapText="1"/>
    </xf>
    <xf numFmtId="0" fontId="24" fillId="2" borderId="0" xfId="0" applyFont="1" applyFill="1" applyAlignment="1">
      <alignment horizontal="left" vertical="center"/>
    </xf>
    <xf numFmtId="0" fontId="19" fillId="4" borderId="0" xfId="0" applyFont="1" applyFill="1" applyAlignment="1">
      <alignment horizontal="left" vertical="center"/>
    </xf>
    <xf numFmtId="0" fontId="23" fillId="4" borderId="0" xfId="0" applyFont="1" applyFill="1" applyAlignment="1">
      <alignment vertical="center" wrapText="1"/>
    </xf>
    <xf numFmtId="0" fontId="25" fillId="5" borderId="0" xfId="0" applyFont="1" applyFill="1" applyAlignment="1">
      <alignment horizontal="justify" vertical="center" wrapText="1"/>
    </xf>
    <xf numFmtId="0" fontId="23" fillId="4" borderId="0" xfId="0" applyFont="1" applyFill="1" applyAlignment="1">
      <alignment wrapText="1"/>
    </xf>
    <xf numFmtId="0" fontId="26" fillId="4" borderId="0" xfId="0" applyFont="1" applyFill="1" applyAlignment="1">
      <alignment horizontal="left" vertical="center" wrapText="1"/>
    </xf>
    <xf numFmtId="0" fontId="27" fillId="2" borderId="2" xfId="0" applyFont="1" applyFill="1" applyBorder="1" applyAlignment="1">
      <alignment vertical="center"/>
    </xf>
    <xf numFmtId="0" fontId="27" fillId="2" borderId="3" xfId="0" applyFont="1" applyFill="1" applyBorder="1" applyAlignment="1">
      <alignment vertical="center"/>
    </xf>
    <xf numFmtId="0" fontId="27" fillId="2" borderId="4" xfId="0" applyFont="1" applyFill="1" applyBorder="1" applyAlignment="1">
      <alignment vertical="center"/>
    </xf>
    <xf numFmtId="0" fontId="28" fillId="4" borderId="0" xfId="0" applyFont="1" applyFill="1" applyAlignment="1">
      <alignment horizontal="left" vertical="center"/>
    </xf>
    <xf numFmtId="0" fontId="28" fillId="3" borderId="0" xfId="0" applyFont="1" applyFill="1" applyAlignment="1">
      <alignment horizontal="left" vertical="center"/>
    </xf>
    <xf numFmtId="0" fontId="27" fillId="4" borderId="0" xfId="0" applyFont="1" applyFill="1" applyAlignment="1">
      <alignment horizontal="left" vertical="center" wrapText="1"/>
    </xf>
    <xf numFmtId="0" fontId="29" fillId="5" borderId="1" xfId="0" applyFont="1" applyFill="1" applyBorder="1" applyAlignment="1">
      <alignment horizontal="left" vertical="center"/>
    </xf>
    <xf numFmtId="0" fontId="29" fillId="4" borderId="0" xfId="0" applyFont="1" applyFill="1" applyAlignment="1">
      <alignment horizontal="left" vertical="center"/>
    </xf>
    <xf numFmtId="0" fontId="29" fillId="3" borderId="0" xfId="0" applyFont="1" applyFill="1" applyAlignment="1">
      <alignment horizontal="left" vertical="center"/>
    </xf>
    <xf numFmtId="178" fontId="30" fillId="2" borderId="6" xfId="0" applyNumberFormat="1" applyFont="1" applyFill="1" applyBorder="1" applyAlignment="1">
      <alignment vertical="center" wrapText="1"/>
    </xf>
    <xf numFmtId="178" fontId="30" fillId="2" borderId="27" xfId="0" applyNumberFormat="1" applyFont="1" applyFill="1" applyBorder="1" applyAlignment="1">
      <alignment vertical="center" wrapText="1"/>
    </xf>
    <xf numFmtId="178" fontId="30" fillId="2" borderId="24" xfId="0" applyNumberFormat="1" applyFont="1" applyFill="1" applyBorder="1" applyAlignment="1">
      <alignment vertical="center" wrapText="1"/>
    </xf>
    <xf numFmtId="0" fontId="29" fillId="5" borderId="32" xfId="0" applyFont="1" applyFill="1" applyBorder="1" applyAlignment="1">
      <alignment horizontal="left" vertical="center" wrapText="1"/>
    </xf>
    <xf numFmtId="0" fontId="29" fillId="5" borderId="29" xfId="0" applyFont="1" applyFill="1" applyBorder="1" applyAlignment="1">
      <alignment horizontal="center" vertical="center"/>
    </xf>
    <xf numFmtId="0" fontId="29" fillId="5" borderId="30" xfId="0" applyFont="1" applyFill="1" applyBorder="1" applyAlignment="1">
      <alignment horizontal="center" vertical="center"/>
    </xf>
    <xf numFmtId="0" fontId="29" fillId="5" borderId="31" xfId="0" applyFont="1" applyFill="1" applyBorder="1" applyAlignment="1">
      <alignment horizontal="center" vertical="center"/>
    </xf>
    <xf numFmtId="0" fontId="31" fillId="4" borderId="0" xfId="0" applyFont="1" applyFill="1" applyAlignment="1">
      <alignment horizontal="center" vertical="center" wrapText="1"/>
    </xf>
    <xf numFmtId="0" fontId="21" fillId="5" borderId="22" xfId="0" applyFont="1" applyFill="1" applyBorder="1" applyAlignment="1">
      <alignment horizontal="left" vertical="center" wrapText="1"/>
    </xf>
    <xf numFmtId="0" fontId="20" fillId="5" borderId="23" xfId="0" applyFont="1" applyFill="1" applyBorder="1" applyAlignment="1">
      <alignment horizontal="center" vertical="center"/>
    </xf>
    <xf numFmtId="5" fontId="20" fillId="5" borderId="23" xfId="0" applyNumberFormat="1" applyFont="1" applyFill="1" applyBorder="1" applyAlignment="1">
      <alignment horizontal="center" vertical="center"/>
    </xf>
    <xf numFmtId="5" fontId="20" fillId="5" borderId="18" xfId="0" applyNumberFormat="1" applyFont="1" applyFill="1" applyBorder="1" applyAlignment="1">
      <alignment horizontal="center" vertical="center"/>
    </xf>
    <xf numFmtId="0" fontId="20" fillId="4" borderId="0" xfId="0" applyFont="1" applyFill="1" applyAlignment="1">
      <alignment horizontal="center" vertical="center"/>
    </xf>
    <xf numFmtId="0" fontId="20" fillId="3" borderId="0" xfId="0" applyFont="1" applyFill="1" applyAlignment="1">
      <alignment horizontal="center" vertical="center"/>
    </xf>
    <xf numFmtId="0" fontId="21" fillId="5" borderId="4" xfId="0" applyFont="1" applyFill="1" applyBorder="1" applyAlignment="1">
      <alignment horizontal="left" vertical="center" wrapText="1"/>
    </xf>
    <xf numFmtId="0" fontId="20" fillId="5" borderId="1" xfId="0" applyFont="1" applyFill="1" applyBorder="1" applyAlignment="1">
      <alignment horizontal="center" vertical="center"/>
    </xf>
    <xf numFmtId="5" fontId="20" fillId="5" borderId="1" xfId="0" applyNumberFormat="1" applyFont="1" applyFill="1" applyBorder="1" applyAlignment="1">
      <alignment horizontal="center" vertical="center"/>
    </xf>
    <xf numFmtId="5" fontId="20" fillId="5" borderId="2" xfId="0" applyNumberFormat="1" applyFont="1" applyFill="1" applyBorder="1" applyAlignment="1">
      <alignment horizontal="center" vertical="center"/>
    </xf>
    <xf numFmtId="0" fontId="27" fillId="2" borderId="24" xfId="0" applyFont="1" applyFill="1" applyBorder="1" applyAlignment="1">
      <alignment horizontal="left" vertical="center" wrapText="1"/>
    </xf>
    <xf numFmtId="0" fontId="27" fillId="2" borderId="25" xfId="0" applyFont="1" applyFill="1" applyBorder="1" applyAlignment="1">
      <alignment horizontal="center" vertical="center"/>
    </xf>
    <xf numFmtId="0" fontId="27" fillId="2" borderId="6" xfId="0" applyFont="1" applyFill="1" applyBorder="1" applyAlignment="1">
      <alignment horizontal="center" vertical="center"/>
    </xf>
    <xf numFmtId="0" fontId="32" fillId="4" borderId="0" xfId="0" applyFont="1" applyFill="1" applyAlignment="1">
      <alignment horizontal="center" vertical="center" wrapText="1"/>
    </xf>
    <xf numFmtId="0" fontId="32" fillId="4" borderId="0" xfId="0" applyFont="1" applyFill="1" applyAlignment="1">
      <alignment horizontal="center" vertical="center"/>
    </xf>
    <xf numFmtId="0" fontId="32" fillId="3" borderId="0" xfId="0" applyFont="1" applyFill="1" applyAlignment="1">
      <alignment horizontal="center" vertical="center" wrapText="1"/>
    </xf>
    <xf numFmtId="0" fontId="32" fillId="3" borderId="0" xfId="0" applyFont="1" applyFill="1" applyAlignment="1">
      <alignment horizontal="center" vertical="center"/>
    </xf>
    <xf numFmtId="0" fontId="23" fillId="4" borderId="0" xfId="0" applyFont="1" applyFill="1" applyAlignment="1">
      <alignment horizontal="center" vertical="center" wrapText="1"/>
    </xf>
    <xf numFmtId="0" fontId="33" fillId="4" borderId="0" xfId="0" applyFont="1" applyFill="1" applyAlignment="1">
      <alignment horizontal="left" vertical="center"/>
    </xf>
    <xf numFmtId="0" fontId="33" fillId="3" borderId="0" xfId="0" applyFont="1" applyFill="1" applyAlignment="1">
      <alignment horizontal="left" vertical="center"/>
    </xf>
    <xf numFmtId="178" fontId="30" fillId="2" borderId="2" xfId="0" applyNumberFormat="1" applyFont="1" applyFill="1" applyBorder="1" applyAlignment="1">
      <alignment horizontal="center" vertical="center" wrapText="1"/>
    </xf>
    <xf numFmtId="178" fontId="30" fillId="2" borderId="3" xfId="0" applyNumberFormat="1" applyFont="1" applyFill="1" applyBorder="1" applyAlignment="1">
      <alignment horizontal="center" vertical="center" wrapText="1"/>
    </xf>
    <xf numFmtId="178" fontId="30" fillId="2" borderId="4" xfId="0" applyNumberFormat="1" applyFont="1" applyFill="1" applyBorder="1" applyAlignment="1">
      <alignment horizontal="center" vertical="center" wrapText="1"/>
    </xf>
    <xf numFmtId="0" fontId="29" fillId="5" borderId="33" xfId="0" applyFont="1" applyFill="1" applyBorder="1" applyAlignment="1">
      <alignment horizontal="left" vertical="center" wrapText="1"/>
    </xf>
    <xf numFmtId="0" fontId="29" fillId="5" borderId="28" xfId="0" applyFont="1" applyFill="1" applyBorder="1" applyAlignment="1">
      <alignment horizontal="center" vertical="center"/>
    </xf>
    <xf numFmtId="0" fontId="29" fillId="5" borderId="34" xfId="0" applyFont="1" applyFill="1" applyBorder="1" applyAlignment="1">
      <alignment horizontal="center" vertical="center"/>
    </xf>
    <xf numFmtId="5" fontId="27" fillId="2" borderId="6" xfId="0" applyNumberFormat="1" applyFont="1" applyFill="1" applyBorder="1" applyAlignment="1">
      <alignment horizontal="center" vertical="center"/>
    </xf>
    <xf numFmtId="180" fontId="29" fillId="5" borderId="2" xfId="0" applyNumberFormat="1" applyFont="1" applyFill="1" applyBorder="1" applyAlignment="1">
      <alignment horizontal="right" vertical="center"/>
    </xf>
    <xf numFmtId="180" fontId="29" fillId="5" borderId="3" xfId="0" applyNumberFormat="1" applyFont="1" applyFill="1" applyBorder="1" applyAlignment="1">
      <alignment horizontal="right" vertical="center"/>
    </xf>
    <xf numFmtId="180" fontId="29" fillId="5" borderId="4" xfId="0" applyNumberFormat="1" applyFont="1" applyFill="1" applyBorder="1" applyAlignment="1">
      <alignment horizontal="right" vertical="center"/>
    </xf>
    <xf numFmtId="0" fontId="27" fillId="2" borderId="5" xfId="0" applyFont="1" applyFill="1" applyBorder="1" applyAlignment="1">
      <alignment vertical="center"/>
    </xf>
    <xf numFmtId="0" fontId="27" fillId="2" borderId="0" xfId="0" applyFont="1" applyFill="1" applyBorder="1" applyAlignment="1">
      <alignment vertical="center"/>
    </xf>
    <xf numFmtId="0" fontId="27" fillId="2" borderId="11" xfId="0" applyFont="1" applyFill="1" applyBorder="1" applyAlignment="1">
      <alignment vertical="center"/>
    </xf>
    <xf numFmtId="0" fontId="34" fillId="3" borderId="0" xfId="0" applyFont="1" applyFill="1" applyAlignment="1">
      <alignment horizontal="left" vertical="center"/>
    </xf>
    <xf numFmtId="180" fontId="29" fillId="5" borderId="5" xfId="0" applyNumberFormat="1" applyFont="1" applyFill="1" applyBorder="1" applyAlignment="1">
      <alignment horizontal="right" vertical="center"/>
    </xf>
    <xf numFmtId="180" fontId="29" fillId="5" borderId="0" xfId="0" applyNumberFormat="1" applyFont="1" applyFill="1" applyBorder="1" applyAlignment="1">
      <alignment horizontal="right" vertical="center"/>
    </xf>
    <xf numFmtId="180" fontId="29" fillId="5" borderId="11" xfId="0" applyNumberFormat="1" applyFont="1" applyFill="1" applyBorder="1" applyAlignment="1">
      <alignment horizontal="right" vertical="center"/>
    </xf>
    <xf numFmtId="180" fontId="30" fillId="2" borderId="18" xfId="0" applyNumberFormat="1" applyFont="1" applyFill="1" applyBorder="1" applyAlignment="1">
      <alignment horizontal="center" vertical="center" wrapText="1"/>
    </xf>
    <xf numFmtId="180" fontId="30" fillId="2" borderId="19" xfId="0" applyNumberFormat="1" applyFont="1" applyFill="1" applyBorder="1" applyAlignment="1">
      <alignment horizontal="center" vertical="center" wrapText="1"/>
    </xf>
    <xf numFmtId="180" fontId="30" fillId="2" borderId="21" xfId="0" applyNumberFormat="1" applyFont="1" applyFill="1" applyBorder="1" applyAlignment="1">
      <alignment horizontal="center" vertical="center" wrapText="1"/>
    </xf>
    <xf numFmtId="0" fontId="35" fillId="3" borderId="0" xfId="0" applyFont="1" applyFill="1" applyAlignment="1">
      <alignment horizontal="left" vertical="center"/>
    </xf>
    <xf numFmtId="0" fontId="29" fillId="5" borderId="28" xfId="0" applyFont="1" applyFill="1" applyBorder="1" applyAlignment="1">
      <alignment horizontal="center" vertical="center" wrapText="1"/>
    </xf>
    <xf numFmtId="0" fontId="29" fillId="5" borderId="34" xfId="0" applyFont="1" applyFill="1" applyBorder="1" applyAlignment="1">
      <alignment horizontal="center" vertical="center" wrapText="1"/>
    </xf>
    <xf numFmtId="0" fontId="20" fillId="5" borderId="22" xfId="0" applyFont="1" applyFill="1" applyBorder="1" applyAlignment="1">
      <alignment horizontal="left" vertical="center" wrapText="1"/>
    </xf>
    <xf numFmtId="179" fontId="20" fillId="5" borderId="23" xfId="0" applyNumberFormat="1" applyFont="1" applyFill="1" applyBorder="1" applyAlignment="1">
      <alignment horizontal="center" vertical="center"/>
    </xf>
    <xf numFmtId="179" fontId="20" fillId="5" borderId="18" xfId="0" applyNumberFormat="1" applyFont="1" applyFill="1" applyBorder="1" applyAlignment="1">
      <alignment horizontal="center" vertical="center"/>
    </xf>
    <xf numFmtId="0" fontId="36" fillId="3" borderId="0" xfId="0" applyFont="1" applyFill="1" applyAlignment="1">
      <alignment horizontal="center" vertical="center"/>
    </xf>
    <xf numFmtId="0" fontId="20" fillId="5" borderId="4" xfId="0" applyFont="1" applyFill="1" applyBorder="1" applyAlignment="1">
      <alignment horizontal="left" vertical="center" wrapText="1"/>
    </xf>
    <xf numFmtId="179" fontId="20" fillId="5" borderId="1" xfId="0" applyNumberFormat="1" applyFont="1" applyFill="1" applyBorder="1" applyAlignment="1">
      <alignment horizontal="center" vertical="center"/>
    </xf>
    <xf numFmtId="179" fontId="20" fillId="5" borderId="2" xfId="0" applyNumberFormat="1" applyFont="1" applyFill="1" applyBorder="1" applyAlignment="1">
      <alignment horizontal="center" vertical="center"/>
    </xf>
    <xf numFmtId="0" fontId="37" fillId="4" borderId="0" xfId="0" applyFont="1" applyFill="1" applyAlignment="1">
      <alignment horizontal="center" vertical="center" wrapText="1"/>
    </xf>
    <xf numFmtId="0" fontId="21" fillId="5" borderId="24" xfId="0" applyFont="1" applyFill="1" applyBorder="1" applyAlignment="1">
      <alignment horizontal="left" vertical="center" wrapText="1"/>
    </xf>
    <xf numFmtId="179" fontId="20" fillId="5" borderId="25" xfId="0" applyNumberFormat="1" applyFont="1" applyFill="1" applyBorder="1" applyAlignment="1">
      <alignment horizontal="center" vertical="center"/>
    </xf>
    <xf numFmtId="179" fontId="21" fillId="5" borderId="6" xfId="0" applyNumberFormat="1" applyFont="1" applyFill="1" applyBorder="1" applyAlignment="1">
      <alignment horizontal="center" vertical="center"/>
    </xf>
    <xf numFmtId="0" fontId="21" fillId="4" borderId="0" xfId="0" applyFont="1" applyFill="1" applyAlignment="1">
      <alignment horizontal="center" vertical="center"/>
    </xf>
    <xf numFmtId="0" fontId="38" fillId="3" borderId="0" xfId="0" applyFont="1" applyFill="1" applyAlignment="1">
      <alignment horizontal="center" vertical="center"/>
    </xf>
    <xf numFmtId="0" fontId="21" fillId="3" borderId="0" xfId="0" applyFont="1" applyFill="1" applyAlignment="1">
      <alignment horizontal="center" vertical="center"/>
    </xf>
    <xf numFmtId="0" fontId="21" fillId="5" borderId="1" xfId="0" applyFont="1" applyFill="1" applyBorder="1" applyAlignment="1">
      <alignment horizontal="left" vertical="center" wrapText="1"/>
    </xf>
    <xf numFmtId="179" fontId="21" fillId="5" borderId="1" xfId="0" applyNumberFormat="1" applyFont="1" applyFill="1" applyBorder="1" applyAlignment="1">
      <alignment horizontal="center" vertical="center"/>
    </xf>
    <xf numFmtId="179" fontId="21" fillId="5" borderId="13" xfId="0" applyNumberFormat="1" applyFont="1" applyFill="1" applyBorder="1" applyAlignment="1">
      <alignment horizontal="center" vertical="center"/>
    </xf>
    <xf numFmtId="180" fontId="30" fillId="2" borderId="2" xfId="0" applyNumberFormat="1" applyFont="1" applyFill="1" applyBorder="1" applyAlignment="1">
      <alignment horizontal="right" vertical="center" wrapText="1"/>
    </xf>
    <xf numFmtId="180" fontId="30" fillId="2" borderId="3" xfId="0" applyNumberFormat="1" applyFont="1" applyFill="1" applyBorder="1" applyAlignment="1">
      <alignment horizontal="right" vertical="center" wrapText="1"/>
    </xf>
    <xf numFmtId="180" fontId="30" fillId="2" borderId="14" xfId="0" applyNumberFormat="1" applyFont="1" applyFill="1" applyBorder="1" applyAlignment="1">
      <alignment horizontal="right" vertical="center" wrapText="1"/>
    </xf>
    <xf numFmtId="179" fontId="21" fillId="5" borderId="25" xfId="0" applyNumberFormat="1" applyFont="1" applyFill="1" applyBorder="1" applyAlignment="1">
      <alignment horizontal="center" vertical="center"/>
    </xf>
    <xf numFmtId="179" fontId="20" fillId="5" borderId="6" xfId="0" applyNumberFormat="1" applyFont="1" applyFill="1" applyBorder="1" applyAlignment="1">
      <alignment horizontal="center" vertical="center"/>
    </xf>
    <xf numFmtId="180" fontId="30" fillId="2" borderId="2" xfId="0" applyNumberFormat="1" applyFont="1" applyFill="1" applyBorder="1" applyAlignment="1">
      <alignment vertical="center" wrapText="1"/>
    </xf>
    <xf numFmtId="180" fontId="30" fillId="2" borderId="3" xfId="0" applyNumberFormat="1" applyFont="1" applyFill="1" applyBorder="1" applyAlignment="1">
      <alignment vertical="center" wrapText="1"/>
    </xf>
    <xf numFmtId="180" fontId="30" fillId="2" borderId="14" xfId="0" applyNumberFormat="1" applyFont="1" applyFill="1" applyBorder="1" applyAlignment="1">
      <alignment vertical="center" wrapText="1"/>
    </xf>
    <xf numFmtId="0" fontId="29" fillId="5" borderId="1" xfId="0" applyFont="1" applyFill="1" applyBorder="1" applyAlignment="1">
      <alignment horizontal="left" vertical="center" wrapText="1"/>
    </xf>
    <xf numFmtId="179" fontId="29" fillId="5" borderId="1" xfId="0" applyNumberFormat="1" applyFont="1" applyFill="1" applyBorder="1" applyAlignment="1">
      <alignment horizontal="center" vertical="center" wrapText="1"/>
    </xf>
    <xf numFmtId="179" fontId="29" fillId="5" borderId="13" xfId="0" applyNumberFormat="1" applyFont="1" applyFill="1" applyBorder="1" applyAlignment="1">
      <alignment horizontal="center" vertical="center" wrapText="1"/>
    </xf>
    <xf numFmtId="180" fontId="30" fillId="2" borderId="26" xfId="0" applyNumberFormat="1" applyFont="1" applyFill="1" applyBorder="1" applyAlignment="1">
      <alignment vertical="center" wrapText="1"/>
    </xf>
    <xf numFmtId="180" fontId="30" fillId="2" borderId="16" xfId="0" applyNumberFormat="1" applyFont="1" applyFill="1" applyBorder="1" applyAlignment="1">
      <alignment vertical="center" wrapText="1"/>
    </xf>
    <xf numFmtId="180" fontId="30" fillId="2" borderId="17" xfId="0" applyNumberFormat="1" applyFont="1" applyFill="1" applyBorder="1" applyAlignment="1">
      <alignment vertical="center" wrapText="1"/>
    </xf>
    <xf numFmtId="0" fontId="32" fillId="4" borderId="0" xfId="0" applyFont="1" applyFill="1" applyBorder="1" applyAlignment="1">
      <alignment horizontal="center" vertical="center"/>
    </xf>
    <xf numFmtId="0" fontId="32" fillId="3" borderId="0" xfId="0" applyFont="1" applyFill="1" applyBorder="1" applyAlignment="1">
      <alignment horizontal="center" vertical="center"/>
    </xf>
    <xf numFmtId="0" fontId="19" fillId="3" borderId="0" xfId="0" applyFont="1" applyFill="1" applyBorder="1" applyAlignment="1">
      <alignment horizontal="left" vertical="center"/>
    </xf>
    <xf numFmtId="0" fontId="35" fillId="3" borderId="0" xfId="0" applyFont="1" applyFill="1" applyAlignment="1">
      <alignment horizontal="center" vertical="center"/>
    </xf>
    <xf numFmtId="0" fontId="19" fillId="3" borderId="0" xfId="0" applyFont="1" applyFill="1" applyBorder="1"/>
    <xf numFmtId="0" fontId="35" fillId="3" borderId="0" xfId="0" applyFont="1" applyFill="1"/>
    <xf numFmtId="0" fontId="27" fillId="2" borderId="7" xfId="0" applyFont="1" applyFill="1" applyBorder="1" applyAlignment="1">
      <alignment vertical="center"/>
    </xf>
    <xf numFmtId="0" fontId="27" fillId="2" borderId="8" xfId="0" applyFont="1" applyFill="1" applyBorder="1" applyAlignment="1">
      <alignment vertical="center"/>
    </xf>
    <xf numFmtId="0" fontId="27" fillId="2" borderId="9" xfId="0" applyFont="1" applyFill="1" applyBorder="1" applyAlignment="1">
      <alignment vertical="center"/>
    </xf>
    <xf numFmtId="0" fontId="29" fillId="5" borderId="10" xfId="0" applyFont="1" applyFill="1" applyBorder="1" applyAlignment="1">
      <alignment horizontal="left" vertical="center"/>
    </xf>
    <xf numFmtId="180" fontId="30" fillId="2" borderId="20" xfId="0" applyNumberFormat="1" applyFont="1" applyFill="1" applyBorder="1" applyAlignment="1">
      <alignment horizontal="right" vertical="center" wrapText="1"/>
    </xf>
    <xf numFmtId="180" fontId="30" fillId="2" borderId="19" xfId="0" applyNumberFormat="1" applyFont="1" applyFill="1" applyBorder="1" applyAlignment="1">
      <alignment horizontal="right" vertical="center" wrapText="1"/>
    </xf>
    <xf numFmtId="180" fontId="30" fillId="2" borderId="21" xfId="0" applyNumberFormat="1" applyFont="1" applyFill="1" applyBorder="1" applyAlignment="1">
      <alignment horizontal="right" vertical="center" wrapText="1"/>
    </xf>
    <xf numFmtId="0" fontId="21" fillId="5" borderId="10" xfId="0" applyFont="1" applyFill="1" applyBorder="1" applyAlignment="1">
      <alignment horizontal="left" vertical="center" wrapText="1"/>
    </xf>
    <xf numFmtId="180" fontId="30" fillId="2" borderId="12" xfId="0" applyNumberFormat="1" applyFont="1" applyFill="1" applyBorder="1" applyAlignment="1">
      <alignment horizontal="right" vertical="center" wrapText="1"/>
    </xf>
    <xf numFmtId="0" fontId="29" fillId="5" borderId="10" xfId="0" applyFont="1" applyFill="1" applyBorder="1" applyAlignment="1">
      <alignment horizontal="left" vertical="center" wrapText="1"/>
    </xf>
    <xf numFmtId="180" fontId="30" fillId="2" borderId="15" xfId="0" applyNumberFormat="1" applyFont="1" applyFill="1" applyBorder="1" applyAlignment="1">
      <alignment horizontal="right" vertical="center" wrapText="1"/>
    </xf>
    <xf numFmtId="180" fontId="30" fillId="2" borderId="16" xfId="0" applyNumberFormat="1" applyFont="1" applyFill="1" applyBorder="1" applyAlignment="1">
      <alignment horizontal="right" vertical="center" wrapText="1"/>
    </xf>
    <xf numFmtId="180" fontId="30" fillId="2" borderId="17" xfId="0" applyNumberFormat="1" applyFont="1" applyFill="1" applyBorder="1" applyAlignment="1">
      <alignment horizontal="right" vertical="center" wrapText="1"/>
    </xf>
  </cellXfs>
  <cellStyles count="47">
    <cellStyle name="20% - 着色 1" xfId="24" builtinId="30" customBuiltin="1"/>
    <cellStyle name="20% - 着色 2" xfId="28" builtinId="34" customBuiltin="1"/>
    <cellStyle name="20% - 着色 3" xfId="32" builtinId="38" customBuiltin="1"/>
    <cellStyle name="20% - 着色 4" xfId="36" builtinId="42" customBuiltin="1"/>
    <cellStyle name="20% - 着色 5" xfId="40" builtinId="46" customBuiltin="1"/>
    <cellStyle name="20% - 着色 6" xfId="44" builtinId="50" customBuiltin="1"/>
    <cellStyle name="40% - 着色 1" xfId="25" builtinId="31" customBuiltin="1"/>
    <cellStyle name="40% - 着色 2" xfId="29" builtinId="35" customBuiltin="1"/>
    <cellStyle name="40% - 着色 3" xfId="33" builtinId="39" customBuiltin="1"/>
    <cellStyle name="40% - 着色 4" xfId="37" builtinId="43" customBuiltin="1"/>
    <cellStyle name="40% - 着色 5" xfId="41" builtinId="47" customBuiltin="1"/>
    <cellStyle name="40% - 着色 6" xfId="45" builtinId="51" customBuiltin="1"/>
    <cellStyle name="60% - 着色 1" xfId="26" builtinId="32" customBuiltin="1"/>
    <cellStyle name="60% - 着色 2" xfId="30" builtinId="36" customBuiltin="1"/>
    <cellStyle name="60% - 着色 3" xfId="34" builtinId="40" customBuiltin="1"/>
    <cellStyle name="60% - 着色 4" xfId="38" builtinId="44" customBuiltin="1"/>
    <cellStyle name="60% - 着色 5" xfId="42" builtinId="48" customBuiltin="1"/>
    <cellStyle name="60% - 着色 6" xfId="46" builtinId="52" customBuiltin="1"/>
    <cellStyle name="百分比" xfId="5" builtinId="5" customBuiltin="1"/>
    <cellStyle name="标题" xfId="6" builtinId="15" customBuiltin="1"/>
    <cellStyle name="标题 1" xfId="7" builtinId="16" customBuiltin="1"/>
    <cellStyle name="标题 2" xfId="8" builtinId="17" customBuiltin="1"/>
    <cellStyle name="标题 3" xfId="9" builtinId="18" customBuiltin="1"/>
    <cellStyle name="标题 4" xfId="10" builtinId="19" customBuiltin="1"/>
    <cellStyle name="差" xfId="12" builtinId="27" customBuiltin="1"/>
    <cellStyle name="常规" xfId="0" builtinId="0" customBuiltin="1"/>
    <cellStyle name="好" xfId="11" builtinId="26" customBuiltin="1"/>
    <cellStyle name="汇总" xfId="22" builtinId="25" customBuiltin="1"/>
    <cellStyle name="货币" xfId="3" builtinId="4" customBuiltin="1"/>
    <cellStyle name="货币[0]" xfId="4" builtinId="7" customBuiltin="1"/>
    <cellStyle name="计算" xfId="16" builtinId="22" customBuiltin="1"/>
    <cellStyle name="检查单元格" xfId="18" builtinId="23" customBuiltin="1"/>
    <cellStyle name="解释性文本" xfId="21" builtinId="53" customBuiltin="1"/>
    <cellStyle name="警告文本" xfId="19" builtinId="11" customBuiltin="1"/>
    <cellStyle name="链接单元格" xfId="17" builtinId="24" customBuiltin="1"/>
    <cellStyle name="千位分隔" xfId="1" builtinId="3" customBuiltin="1"/>
    <cellStyle name="千位分隔[0]" xfId="2" builtinId="6" customBuiltin="1"/>
    <cellStyle name="适中" xfId="13" builtinId="28" customBuiltin="1"/>
    <cellStyle name="输出" xfId="15" builtinId="21" customBuiltin="1"/>
    <cellStyle name="输入" xfId="14" builtinId="20" customBuiltin="1"/>
    <cellStyle name="着色 1" xfId="23" builtinId="29" customBuiltin="1"/>
    <cellStyle name="着色 2" xfId="27" builtinId="33" customBuiltin="1"/>
    <cellStyle name="着色 3" xfId="31" builtinId="37" customBuiltin="1"/>
    <cellStyle name="着色 4" xfId="35" builtinId="41" customBuiltin="1"/>
    <cellStyle name="着色 5" xfId="39" builtinId="45" customBuiltin="1"/>
    <cellStyle name="着色 6" xfId="43" builtinId="49" customBuiltin="1"/>
    <cellStyle name="注释" xfId="20" builtinId="10" customBuiltin="1"/>
  </cellStyles>
  <dxfs count="168">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style="thin">
          <color theme="1" tint="0.249977111117893"/>
        </bottom>
      </border>
    </dxf>
    <dxf>
      <font>
        <b/>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Microsoft YaHei UI"/>
        <family val="2"/>
        <charset val="134"/>
        <scheme val="none"/>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Microsoft YaHei UI"/>
        <family val="2"/>
        <charset val="134"/>
        <scheme val="none"/>
      </font>
      <fill>
        <patternFill patternType="solid">
          <fgColor indexed="64"/>
          <bgColor rgb="FFE6E6E6"/>
        </patternFill>
      </fill>
      <alignment horizontal="center" vertical="center" textRotation="0" wrapText="0" indent="0" justifyLastLine="0" shrinkToFit="0" readingOrder="0"/>
    </dxf>
    <dxf>
      <font>
        <strike val="0"/>
        <outline val="0"/>
        <shadow val="0"/>
        <u val="none"/>
        <vertAlign val="baseline"/>
        <name val="Microsoft YaHei UI"/>
        <family val="2"/>
        <charset val="134"/>
        <scheme val="none"/>
      </font>
    </dxf>
    <dxf>
      <font>
        <b/>
        <i val="0"/>
        <strike val="0"/>
        <condense val="0"/>
        <extend val="0"/>
        <outline val="0"/>
        <shadow val="0"/>
        <u val="none"/>
        <vertAlign val="baseline"/>
        <sz val="10"/>
        <color rgb="FF2F2F2F"/>
        <name val="Microsoft YaHei UI"/>
        <family val="2"/>
        <charset val="134"/>
        <scheme val="none"/>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Microsoft YaHei UI"/>
        <family val="2"/>
        <charset val="134"/>
        <scheme val="none"/>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Microsoft YaHei UI"/>
        <family val="2"/>
        <charset val="134"/>
        <scheme val="none"/>
      </font>
      <fill>
        <patternFill patternType="solid">
          <fgColor indexed="64"/>
          <bgColor rgb="FFE6E6E6"/>
        </patternFill>
      </fill>
      <alignment horizontal="center" vertical="center" textRotation="0" wrapText="0" indent="0" justifyLastLine="0" shrinkToFit="0" readingOrder="0"/>
    </dxf>
    <dxf>
      <font>
        <strike val="0"/>
        <outline val="0"/>
        <shadow val="0"/>
        <u val="none"/>
        <vertAlign val="baseline"/>
        <name val="Microsoft YaHei UI"/>
        <family val="2"/>
        <charset val="134"/>
        <scheme val="none"/>
      </font>
    </dxf>
    <dxf>
      <font>
        <b/>
        <i val="0"/>
        <strike val="0"/>
        <condense val="0"/>
        <extend val="0"/>
        <outline val="0"/>
        <shadow val="0"/>
        <u val="none"/>
        <vertAlign val="baseline"/>
        <sz val="10"/>
        <color rgb="FF2F2F2F"/>
        <name val="Microsoft YaHei UI"/>
        <family val="2"/>
        <charset val="134"/>
        <scheme val="none"/>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Microsoft YaHei UI"/>
        <family val="2"/>
        <charset val="134"/>
        <scheme val="none"/>
      </font>
      <fill>
        <patternFill patternType="solid">
          <fgColor indexed="64"/>
          <bgColor rgb="FFE6E6E6"/>
        </patternFill>
      </fill>
      <alignment horizontal="center" vertical="center" textRotation="0" wrapText="0" indent="0" justifyLastLine="0" shrinkToFit="0" readingOrder="0"/>
    </dxf>
    <dxf>
      <font>
        <strike val="0"/>
        <outline val="0"/>
        <shadow val="0"/>
        <u val="none"/>
        <vertAlign val="baseline"/>
        <name val="Microsoft YaHei UI"/>
        <family val="2"/>
        <charset val="134"/>
        <scheme val="none"/>
      </font>
    </dxf>
    <dxf>
      <font>
        <b/>
        <i val="0"/>
        <strike val="0"/>
        <condense val="0"/>
        <extend val="0"/>
        <outline val="0"/>
        <shadow val="0"/>
        <u val="none"/>
        <vertAlign val="baseline"/>
        <sz val="10"/>
        <color rgb="FF2F2F2F"/>
        <name val="Microsoft YaHei UI"/>
        <family val="2"/>
        <charset val="134"/>
        <scheme val="none"/>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style="thin">
          <color theme="1" tint="0.249977111117893"/>
        </bottom>
      </border>
    </dxf>
    <dxf>
      <font>
        <b/>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Microsoft YaHei UI"/>
        <family val="2"/>
        <charset val="134"/>
        <scheme val="none"/>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Microsoft YaHei UI"/>
        <family val="2"/>
        <charset val="134"/>
        <scheme val="none"/>
      </font>
      <fill>
        <patternFill patternType="solid">
          <fgColor indexed="64"/>
          <bgColor rgb="FFE6E6E6"/>
        </patternFill>
      </fill>
      <alignment horizontal="center" vertical="center" textRotation="0" wrapText="0" indent="0" justifyLastLine="0" shrinkToFit="0" readingOrder="0"/>
    </dxf>
    <dxf>
      <font>
        <strike val="0"/>
        <outline val="0"/>
        <shadow val="0"/>
        <u val="none"/>
        <vertAlign val="baseline"/>
        <name val="Microsoft YaHei UI"/>
        <family val="2"/>
        <charset val="134"/>
        <scheme val="none"/>
      </font>
    </dxf>
    <dxf>
      <font>
        <b/>
        <i val="0"/>
        <strike val="0"/>
        <condense val="0"/>
        <extend val="0"/>
        <outline val="0"/>
        <shadow val="0"/>
        <u val="none"/>
        <vertAlign val="baseline"/>
        <sz val="10"/>
        <color rgb="FF2F2F2F"/>
        <name val="Microsoft YaHei UI"/>
        <family val="2"/>
        <charset val="134"/>
        <scheme val="none"/>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17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Microsoft YaHei UI"/>
        <family val="2"/>
        <charset val="134"/>
        <scheme val="none"/>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style="thin">
          <color theme="1" tint="0.249977111117893"/>
        </bottom>
      </border>
    </dxf>
    <dxf>
      <border outline="0">
        <top style="thin">
          <color theme="1" tint="0.249977111117893"/>
        </top>
      </border>
    </dxf>
    <dxf>
      <border outline="0">
        <left style="thin">
          <color theme="1" tint="0.249977111117893"/>
        </left>
        <right style="thin">
          <color indexed="64"/>
        </right>
        <top style="thin">
          <color theme="1" tint="0.249977111117893"/>
        </top>
        <bottom style="thin">
          <color theme="1" tint="0.249977111117893"/>
        </bottom>
      </border>
    </dxf>
    <dxf>
      <border>
        <bottom style="thick">
          <color rgb="FFD83B01"/>
        </bottom>
      </border>
    </dxf>
    <dxf>
      <border outline="0">
        <top style="thin">
          <color theme="1" tint="0.249977111117893"/>
        </top>
      </border>
    </dxf>
    <dxf>
      <border outline="0">
        <left style="thin">
          <color theme="1" tint="0.249977111117893"/>
        </left>
        <right style="thin">
          <color indexed="64"/>
        </right>
        <top style="thin">
          <color theme="1" tint="0.249977111117893"/>
        </top>
        <bottom style="thin">
          <color theme="1" tint="0.249977111117893"/>
        </bottom>
      </border>
    </dxf>
    <dxf>
      <border>
        <bottom style="thick">
          <color rgb="FFD83B01"/>
        </bottom>
      </border>
    </dxf>
    <dxf>
      <border outline="0">
        <top style="thin">
          <color theme="1" tint="0.249977111117893"/>
        </top>
      </border>
    </dxf>
    <dxf>
      <border outline="0">
        <left style="thin">
          <color indexed="64"/>
        </left>
        <right style="thin">
          <color indexed="64"/>
        </right>
        <top style="thin">
          <color theme="1" tint="0.249977111117893"/>
        </top>
        <bottom style="thin">
          <color theme="1" tint="0.249977111117893"/>
        </bottom>
      </border>
    </dxf>
    <dxf>
      <border>
        <bottom style="thick">
          <color rgb="FFD83B01"/>
        </bottom>
      </border>
    </dxf>
    <dxf>
      <border outline="0">
        <top style="thin">
          <color theme="1" tint="0.249977111117893"/>
        </top>
      </border>
    </dxf>
    <dxf>
      <border outline="0">
        <left style="thin">
          <color indexed="64"/>
        </left>
        <right style="thin">
          <color indexed="64"/>
        </right>
        <top style="thin">
          <color theme="1" tint="0.249977111117893"/>
        </top>
        <bottom style="thin">
          <color theme="1" tint="0.249977111117893"/>
        </bottom>
      </border>
    </dxf>
    <dxf>
      <border>
        <bottom style="thick">
          <color rgb="FFD83B01"/>
        </bottom>
      </border>
    </dxf>
    <dxf>
      <font>
        <b/>
        <i val="0"/>
        <strike val="0"/>
        <condense val="0"/>
        <extend val="0"/>
        <outline val="0"/>
        <shadow val="0"/>
        <u val="none"/>
        <vertAlign val="baseline"/>
        <sz val="10"/>
        <color theme="0"/>
        <name val="Microsoft YaHei UI"/>
        <family val="2"/>
        <charset val="134"/>
        <scheme val="none"/>
      </font>
      <numFmt numFmtId="9" formatCode="&quot;¥&quot;#,##0;&quot;¥&quot;\-#,##0"/>
      <fill>
        <patternFill patternType="solid">
          <fgColor indexed="64"/>
          <bgColor rgb="FFD83B01"/>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9"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border>
    </dxf>
    <dxf>
      <font>
        <b/>
        <i val="0"/>
        <strike val="0"/>
        <condense val="0"/>
        <extend val="0"/>
        <outline val="0"/>
        <shadow val="0"/>
        <u val="none"/>
        <vertAlign val="baseline"/>
        <sz val="10"/>
        <color theme="0"/>
        <name val="Microsoft YaHei UI"/>
        <family val="2"/>
        <charset val="134"/>
        <scheme val="none"/>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9"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10"/>
        <color theme="0"/>
        <name val="Microsoft YaHei UI"/>
        <family val="2"/>
        <charset val="134"/>
        <scheme val="none"/>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numFmt numFmtId="9"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10"/>
        <color theme="0"/>
        <name val="Microsoft YaHei UI"/>
        <family val="2"/>
        <charset val="134"/>
        <scheme val="none"/>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Microsoft YaHei UI"/>
        <family val="2"/>
        <charset val="134"/>
        <scheme val="none"/>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10"/>
        <color theme="0"/>
        <name val="Microsoft YaHei UI"/>
        <family val="2"/>
        <charset val="134"/>
        <scheme val="none"/>
      </font>
      <fill>
        <patternFill patternType="solid">
          <fgColor indexed="64"/>
          <bgColor rgb="FFD83B01"/>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i val="0"/>
        <strike val="0"/>
        <condense val="0"/>
        <extend val="0"/>
        <outline val="0"/>
        <shadow val="0"/>
        <u val="none"/>
        <vertAlign val="baseline"/>
        <sz val="9"/>
        <color rgb="FF2F2F2F"/>
        <name val="Microsoft YaHei UI"/>
        <family val="2"/>
        <charset val="134"/>
        <scheme val="none"/>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style="thin">
          <color theme="1" tint="0.249977111117893"/>
        </bottom>
      </border>
    </dxf>
    <dxf>
      <border outline="0">
        <top style="thin">
          <color theme="1" tint="0.249977111117893"/>
        </top>
      </border>
    </dxf>
    <dxf>
      <font>
        <strike val="0"/>
        <outline val="0"/>
        <shadow val="0"/>
        <u val="none"/>
        <vertAlign val="baseline"/>
        <sz val="10"/>
        <color theme="0"/>
        <name val="Microsoft YaHei UI"/>
        <family val="2"/>
        <charset val="134"/>
        <scheme val="none"/>
      </font>
    </dxf>
    <dxf>
      <border outline="0">
        <left style="thin">
          <color theme="1" tint="0.249977111117893"/>
        </left>
        <right style="thin">
          <color theme="1" tint="0.249977111117893"/>
        </right>
        <top style="thin">
          <color theme="1" tint="0.249977111117893"/>
        </top>
        <bottom style="thin">
          <color theme="1" tint="0.249977111117893"/>
        </bottom>
      </border>
    </dxf>
    <dxf>
      <font>
        <strike val="0"/>
        <outline val="0"/>
        <shadow val="0"/>
        <u val="none"/>
        <vertAlign val="baseline"/>
        <name val="Microsoft YaHei UI"/>
        <family val="2"/>
        <charset val="134"/>
        <scheme val="none"/>
      </font>
    </dxf>
    <dxf>
      <border>
        <bottom style="thick">
          <color rgb="FFD83B01"/>
        </bottom>
      </border>
    </dxf>
    <dxf>
      <font>
        <b/>
        <i val="0"/>
        <strike val="0"/>
        <condense val="0"/>
        <extend val="0"/>
        <outline val="0"/>
        <shadow val="0"/>
        <u val="none"/>
        <vertAlign val="baseline"/>
        <sz val="10"/>
        <color rgb="FF2F2F2F"/>
        <name val="Microsoft YaHei UI"/>
        <family val="2"/>
        <charset val="134"/>
        <scheme val="none"/>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bottom/>
      </border>
    </dxf>
    <dxf>
      <font>
        <b/>
        <i val="0"/>
        <strike val="0"/>
        <condense val="0"/>
        <extend val="0"/>
        <outline val="0"/>
        <shadow val="0"/>
        <u val="none"/>
        <vertAlign val="baseline"/>
        <sz val="10"/>
        <color theme="0"/>
        <name val="Microsoft YaHei UI"/>
        <family val="2"/>
        <charset val="134"/>
        <scheme val="none"/>
      </font>
      <numFmt numFmtId="181" formatCode="&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bottom/>
      </border>
    </dxf>
    <dxf>
      <font>
        <b val="0"/>
        <i val="0"/>
        <strike val="0"/>
        <condense val="0"/>
        <extend val="0"/>
        <outline val="0"/>
        <shadow val="0"/>
        <u val="none"/>
        <vertAlign val="baseline"/>
        <sz val="9"/>
        <color rgb="FF2F2F2F"/>
        <name val="Microsoft YaHei UI"/>
        <family val="2"/>
        <charset val="134"/>
        <scheme val="none"/>
      </font>
      <numFmt numFmtId="9"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border>
    </dxf>
    <dxf>
      <font>
        <b/>
        <i val="0"/>
        <strike val="0"/>
        <condense val="0"/>
        <extend val="0"/>
        <outline val="0"/>
        <shadow val="0"/>
        <u val="none"/>
        <vertAlign val="baseline"/>
        <sz val="10"/>
        <color theme="0"/>
        <name val="Microsoft YaHei UI"/>
        <family val="2"/>
        <charset val="134"/>
        <scheme val="none"/>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Microsoft YaHei UI"/>
        <family val="2"/>
        <charset val="134"/>
        <scheme val="none"/>
      </font>
      <numFmt numFmtId="9"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10"/>
        <color theme="0"/>
        <name val="Microsoft YaHei UI"/>
        <family val="2"/>
        <charset val="134"/>
        <scheme val="none"/>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Microsoft YaHei UI"/>
        <family val="2"/>
        <charset val="134"/>
        <scheme val="none"/>
      </font>
      <numFmt numFmtId="9"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10"/>
        <color theme="0"/>
        <name val="Microsoft YaHei UI"/>
        <family val="2"/>
        <charset val="134"/>
        <scheme val="none"/>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Microsoft YaHei UI"/>
        <family val="2"/>
        <charset val="134"/>
        <scheme val="none"/>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10"/>
        <color theme="0"/>
        <name val="Microsoft YaHei UI"/>
        <family val="2"/>
        <charset val="134"/>
        <scheme val="none"/>
      </font>
      <fill>
        <patternFill patternType="solid">
          <fgColor indexed="64"/>
          <bgColor rgb="FFD83B01"/>
        </patternFill>
      </fill>
      <alignment horizontal="left" vertical="center" textRotation="0" wrapText="1" indent="0" justifyLastLine="0" shrinkToFit="0" readingOrder="0"/>
      <border diagonalUp="0" diagonalDown="0" outline="0">
        <left/>
        <right style="thin">
          <color theme="1" tint="0.249977111117893"/>
        </right>
        <top/>
        <bottom/>
      </border>
    </dxf>
    <dxf>
      <font>
        <b/>
        <i val="0"/>
        <strike val="0"/>
        <condense val="0"/>
        <extend val="0"/>
        <outline val="0"/>
        <shadow val="0"/>
        <u val="none"/>
        <vertAlign val="baseline"/>
        <sz val="9"/>
        <color rgb="FF2F2F2F"/>
        <name val="Microsoft YaHei UI"/>
        <family val="2"/>
        <charset val="134"/>
        <scheme val="none"/>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style="thin">
          <color theme="1" tint="0.249977111117893"/>
        </bottom>
      </border>
    </dxf>
    <dxf>
      <border>
        <top style="thin">
          <color theme="1" tint="0.249977111117893"/>
        </top>
      </border>
    </dxf>
    <dxf>
      <font>
        <strike val="0"/>
        <outline val="0"/>
        <shadow val="0"/>
        <u val="none"/>
        <vertAlign val="baseline"/>
        <sz val="10"/>
        <color theme="0"/>
        <name val="Microsoft YaHei UI"/>
        <family val="2"/>
        <charset val="134"/>
        <scheme val="none"/>
      </font>
      <border diagonalUp="0" diagonalDown="0" outline="0">
        <left style="thin">
          <color theme="1" tint="0.249977111117893"/>
        </left>
        <right style="thin">
          <color theme="1" tint="0.249977111117893"/>
        </right>
        <top/>
        <bottom/>
      </border>
    </dxf>
    <dxf>
      <border diagonalUp="0" diagonalDown="0">
        <left style="thin">
          <color theme="1" tint="0.249977111117893"/>
        </left>
        <right style="thin">
          <color theme="1" tint="0.249977111117893"/>
        </right>
        <top style="thin">
          <color theme="1" tint="0.249977111117893"/>
        </top>
        <bottom style="thin">
          <color theme="1" tint="0.249977111117893"/>
        </bottom>
      </border>
    </dxf>
    <dxf>
      <font>
        <strike val="0"/>
        <outline val="0"/>
        <shadow val="0"/>
        <u val="none"/>
        <vertAlign val="baseline"/>
        <name val="Microsoft YaHei UI"/>
        <family val="2"/>
        <charset val="134"/>
        <scheme val="none"/>
      </font>
    </dxf>
    <dxf>
      <border>
        <bottom style="thick">
          <color rgb="FFD83B01"/>
        </bottom>
      </border>
    </dxf>
    <dxf>
      <font>
        <b/>
        <i val="0"/>
        <strike val="0"/>
        <condense val="0"/>
        <extend val="0"/>
        <outline val="0"/>
        <shadow val="0"/>
        <u val="none"/>
        <vertAlign val="baseline"/>
        <sz val="10"/>
        <color rgb="FF2F2F2F"/>
        <name val="Microsoft YaHei UI"/>
        <family val="2"/>
        <charset val="134"/>
        <scheme val="none"/>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bottom/>
      </border>
    </dxf>
  </dxfs>
  <tableStyles count="0" defaultTableStyle="TableStyleMedium2" defaultPivotStyle="PivotStyleLight16"/>
  <colors>
    <mruColors>
      <color rgb="FF2F2F2F"/>
      <color rgb="FF696969"/>
      <color rgb="FFD83B01"/>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8" /><Relationship Type="http://schemas.openxmlformats.org/officeDocument/2006/relationships/worksheet" Target="/xl/worksheets/sheet31.xml" Id="rId3" /><Relationship Type="http://schemas.openxmlformats.org/officeDocument/2006/relationships/theme" Target="/xl/theme/theme11.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worksheet" Target="/xl/worksheets/sheet64.xml" Id="rId6" /><Relationship Type="http://schemas.openxmlformats.org/officeDocument/2006/relationships/worksheet" Target="/xl/worksheets/sheet55.xml" Id="rId5" /><Relationship Type="http://schemas.openxmlformats.org/officeDocument/2006/relationships/calcChain" Target="/xl/calcChain.xml" Id="rId10" /><Relationship Type="http://schemas.openxmlformats.org/officeDocument/2006/relationships/worksheet" Target="/xl/worksheets/sheet46.xml" Id="rId4" /><Relationship Type="http://schemas.openxmlformats.org/officeDocument/2006/relationships/sharedStrings" Target="/xl/sharedStrings.xml" Id="rId9"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62C1930-3BB9-4D02-96DA-6BBCC78CC6BB}" name="StartUp" displayName="StartUp" ref="B4:F10" totalsRowCount="1" headerRowDxfId="167" dataDxfId="165" totalsRowDxfId="163" headerRowBorderDxfId="166" tableBorderDxfId="164" totalsRowBorderDxfId="162">
  <autoFilter ref="B4:F9" xr:uid="{67514B47-19FF-4A74-85C7-FFB9CC127EBE}">
    <filterColumn colId="0" hiddenButton="1"/>
    <filterColumn colId="1" hiddenButton="1"/>
    <filterColumn colId="2" hiddenButton="1"/>
    <filterColumn colId="3" hiddenButton="1"/>
    <filterColumn colId="4" hiddenButton="1"/>
  </autoFilter>
  <tableColumns count="5">
    <tableColumn id="1" xr3:uid="{5EA7B7CF-C0C3-4B02-BB4E-CDD96CEC5FA5}" name="成本项目" totalsRowLabel="预估启动预算" dataDxfId="161" totalsRowDxfId="160"/>
    <tableColumn id="2" xr3:uid="{29290965-11DD-4EA7-A3AC-C45E5FAC1B58}" name="月数" dataDxfId="159" totalsRowDxfId="158"/>
    <tableColumn id="3" xr3:uid="{0452DFAD-461D-4D61-B2A8-427C19DCFADD}" name="成本/月份" dataDxfId="157" totalsRowDxfId="156"/>
    <tableColumn id="4" xr3:uid="{BEC3E29C-2F6A-4411-A0BB-8AAF32E5B0B1}" name="一次性成本" dataDxfId="155" totalsRowDxfId="154"/>
    <tableColumn id="5" xr3:uid="{7E635CEC-99EE-4830-9678-117F7F28E152}" name="总成本" totalsRowFunction="sum" dataDxfId="153" totalsRowDxfId="152"/>
  </tableColumns>
  <tableStyleInfo showFirstColumn="1" showLastColumn="0" showRowStripes="0" showColumnStripes="0"/>
  <extLst>
    <ext xmlns:x14="http://schemas.microsoft.com/office/spreadsheetml/2009/9/main" uri="{504A1905-F514-4f6f-8877-14C23A59335A}">
      <x14:table altTextSummary="输入成本项目、月数、每月成本和一次性成本。总成本和预估启动预算将自动计算"/>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7AD8BA2-FA4D-4568-A646-44A54D506133}" name="StartUpCosts" displayName="StartUpCosts" ref="B4:F10" totalsRowCount="1" headerRowDxfId="151" dataDxfId="149" totalsRowDxfId="147" headerRowBorderDxfId="150" tableBorderDxfId="148" totalsRowBorderDxfId="146">
  <autoFilter ref="B4:F9" xr:uid="{A49154D5-52BD-47C2-9994-1AF01EE5C100}">
    <filterColumn colId="0" hiddenButton="1"/>
    <filterColumn colId="1" hiddenButton="1"/>
    <filterColumn colId="2" hiddenButton="1"/>
    <filterColumn colId="3" hiddenButton="1"/>
    <filterColumn colId="4" hiddenButton="1"/>
  </autoFilter>
  <tableColumns count="5">
    <tableColumn id="1" xr3:uid="{67DFA869-C5A2-4F02-8F54-BDDD38F93CC3}" name="成本项目" totalsRowLabel="预估启动预算" dataDxfId="145" totalsRowDxfId="144"/>
    <tableColumn id="2" xr3:uid="{DF818036-1CF9-4CDB-8D0C-7658857C2B24}" name="月数" dataDxfId="143" totalsRowDxfId="142"/>
    <tableColumn id="3" xr3:uid="{6741C5C3-22BD-498E-B344-CCEF1791E2BB}" name="成本/月份" dataDxfId="141" totalsRowDxfId="140"/>
    <tableColumn id="4" xr3:uid="{CD2E37F4-C082-4C6C-9141-CBC07C851E9C}" name="一次性成本" dataDxfId="139" totalsRowDxfId="138"/>
    <tableColumn id="5" xr3:uid="{7A197C05-8EEB-403C-B7D8-FB59D3CC7D9E}" name="总成本" totalsRowFunction="custom" dataDxfId="137" totalsRowDxfId="136">
      <totalsRowFormula>SUM(F6:F9)</totalsRowFormula>
    </tableColumn>
  </tableColumns>
  <tableStyleInfo showFirstColumn="1" showLastColumn="0" showRowStripes="0" showColumnStripes="0"/>
  <extLst>
    <ext xmlns:x14="http://schemas.microsoft.com/office/spreadsheetml/2009/9/main" uri="{504A1905-F514-4f6f-8877-14C23A59335A}">
      <x14:table altTextSummary="输入或修改成本项目、月数、每月成本和一次性成本。总成本和预估启动预算将自动计算"/>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B1AA263-29C7-40B2-B862-6108B173AB88}" name="SampleRevenue" displayName="SampleRevenue" ref="B4:O9" totalsRowCount="1" headerRowDxfId="95" dataDxfId="93" totalsRowDxfId="94" headerRowBorderDxfId="135" tableBorderDxfId="134" totalsRowBorderDxfId="133">
  <autoFilter ref="B4:O8" xr:uid="{67BA5EC3-8442-409F-96B0-2E36027419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F8105113-9A48-40D3-B1A0-1ABDACEC74AF}" name="收入" totalsRowLabel="净销售额" dataDxfId="123" totalsRowDxfId="122"/>
    <tableColumn id="2" xr3:uid="{6F71BE86-3A6A-44CF-BA24-67CE15CFF1AA}" name="1 月" totalsRowFunction="sum" dataDxfId="121" totalsRowDxfId="120"/>
    <tableColumn id="3" xr3:uid="{344A2324-51D5-43B1-9256-904C3377FAAC}" name="2 月" totalsRowFunction="sum" dataDxfId="119" totalsRowDxfId="118"/>
    <tableColumn id="4" xr3:uid="{32D1243A-49C3-4CCF-8DC0-4FF36670ECB8}" name="3 月" totalsRowFunction="sum" dataDxfId="117" totalsRowDxfId="116"/>
    <tableColumn id="5" xr3:uid="{E58EDC04-C08C-4B17-B3FF-CB5FC4D1CDEB}" name="4 月" totalsRowFunction="sum" dataDxfId="115" totalsRowDxfId="114"/>
    <tableColumn id="6" xr3:uid="{357A1611-2716-4CD1-9B15-E4B4BB31DA75}" name="5 月" totalsRowFunction="sum" dataDxfId="113" totalsRowDxfId="112"/>
    <tableColumn id="7" xr3:uid="{D0CA2BE1-8101-4A67-8EB8-5A97AB6EFFB3}" name="6 月" totalsRowFunction="sum" dataDxfId="111" totalsRowDxfId="110"/>
    <tableColumn id="8" xr3:uid="{761577CD-DF5A-45E4-B998-5C873D93A720}" name="7 月" totalsRowFunction="sum" dataDxfId="109" totalsRowDxfId="108"/>
    <tableColumn id="9" xr3:uid="{AB3D73BA-7970-418A-B396-445EF75A576D}" name="8 月" totalsRowFunction="sum" dataDxfId="107" totalsRowDxfId="106"/>
    <tableColumn id="10" xr3:uid="{17C76D3D-BB2E-4517-88EF-6B138B14C035}" name="9 月" totalsRowFunction="sum" dataDxfId="105" totalsRowDxfId="104"/>
    <tableColumn id="11" xr3:uid="{D080C1CD-6445-4B59-AC23-2FED7916A228}" name="10 月" totalsRowFunction="sum" dataDxfId="103" totalsRowDxfId="102"/>
    <tableColumn id="12" xr3:uid="{524EA6F5-D12F-4379-9CE9-7FA2CCF0431D}" name="11 月" totalsRowFunction="sum" dataDxfId="101" totalsRowDxfId="100"/>
    <tableColumn id="13" xr3:uid="{A41F4D35-542E-4E01-B914-D2A98858B288}" name="12 月" totalsRowFunction="sum" dataDxfId="99" totalsRowDxfId="98"/>
    <tableColumn id="14" xr3:uid="{FC4E26E8-EE24-4999-B1E9-055E95D5AFDC}" name="年初至今" totalsRowFunction="custom" dataDxfId="97" totalsRowDxfId="96">
      <calculatedColumnFormula>SUM(C5:N5)</calculatedColumnFormula>
      <totalsRowFormula>SUM(SampleRevenue[[#Totals],[1 月]:[12 月]])</totalsRowFormula>
    </tableColumn>
  </tableColumns>
  <tableStyleInfo showFirstColumn="1" showLastColumn="0" showRowStripes="0" showColumnStripes="0"/>
  <extLst>
    <ext xmlns:x14="http://schemas.microsoft.com/office/spreadsheetml/2009/9/main" uri="{504A1905-F514-4f6f-8877-14C23A59335A}">
      <x14:table altTextSummary="在此表格中输入或修改每月的收入项目和值。每月和年初至今的净销售额将自动计算"/>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671355B-848D-4F0D-8D61-EF0A1D29C8F2}" name="SampleExpenses" displayName="SampleExpenses" ref="B13:O19" totalsRowCount="1" headerRowDxfId="64" dataDxfId="62" totalsRowDxfId="63" headerRowBorderDxfId="132" tableBorderDxfId="131" totalsRowBorderDxfId="130">
  <autoFilter ref="B13:O18" xr:uid="{85B2B4D5-F4BF-4F7E-BAE8-7037DE30B7B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10095478-EE71-4B6B-A0E5-9760F1E665F4}" name="支出" totalsRowLabel="总支出" dataDxfId="92" totalsRowDxfId="91"/>
    <tableColumn id="2" xr3:uid="{E03834F3-D0D7-46A0-B98F-60B4773A32C5}" name="1 月" totalsRowFunction="custom" dataDxfId="90" totalsRowDxfId="89">
      <totalsRowFormula>IF(SUM(C14:C18)=0,"",SUM(C14:C18))</totalsRowFormula>
    </tableColumn>
    <tableColumn id="3" xr3:uid="{1EA320D6-4F41-4E95-B87D-0076FF2890CD}" name="2 月" totalsRowFunction="custom" dataDxfId="88" totalsRowDxfId="87">
      <totalsRowFormula>IF(SUM(D14:D18)=0,"",SUM(D14:D18))</totalsRowFormula>
    </tableColumn>
    <tableColumn id="4" xr3:uid="{AC0744F4-6F59-4428-8C20-6391D0E68B8A}" name="3 月" totalsRowFunction="custom" dataDxfId="86" totalsRowDxfId="85">
      <totalsRowFormula>IF(SUM(E14:E18)=0,"",SUM(E14:E18))</totalsRowFormula>
    </tableColumn>
    <tableColumn id="5" xr3:uid="{D8BD7CE4-0575-4B27-9F50-75A09DBCDAE7}" name="4 月" totalsRowFunction="custom" dataDxfId="84" totalsRowDxfId="83">
      <totalsRowFormula>IF(SUM(F14:F18)=0,"",SUM(F14:F18))</totalsRowFormula>
    </tableColumn>
    <tableColumn id="6" xr3:uid="{ACA71B98-0856-4318-97FA-0AECD80D1563}" name="5 月" totalsRowFunction="custom" dataDxfId="82" totalsRowDxfId="81">
      <totalsRowFormula>IF(SUM(G14:G18)=0,"",SUM(G14:G18))</totalsRowFormula>
    </tableColumn>
    <tableColumn id="7" xr3:uid="{73CF63C3-C2F9-4A0D-B947-64BB530317A6}" name="6 月" totalsRowFunction="custom" dataDxfId="80" totalsRowDxfId="79">
      <totalsRowFormula>IF(SUM(H14:H18)=0,"",SUM(H14:H18))</totalsRowFormula>
    </tableColumn>
    <tableColumn id="8" xr3:uid="{A5673B38-540B-447D-9A7E-70EC279D8A2E}" name="7 月" totalsRowFunction="custom" dataDxfId="78" totalsRowDxfId="77">
      <totalsRowFormula>IF(SUM(I14:I18)=0,"",SUM(I14:I18))</totalsRowFormula>
    </tableColumn>
    <tableColumn id="9" xr3:uid="{6C31C80A-0918-430D-8F7F-2EB46A15D855}" name="8 月" totalsRowFunction="custom" dataDxfId="76" totalsRowDxfId="75">
      <totalsRowFormula>IF(SUM(J14:J18)=0,"",SUM(J14:J18))</totalsRowFormula>
    </tableColumn>
    <tableColumn id="10" xr3:uid="{EBADB8E1-1FE3-4518-9C05-096F3E17DB95}" name="9 月" totalsRowFunction="custom" dataDxfId="74" totalsRowDxfId="73">
      <totalsRowFormula>IF(SUM(K14:K18)=0,"",SUM(K14:K18))</totalsRowFormula>
    </tableColumn>
    <tableColumn id="11" xr3:uid="{85094905-65A1-4F7D-9403-FB9DA8B79A85}" name="10 月" totalsRowFunction="custom" dataDxfId="72" totalsRowDxfId="71">
      <totalsRowFormula>IF(SUM(L14:L18)=0,"",SUM(L14:L18))</totalsRowFormula>
    </tableColumn>
    <tableColumn id="12" xr3:uid="{425F5D65-754C-4910-8489-CE1D0A044015}" name="11 月" totalsRowFunction="custom" dataDxfId="70" totalsRowDxfId="69">
      <totalsRowFormula>IF(SUM(M14:M18)=0,"",SUM(M14:M18))</totalsRowFormula>
    </tableColumn>
    <tableColumn id="13" xr3:uid="{C70CA751-8454-4D8C-9172-28A0207F88A2}" name="12 月" totalsRowFunction="custom" dataDxfId="68" totalsRowDxfId="67">
      <totalsRowFormula>IF(SUM(N14:N18)=0,"",SUM(N14:N18))</totalsRowFormula>
    </tableColumn>
    <tableColumn id="14" xr3:uid="{72A5AC50-D398-4AF2-8ED7-852A164BD4B5}" name="年初至今" totalsRowFunction="custom" dataDxfId="66" totalsRowDxfId="65">
      <calculatedColumnFormula>SUM(C14:N14)</calculatedColumnFormula>
      <totalsRowFormula>SUM(SampleExpenses[[#Totals],[1 月]:[12 月]])</totalsRowFormula>
    </tableColumn>
  </tableColumns>
  <tableStyleInfo showFirstColumn="1" showLastColumn="0" showRowStripes="0" showColumnStripes="0"/>
  <extLst>
    <ext xmlns:x14="http://schemas.microsoft.com/office/spreadsheetml/2009/9/main" uri="{504A1905-F514-4f6f-8877-14C23A59335A}">
      <x14:table altTextSummary="输入每月的支出项目。总支出和年初至今的支出将自动计算"/>
    </ext>
  </extLst>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DB8D83C-5836-4F43-9B9B-C8DDB8DB601C}" name="ActualExpenses" displayName="ActualExpenses" ref="B13:O18" totalsRowCount="1" headerRowDxfId="61" dataDxfId="59" totalsRowDxfId="60" headerRowBorderDxfId="129" tableBorderDxfId="128" totalsRowBorderDxfId="127">
  <autoFilter ref="B13:O17" xr:uid="{038A49A2-1BC5-4A2C-B361-F37E59BF2E0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D1529E14-0FBB-4644-B3B2-AE2004210B62}" name="支出" totalsRowLabel="总支出" dataDxfId="27" totalsRowDxfId="26"/>
    <tableColumn id="2" xr3:uid="{F9AB3C51-D120-44E2-9F99-D86B2E04E398}" name="1 月" totalsRowFunction="custom" dataDxfId="25" totalsRowDxfId="24">
      <totalsRowFormula>IF(SUM(C14:C17)=0,"",SUM(C14:C17))</totalsRowFormula>
    </tableColumn>
    <tableColumn id="3" xr3:uid="{9D6A49A1-08F0-4031-B144-61B97864F2CC}" name="2 月" totalsRowFunction="custom" dataDxfId="23" totalsRowDxfId="22">
      <totalsRowFormula>IF(SUM(D14:D17)=0,"",SUM(D14:D17))</totalsRowFormula>
    </tableColumn>
    <tableColumn id="4" xr3:uid="{E9226934-27A2-4D2A-B30C-5FFDFD602D7D}" name="3 月" totalsRowFunction="custom" dataDxfId="21" totalsRowDxfId="20">
      <totalsRowFormula>IF(SUM(E14:E17)=0,"",SUM(E14:E17))</totalsRowFormula>
    </tableColumn>
    <tableColumn id="5" xr3:uid="{7BB0A603-A9B1-4FD8-A545-40D145AB6659}" name="4 月" totalsRowFunction="custom" dataDxfId="19" totalsRowDxfId="18">
      <totalsRowFormula>IF(SUM(F14:F17)=0,"",SUM(F14:F17))</totalsRowFormula>
    </tableColumn>
    <tableColumn id="6" xr3:uid="{BCB21D34-0FDF-460A-BEF1-5992049064AD}" name="5 月" totalsRowFunction="custom" dataDxfId="17" totalsRowDxfId="16">
      <totalsRowFormula>IF(SUM(G14:G17)=0,"",SUM(G14:G17))</totalsRowFormula>
    </tableColumn>
    <tableColumn id="7" xr3:uid="{B39E89BC-2C0C-47AB-BA19-A23901536D77}" name="6 月" totalsRowFunction="custom" dataDxfId="15" totalsRowDxfId="14">
      <totalsRowFormula>IF(SUM(H14:H17)=0,"",SUM(H14:H17))</totalsRowFormula>
    </tableColumn>
    <tableColumn id="8" xr3:uid="{E5B06129-F206-44A6-870F-4639CB35F734}" name="7 月" totalsRowFunction="custom" dataDxfId="13" totalsRowDxfId="12">
      <totalsRowFormula>IF(SUM(I14:I17)=0,"",SUM(I14:I17))</totalsRowFormula>
    </tableColumn>
    <tableColumn id="9" xr3:uid="{D0D7329F-1D1C-4762-9C9E-44490C667E4C}" name="8 月" totalsRowFunction="custom" dataDxfId="11" totalsRowDxfId="10">
      <totalsRowFormula>IF(SUM(J14:J17)=0,"",SUM(J14:J17))</totalsRowFormula>
    </tableColumn>
    <tableColumn id="10" xr3:uid="{DA494471-174A-41CD-9D01-96031F4EB142}" name="9 月" totalsRowFunction="custom" dataDxfId="9" totalsRowDxfId="8">
      <totalsRowFormula>IF(SUM(K14:K17)=0,"",SUM(K14:K17))</totalsRowFormula>
    </tableColumn>
    <tableColumn id="11" xr3:uid="{1D757802-8414-47FB-BDB9-5ABB9C485642}" name="10 月" totalsRowFunction="custom" dataDxfId="7" totalsRowDxfId="6">
      <totalsRowFormula>IF(SUM(L14:L17)=0,"",SUM(L14:L17))</totalsRowFormula>
    </tableColumn>
    <tableColumn id="12" xr3:uid="{715DFEE2-D538-404C-8DA6-A60BF9D5D61A}" name="11 月" totalsRowFunction="custom" dataDxfId="5" totalsRowDxfId="4">
      <totalsRowFormula>IF(SUM(M14:M17)=0,"",SUM(M14:M17))</totalsRowFormula>
    </tableColumn>
    <tableColumn id="13" xr3:uid="{48BDE33F-3406-4125-AA39-AF112CD256DC}" name="12 月" totalsRowFunction="custom" dataDxfId="3" totalsRowDxfId="2">
      <totalsRowFormula>IF(SUM(N14:N17)=0,"",SUM(N14:N17))</totalsRowFormula>
    </tableColumn>
    <tableColumn id="14" xr3:uid="{DE501D6E-2A90-4303-912C-3BD157EE9F6C}" name="年初至今" totalsRowFunction="custom" dataDxfId="1" totalsRowDxfId="0">
      <calculatedColumnFormula>SUM(C14:N14)</calculatedColumnFormula>
      <totalsRowFormula>SUM(ActualExpenses[[#Totals],[1 月]:[12 月]])</totalsRowFormula>
    </tableColumn>
  </tableColumns>
  <tableStyleInfo showFirstColumn="0" showLastColumn="0" showRowStripes="0" showColumnStripes="0"/>
  <extLst>
    <ext xmlns:x14="http://schemas.microsoft.com/office/spreadsheetml/2009/9/main" uri="{504A1905-F514-4f6f-8877-14C23A59335A}">
      <x14:table altTextSummary="在此表格中输入或修改每月的支出项目和值。总支出和年初至今的支出将自动计算"/>
    </ext>
  </extLst>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F9D4E7A-F4ED-444D-8DAB-8AF1C80433A3}" name="ActualRevenue" displayName="ActualRevenue" ref="B4:O9" totalsRowCount="1" headerRowDxfId="30" dataDxfId="28" totalsRowDxfId="29" headerRowBorderDxfId="126" tableBorderDxfId="125" totalsRowBorderDxfId="124">
  <autoFilter ref="B4:O8" xr:uid="{B429E446-6C87-4362-90DC-A7A76B5456D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667FD5F5-017B-44B1-83B3-699CE382177C}" name="收入" totalsRowLabel="净销售额" dataDxfId="58" totalsRowDxfId="57"/>
    <tableColumn id="2" xr3:uid="{FCEEBF47-61A1-45D9-8887-771D9FEAEC1A}" name="1 月" totalsRowFunction="sum" dataDxfId="56" totalsRowDxfId="55"/>
    <tableColumn id="3" xr3:uid="{F04D843E-EECB-469A-B411-15BD17F1E5BB}" name="2 月" totalsRowFunction="sum" dataDxfId="54" totalsRowDxfId="53"/>
    <tableColumn id="4" xr3:uid="{BCDEE6EC-CDA9-4C65-A8C6-6DE4EBEEEE74}" name="3 月" totalsRowFunction="sum" dataDxfId="52" totalsRowDxfId="51"/>
    <tableColumn id="5" xr3:uid="{30A6C384-BAED-4B05-974C-463D2C79EA9F}" name="4 月" totalsRowFunction="sum" dataDxfId="50" totalsRowDxfId="49"/>
    <tableColumn id="6" xr3:uid="{8DD5E57F-E567-4D79-A269-C4F8DE158B0D}" name="5 月" totalsRowFunction="sum" dataDxfId="48" totalsRowDxfId="47"/>
    <tableColumn id="7" xr3:uid="{351DCA6D-33D9-481E-8D59-8A914590BBC9}" name="6 月" totalsRowFunction="sum" dataDxfId="46" totalsRowDxfId="45"/>
    <tableColumn id="8" xr3:uid="{47D5B0E3-47FD-4021-84D1-3556FB866818}" name="7 月" totalsRowFunction="sum" dataDxfId="44" totalsRowDxfId="43"/>
    <tableColumn id="9" xr3:uid="{1F7D3722-33F9-47EC-B520-E0BC4506BF00}" name="8 月" totalsRowFunction="sum" dataDxfId="42" totalsRowDxfId="41"/>
    <tableColumn id="10" xr3:uid="{6A0FEE84-7C74-406D-8D16-812EA8F8E679}" name="9 月" totalsRowFunction="sum" dataDxfId="40" totalsRowDxfId="39"/>
    <tableColumn id="11" xr3:uid="{87FE37A0-0E08-4148-8503-E93A0D76B669}" name="10 月" totalsRowFunction="sum" dataDxfId="38" totalsRowDxfId="37"/>
    <tableColumn id="12" xr3:uid="{F348984A-AC79-40C2-A5C7-95B21F89BD98}" name="11 月" totalsRowFunction="sum" dataDxfId="36" totalsRowDxfId="35"/>
    <tableColumn id="13" xr3:uid="{47597844-517F-4255-8D4B-703CEF331EB8}" name="12 月" totalsRowFunction="sum" dataDxfId="34" totalsRowDxfId="33"/>
    <tableColumn id="14" xr3:uid="{3544716F-16C1-45BE-A576-2F4FA1D35059}" name="年初至今" totalsRowFunction="custom" dataDxfId="32" totalsRowDxfId="31">
      <calculatedColumnFormula>SUM(C5:N5)</calculatedColumnFormula>
      <totalsRowFormula>SUM(ActualRevenue[[#Totals],[1 月]:[12 月]])</totalsRowFormula>
    </tableColumn>
  </tableColumns>
  <tableStyleInfo showFirstColumn="0" showLastColumn="0" showRowStripes="0" showColumnStripes="0"/>
  <extLst>
    <ext xmlns:x14="http://schemas.microsoft.com/office/spreadsheetml/2009/9/main" uri="{504A1905-F514-4f6f-8877-14C23A59335A}">
      <x14:table altTextSummary="在此表格中输入或修改每月的收入项目和值。每月和年初至今的净销售额将自动计算"/>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&#65279;<?xml version="1.0" encoding="utf-8"?><Relationships xmlns="http://schemas.openxmlformats.org/package/2006/relationships"><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31.bin" Id="rId1" /></Relationships>
</file>

<file path=xl/worksheets/_rels/sheet46.xml.rels>&#65279;<?xml version="1.0" encoding="utf-8"?><Relationships xmlns="http://schemas.openxmlformats.org/package/2006/relationships"><Relationship Type="http://schemas.openxmlformats.org/officeDocument/2006/relationships/table" Target="/xl/tables/table26.xml" Id="rId2" /><Relationship Type="http://schemas.openxmlformats.org/officeDocument/2006/relationships/printerSettings" Target="/xl/printerSettings/printerSettings46.bin" Id="rId1" /></Relationships>
</file>

<file path=xl/worksheets/_rels/sheet55.xml.rels>&#65279;<?xml version="1.0" encoding="utf-8"?><Relationships xmlns="http://schemas.openxmlformats.org/package/2006/relationships"><Relationship Type="http://schemas.openxmlformats.org/officeDocument/2006/relationships/table" Target="/xl/tables/table44.xml" Id="rId3" /><Relationship Type="http://schemas.openxmlformats.org/officeDocument/2006/relationships/table" Target="/xl/tables/table35.xml" Id="rId2" /><Relationship Type="http://schemas.openxmlformats.org/officeDocument/2006/relationships/printerSettings" Target="/xl/printerSettings/printerSettings55.bin" Id="rId1" /></Relationships>
</file>

<file path=xl/worksheets/_rels/sheet64.xml.rels>&#65279;<?xml version="1.0" encoding="utf-8"?><Relationships xmlns="http://schemas.openxmlformats.org/package/2006/relationships"><Relationship Type="http://schemas.openxmlformats.org/officeDocument/2006/relationships/table" Target="/xl/tables/table62.xml" Id="rId3" /><Relationship Type="http://schemas.openxmlformats.org/officeDocument/2006/relationships/table" Target="/xl/tables/table53.xml" Id="rId2" /><Relationship Type="http://schemas.openxmlformats.org/officeDocument/2006/relationships/printerSettings" Target="/xl/printerSettings/printerSettings6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33EA9-4AD8-46E1-9D02-767C1F9562A6}">
  <sheetPr>
    <tabColor theme="8" tint="-0.499984740745262"/>
  </sheetPr>
  <dimension ref="A1:C41"/>
  <sheetViews>
    <sheetView tabSelected="1" zoomScaleNormal="100" workbookViewId="0"/>
  </sheetViews>
  <sheetFormatPr defaultColWidth="9" defaultRowHeight="15.6" x14ac:dyDescent="0.35"/>
  <cols>
    <col min="1" max="1" width="2.54296875" style="9" customWidth="1"/>
    <col min="2" max="2" width="99" style="10" customWidth="1"/>
    <col min="3" max="3" width="2.453125" style="10" customWidth="1"/>
    <col min="4" max="16384" width="9" style="10"/>
  </cols>
  <sheetData>
    <row r="1" spans="1:3" s="3" customFormat="1" ht="30" customHeight="1" x14ac:dyDescent="0.35">
      <c r="A1" s="2"/>
      <c r="B1" s="1" t="s">
        <v>0</v>
      </c>
      <c r="C1" s="2"/>
    </row>
    <row r="2" spans="1:3" s="5" customFormat="1" ht="20.100000000000001" customHeight="1" x14ac:dyDescent="0.35">
      <c r="A2" s="2"/>
      <c r="B2" s="4" t="s">
        <v>1</v>
      </c>
      <c r="C2" s="2"/>
    </row>
    <row r="3" spans="1:3" s="5" customFormat="1" ht="20.100000000000001" customHeight="1" x14ac:dyDescent="0.35">
      <c r="A3" s="2"/>
      <c r="B3" s="4" t="s">
        <v>2</v>
      </c>
      <c r="C3" s="2"/>
    </row>
    <row r="4" spans="1:3" s="5" customFormat="1" ht="20.100000000000001" customHeight="1" x14ac:dyDescent="0.35">
      <c r="A4" s="2"/>
      <c r="B4" s="4" t="s">
        <v>3</v>
      </c>
      <c r="C4" s="2"/>
    </row>
    <row r="5" spans="1:3" s="5" customFormat="1" ht="20.100000000000001" customHeight="1" x14ac:dyDescent="0.35">
      <c r="A5" s="2"/>
      <c r="B5" s="4" t="s">
        <v>4</v>
      </c>
      <c r="C5" s="2"/>
    </row>
    <row r="6" spans="1:3" s="5" customFormat="1" ht="30" customHeight="1" x14ac:dyDescent="0.35">
      <c r="A6" s="2"/>
      <c r="B6" s="6" t="s">
        <v>5</v>
      </c>
      <c r="C6" s="2"/>
    </row>
    <row r="7" spans="1:3" s="5" customFormat="1" ht="28.5" customHeight="1" x14ac:dyDescent="0.35">
      <c r="A7" s="2"/>
      <c r="B7" s="4" t="s">
        <v>6</v>
      </c>
      <c r="C7" s="2"/>
    </row>
    <row r="8" spans="1:3" s="5" customFormat="1" ht="30" customHeight="1" x14ac:dyDescent="0.35">
      <c r="A8" s="2"/>
      <c r="B8" s="4" t="s">
        <v>7</v>
      </c>
      <c r="C8" s="2"/>
    </row>
    <row r="9" spans="1:3" s="5" customFormat="1" ht="12" customHeight="1" x14ac:dyDescent="0.35">
      <c r="A9" s="2"/>
      <c r="B9" s="7"/>
      <c r="C9" s="2"/>
    </row>
    <row r="10" spans="1:3" s="5" customFormat="1" x14ac:dyDescent="0.35">
      <c r="A10" s="2"/>
      <c r="B10" s="8"/>
    </row>
    <row r="11" spans="1:3" s="5" customFormat="1" x14ac:dyDescent="0.35">
      <c r="A11" s="2"/>
      <c r="B11" s="8"/>
    </row>
    <row r="12" spans="1:3" s="5" customFormat="1" x14ac:dyDescent="0.35">
      <c r="A12" s="2"/>
      <c r="B12" s="8"/>
    </row>
    <row r="13" spans="1:3" s="5" customFormat="1" x14ac:dyDescent="0.35">
      <c r="A13" s="2"/>
      <c r="B13" s="8"/>
    </row>
    <row r="14" spans="1:3" s="5" customFormat="1" x14ac:dyDescent="0.35">
      <c r="A14" s="2"/>
      <c r="B14" s="8"/>
    </row>
    <row r="15" spans="1:3" s="5" customFormat="1" x14ac:dyDescent="0.35">
      <c r="A15" s="2"/>
      <c r="B15" s="8"/>
    </row>
    <row r="16" spans="1:3" s="5" customFormat="1" x14ac:dyDescent="0.35">
      <c r="A16" s="2"/>
      <c r="B16" s="8"/>
    </row>
    <row r="17" spans="1:2" s="5" customFormat="1" x14ac:dyDescent="0.35">
      <c r="A17" s="2"/>
      <c r="B17" s="8"/>
    </row>
    <row r="18" spans="1:2" s="5" customFormat="1" x14ac:dyDescent="0.35">
      <c r="A18" s="2"/>
      <c r="B18" s="8"/>
    </row>
    <row r="19" spans="1:2" s="5" customFormat="1" x14ac:dyDescent="0.35">
      <c r="A19" s="2"/>
      <c r="B19" s="8"/>
    </row>
    <row r="20" spans="1:2" s="5" customFormat="1" x14ac:dyDescent="0.35">
      <c r="A20" s="2"/>
      <c r="B20" s="8"/>
    </row>
    <row r="21" spans="1:2" s="5" customFormat="1" x14ac:dyDescent="0.35">
      <c r="A21" s="2"/>
      <c r="B21" s="8"/>
    </row>
    <row r="22" spans="1:2" s="5" customFormat="1" x14ac:dyDescent="0.35">
      <c r="A22" s="2"/>
      <c r="B22" s="8"/>
    </row>
    <row r="23" spans="1:2" s="5" customFormat="1" x14ac:dyDescent="0.35">
      <c r="A23" s="2"/>
      <c r="B23" s="8"/>
    </row>
    <row r="24" spans="1:2" s="5" customFormat="1" x14ac:dyDescent="0.35">
      <c r="A24" s="2"/>
      <c r="B24" s="8"/>
    </row>
    <row r="25" spans="1:2" s="5" customFormat="1" x14ac:dyDescent="0.35">
      <c r="A25" s="2"/>
      <c r="B25" s="8"/>
    </row>
    <row r="26" spans="1:2" s="5" customFormat="1" x14ac:dyDescent="0.35">
      <c r="A26" s="2"/>
      <c r="B26" s="8"/>
    </row>
    <row r="27" spans="1:2" s="5" customFormat="1" x14ac:dyDescent="0.35">
      <c r="A27" s="2"/>
      <c r="B27" s="8"/>
    </row>
    <row r="28" spans="1:2" s="5" customFormat="1" x14ac:dyDescent="0.35">
      <c r="A28" s="2"/>
      <c r="B28" s="8"/>
    </row>
    <row r="29" spans="1:2" s="5" customFormat="1" x14ac:dyDescent="0.35">
      <c r="A29" s="2"/>
      <c r="B29" s="8"/>
    </row>
    <row r="30" spans="1:2" s="5" customFormat="1" x14ac:dyDescent="0.35">
      <c r="A30" s="2"/>
      <c r="B30" s="8"/>
    </row>
    <row r="31" spans="1:2" s="5" customFormat="1" x14ac:dyDescent="0.35">
      <c r="A31" s="2"/>
      <c r="B31" s="8"/>
    </row>
    <row r="32" spans="1:2" s="5" customFormat="1" x14ac:dyDescent="0.35">
      <c r="A32" s="2"/>
      <c r="B32" s="8"/>
    </row>
    <row r="33" spans="1:1" s="5" customFormat="1" x14ac:dyDescent="0.35">
      <c r="A33" s="2"/>
    </row>
    <row r="34" spans="1:1" s="5" customFormat="1" x14ac:dyDescent="0.35">
      <c r="A34" s="2"/>
    </row>
    <row r="35" spans="1:1" s="5" customFormat="1" x14ac:dyDescent="0.35">
      <c r="A35" s="2"/>
    </row>
    <row r="36" spans="1:1" s="5" customFormat="1" x14ac:dyDescent="0.35">
      <c r="A36" s="2"/>
    </row>
    <row r="37" spans="1:1" s="5" customFormat="1" x14ac:dyDescent="0.35">
      <c r="A37" s="2"/>
    </row>
    <row r="38" spans="1:1" s="5" customFormat="1" x14ac:dyDescent="0.35">
      <c r="A38" s="2"/>
    </row>
    <row r="39" spans="1:1" s="5" customFormat="1" x14ac:dyDescent="0.35">
      <c r="A39" s="2"/>
    </row>
    <row r="40" spans="1:1" s="5" customFormat="1" x14ac:dyDescent="0.35">
      <c r="A40" s="2"/>
    </row>
    <row r="41" spans="1:1" s="5" customFormat="1" x14ac:dyDescent="0.35">
      <c r="A41" s="2"/>
    </row>
  </sheetData>
  <phoneticPr fontId="22" type="noConversion"/>
  <pageMargins left="0.7" right="0.7" top="0.75" bottom="0.75" header="0.3" footer="0.3"/>
  <pageSetup paperSize="9" orientation="portrait" horizontalDpi="1200" verticalDpi="1200" r:id="rId1"/>
  <rowBreaks count="1" manualBreakCount="1">
    <brk id="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C40"/>
  <sheetViews>
    <sheetView zoomScaleNormal="100" workbookViewId="0"/>
  </sheetViews>
  <sheetFormatPr defaultColWidth="9" defaultRowHeight="15.6" x14ac:dyDescent="0.35"/>
  <cols>
    <col min="1" max="1" width="2.54296875" style="16" customWidth="1"/>
    <col min="2" max="2" width="99" style="10" customWidth="1"/>
    <col min="3" max="3" width="2.453125" style="10" customWidth="1"/>
    <col min="4" max="16384" width="9" style="10"/>
  </cols>
  <sheetData>
    <row r="1" spans="1:3" s="3" customFormat="1" ht="30" customHeight="1" x14ac:dyDescent="0.35">
      <c r="A1" s="11"/>
      <c r="B1" s="12" t="s">
        <v>8</v>
      </c>
      <c r="C1" s="13"/>
    </row>
    <row r="2" spans="1:3" s="5" customFormat="1" ht="55.2" customHeight="1" x14ac:dyDescent="0.35">
      <c r="A2" s="14"/>
      <c r="B2" s="4" t="s">
        <v>9</v>
      </c>
      <c r="C2" s="13"/>
    </row>
    <row r="3" spans="1:3" s="5" customFormat="1" ht="52.8" customHeight="1" x14ac:dyDescent="0.35">
      <c r="A3" s="11"/>
      <c r="B3" s="4" t="s">
        <v>57</v>
      </c>
      <c r="C3" s="13"/>
    </row>
    <row r="4" spans="1:3" s="5" customFormat="1" ht="54" customHeight="1" x14ac:dyDescent="0.35">
      <c r="A4" s="14"/>
      <c r="B4" s="4" t="s">
        <v>58</v>
      </c>
      <c r="C4" s="13"/>
    </row>
    <row r="5" spans="1:3" s="5" customFormat="1" ht="27.6" customHeight="1" x14ac:dyDescent="0.35">
      <c r="A5" s="11"/>
      <c r="B5" s="15" t="s">
        <v>10</v>
      </c>
      <c r="C5" s="13"/>
    </row>
    <row r="6" spans="1:3" s="5" customFormat="1" ht="51" customHeight="1" x14ac:dyDescent="0.35">
      <c r="A6" s="11"/>
      <c r="B6" s="4" t="s">
        <v>11</v>
      </c>
      <c r="C6" s="13"/>
    </row>
    <row r="7" spans="1:3" s="5" customFormat="1" ht="53.4" customHeight="1" x14ac:dyDescent="0.35">
      <c r="A7" s="11"/>
      <c r="B7" s="4" t="s">
        <v>12</v>
      </c>
      <c r="C7" s="13"/>
    </row>
    <row r="8" spans="1:3" s="5" customFormat="1" x14ac:dyDescent="0.35">
      <c r="A8" s="11"/>
      <c r="B8" s="7"/>
      <c r="C8" s="13"/>
    </row>
    <row r="9" spans="1:3" s="5" customFormat="1" x14ac:dyDescent="0.35">
      <c r="A9" s="11"/>
      <c r="B9" s="8"/>
    </row>
    <row r="10" spans="1:3" s="5" customFormat="1" x14ac:dyDescent="0.35">
      <c r="A10" s="11"/>
      <c r="B10" s="8"/>
    </row>
    <row r="11" spans="1:3" s="5" customFormat="1" x14ac:dyDescent="0.35">
      <c r="A11" s="11"/>
      <c r="B11" s="8"/>
    </row>
    <row r="12" spans="1:3" s="5" customFormat="1" x14ac:dyDescent="0.35">
      <c r="A12" s="11"/>
      <c r="B12" s="8"/>
    </row>
    <row r="13" spans="1:3" s="5" customFormat="1" x14ac:dyDescent="0.35">
      <c r="A13" s="11"/>
      <c r="B13" s="8"/>
    </row>
    <row r="14" spans="1:3" s="5" customFormat="1" x14ac:dyDescent="0.35">
      <c r="A14" s="11"/>
      <c r="B14" s="8"/>
    </row>
    <row r="15" spans="1:3" s="5" customFormat="1" x14ac:dyDescent="0.35">
      <c r="A15" s="11"/>
      <c r="B15" s="8"/>
    </row>
    <row r="16" spans="1:3" s="5" customFormat="1" x14ac:dyDescent="0.35">
      <c r="A16" s="11"/>
      <c r="B16" s="8"/>
    </row>
    <row r="17" spans="1:2" s="5" customFormat="1" x14ac:dyDescent="0.35">
      <c r="A17" s="11"/>
      <c r="B17" s="8"/>
    </row>
    <row r="18" spans="1:2" s="5" customFormat="1" x14ac:dyDescent="0.35">
      <c r="A18" s="11"/>
      <c r="B18" s="8"/>
    </row>
    <row r="19" spans="1:2" s="5" customFormat="1" x14ac:dyDescent="0.35">
      <c r="A19" s="11"/>
      <c r="B19" s="8"/>
    </row>
    <row r="20" spans="1:2" s="5" customFormat="1" x14ac:dyDescent="0.35">
      <c r="A20" s="11"/>
      <c r="B20" s="8"/>
    </row>
    <row r="21" spans="1:2" s="5" customFormat="1" x14ac:dyDescent="0.35">
      <c r="A21" s="11"/>
      <c r="B21" s="8"/>
    </row>
    <row r="22" spans="1:2" s="5" customFormat="1" x14ac:dyDescent="0.35">
      <c r="A22" s="11"/>
      <c r="B22" s="8"/>
    </row>
    <row r="23" spans="1:2" s="5" customFormat="1" x14ac:dyDescent="0.35">
      <c r="A23" s="11"/>
      <c r="B23" s="8"/>
    </row>
    <row r="24" spans="1:2" s="5" customFormat="1" x14ac:dyDescent="0.35">
      <c r="A24" s="11"/>
      <c r="B24" s="8"/>
    </row>
    <row r="25" spans="1:2" s="5" customFormat="1" x14ac:dyDescent="0.35">
      <c r="A25" s="11"/>
      <c r="B25" s="8"/>
    </row>
    <row r="26" spans="1:2" s="5" customFormat="1" x14ac:dyDescent="0.35">
      <c r="A26" s="11"/>
      <c r="B26" s="8"/>
    </row>
    <row r="27" spans="1:2" s="5" customFormat="1" x14ac:dyDescent="0.35">
      <c r="A27" s="11"/>
      <c r="B27" s="8"/>
    </row>
    <row r="28" spans="1:2" s="5" customFormat="1" x14ac:dyDescent="0.35">
      <c r="A28" s="11"/>
      <c r="B28" s="8"/>
    </row>
    <row r="29" spans="1:2" s="5" customFormat="1" x14ac:dyDescent="0.35">
      <c r="A29" s="11"/>
      <c r="B29" s="8"/>
    </row>
    <row r="30" spans="1:2" s="5" customFormat="1" x14ac:dyDescent="0.35">
      <c r="A30" s="11"/>
      <c r="B30" s="8"/>
    </row>
    <row r="31" spans="1:2" s="5" customFormat="1" x14ac:dyDescent="0.35">
      <c r="A31" s="11"/>
      <c r="B31" s="8"/>
    </row>
    <row r="32" spans="1:2" s="5" customFormat="1" x14ac:dyDescent="0.35">
      <c r="A32" s="11"/>
    </row>
    <row r="33" spans="1:1" s="5" customFormat="1" x14ac:dyDescent="0.35">
      <c r="A33" s="11"/>
    </row>
    <row r="34" spans="1:1" s="5" customFormat="1" x14ac:dyDescent="0.35">
      <c r="A34" s="11"/>
    </row>
    <row r="35" spans="1:1" s="5" customFormat="1" x14ac:dyDescent="0.35">
      <c r="A35" s="11"/>
    </row>
    <row r="36" spans="1:1" s="5" customFormat="1" x14ac:dyDescent="0.35">
      <c r="A36" s="11"/>
    </row>
    <row r="37" spans="1:1" s="5" customFormat="1" x14ac:dyDescent="0.35">
      <c r="A37" s="11"/>
    </row>
    <row r="38" spans="1:1" s="5" customFormat="1" x14ac:dyDescent="0.35">
      <c r="A38" s="11"/>
    </row>
    <row r="39" spans="1:1" s="5" customFormat="1" x14ac:dyDescent="0.35">
      <c r="A39" s="11"/>
    </row>
    <row r="40" spans="1:1" s="5" customFormat="1" x14ac:dyDescent="0.35">
      <c r="A40" s="11"/>
    </row>
  </sheetData>
  <phoneticPr fontId="22" type="noConversion"/>
  <dataValidations count="7">
    <dataValidation allowBlank="1" showInputMessage="1" showErrorMessage="1" prompt="此工作表将提供业务财务计划概述、估算指南以及有关如何使用各个模板计算启动成本和损益情况的说明。" sqref="A1" xr:uid="{4B1998CF-8317-4106-8880-CAC8F2A209AB}"/>
    <dataValidation allowBlank="1" showInputMessage="1" showErrorMessage="1" prompt="业务计划概述位于右侧单元格中。" sqref="A2" xr:uid="{7EE84830-8262-4614-84FB-A2D03F296867}"/>
    <dataValidation allowBlank="1" showInputMessage="1" showErrorMessage="1" prompt="“预计启动成本”概述位于右侧单元格中。" sqref="A3" xr:uid="{A2DBB060-C7C0-4CE6-A3E3-FBB2F9F362FD}"/>
    <dataValidation allowBlank="1" showInputMessage="1" showErrorMessage="1" prompt="“预计损益模型”概述位于右侧单元格中。" sqref="A4" xr:uid="{7CE102E1-B1A2-4A29-B749-E91BC9DD65B7}"/>
    <dataValidation allowBlank="1" showInputMessage="1" showErrorMessage="1" prompt="一些指南位于右侧单元格中。" sqref="A5" xr:uid="{D53C1DBA-BFD6-417B-9BD6-4BD6391C813C}"/>
    <dataValidation allowBlank="1" showInputMessage="1" showErrorMessage="1" prompt="有关估算收入的指南位于右侧单元格中。" sqref="A6" xr:uid="{8CE2CC5B-0BE2-47A5-85D2-A52FF2BD60CA}"/>
    <dataValidation allowBlank="1" showInputMessage="1" showErrorMessage="1" prompt="有关估算所售商品成本的指南位于右侧单元格中。" sqref="A7" xr:uid="{A8672E21-3882-4764-84C0-886EDBE15E55}"/>
  </dataValidations>
  <pageMargins left="0.7" right="0.7" top="0.75" bottom="0.75" header="0.3" footer="0.3"/>
  <pageSetup paperSize="9" orientation="portrait" horizontalDpi="1200" verticalDpi="1200" r:id="rId1"/>
  <rowBreaks count="1" manualBreakCount="1">
    <brk id="7"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G38"/>
  <sheetViews>
    <sheetView zoomScaleNormal="100" workbookViewId="0"/>
  </sheetViews>
  <sheetFormatPr defaultColWidth="9" defaultRowHeight="30" customHeight="1" x14ac:dyDescent="0.35"/>
  <cols>
    <col min="1" max="1" width="2.54296875" style="16" customWidth="1"/>
    <col min="2" max="2" width="42.1796875" style="10" customWidth="1"/>
    <col min="3" max="6" width="19.54296875" style="10" customWidth="1"/>
    <col min="7" max="7" width="2" style="10" customWidth="1"/>
    <col min="8" max="16384" width="9" style="10"/>
  </cols>
  <sheetData>
    <row r="1" spans="1:7" s="22" customFormat="1" ht="19.95" customHeight="1" x14ac:dyDescent="0.35">
      <c r="A1" s="17"/>
      <c r="B1" s="18" t="s">
        <v>13</v>
      </c>
      <c r="C1" s="19"/>
      <c r="D1" s="19"/>
      <c r="E1" s="19"/>
      <c r="F1" s="20"/>
      <c r="G1" s="21"/>
    </row>
    <row r="2" spans="1:7" s="26" customFormat="1" ht="19.95" customHeight="1" x14ac:dyDescent="0.35">
      <c r="A2" s="23"/>
      <c r="B2" s="24" t="s">
        <v>14</v>
      </c>
      <c r="C2" s="62">
        <f ca="1">TODAY()</f>
        <v>44581</v>
      </c>
      <c r="D2" s="63"/>
      <c r="E2" s="63"/>
      <c r="F2" s="64"/>
      <c r="G2" s="25"/>
    </row>
    <row r="3" spans="1:7" s="5" customFormat="1" ht="9" customHeight="1" x14ac:dyDescent="0.35">
      <c r="A3" s="11"/>
      <c r="B3" s="27"/>
      <c r="C3" s="28"/>
      <c r="D3" s="28"/>
      <c r="E3" s="28"/>
      <c r="F3" s="29"/>
      <c r="G3" s="13"/>
    </row>
    <row r="4" spans="1:7" s="26" customFormat="1" ht="19.95" customHeight="1" thickBot="1" x14ac:dyDescent="0.4">
      <c r="A4" s="23"/>
      <c r="B4" s="30" t="s">
        <v>15</v>
      </c>
      <c r="C4" s="31" t="s">
        <v>22</v>
      </c>
      <c r="D4" s="32" t="s">
        <v>23</v>
      </c>
      <c r="E4" s="32" t="s">
        <v>24</v>
      </c>
      <c r="F4" s="33" t="s">
        <v>25</v>
      </c>
      <c r="G4" s="25"/>
    </row>
    <row r="5" spans="1:7" s="40" customFormat="1" ht="16.2" customHeight="1" thickTop="1" x14ac:dyDescent="0.35">
      <c r="A5" s="34"/>
      <c r="B5" s="35" t="s">
        <v>16</v>
      </c>
      <c r="C5" s="36"/>
      <c r="D5" s="37"/>
      <c r="E5" s="37"/>
      <c r="F5" s="38">
        <f>(C5*D5)+IF(E5&gt;0,E5,0)</f>
        <v>0</v>
      </c>
      <c r="G5" s="39"/>
    </row>
    <row r="6" spans="1:7" s="40" customFormat="1" ht="16.2" customHeight="1" x14ac:dyDescent="0.35">
      <c r="A6" s="34"/>
      <c r="B6" s="41" t="s">
        <v>17</v>
      </c>
      <c r="C6" s="42"/>
      <c r="D6" s="43"/>
      <c r="E6" s="43"/>
      <c r="F6" s="44">
        <f t="shared" ref="F6:F9" si="0">(C6*D6)+IF(E6&gt;0,E6,0)</f>
        <v>0</v>
      </c>
      <c r="G6" s="39"/>
    </row>
    <row r="7" spans="1:7" s="40" customFormat="1" ht="16.2" customHeight="1" x14ac:dyDescent="0.35">
      <c r="A7" s="34"/>
      <c r="B7" s="41" t="s">
        <v>18</v>
      </c>
      <c r="C7" s="42"/>
      <c r="D7" s="43"/>
      <c r="E7" s="43"/>
      <c r="F7" s="44">
        <f t="shared" si="0"/>
        <v>0</v>
      </c>
      <c r="G7" s="39"/>
    </row>
    <row r="8" spans="1:7" s="40" customFormat="1" ht="16.2" customHeight="1" x14ac:dyDescent="0.35">
      <c r="A8" s="34"/>
      <c r="B8" s="41" t="s">
        <v>19</v>
      </c>
      <c r="C8" s="42"/>
      <c r="D8" s="43"/>
      <c r="E8" s="43"/>
      <c r="F8" s="44">
        <f t="shared" si="0"/>
        <v>0</v>
      </c>
      <c r="G8" s="39"/>
    </row>
    <row r="9" spans="1:7" s="40" customFormat="1" ht="16.2" customHeight="1" x14ac:dyDescent="0.35">
      <c r="A9" s="34"/>
      <c r="B9" s="41" t="s">
        <v>20</v>
      </c>
      <c r="C9" s="42"/>
      <c r="D9" s="43"/>
      <c r="E9" s="43"/>
      <c r="F9" s="44">
        <f t="shared" si="0"/>
        <v>0</v>
      </c>
      <c r="G9" s="39"/>
    </row>
    <row r="10" spans="1:7" s="40" customFormat="1" ht="16.2" customHeight="1" x14ac:dyDescent="0.35">
      <c r="A10" s="34"/>
      <c r="B10" s="45" t="s">
        <v>21</v>
      </c>
      <c r="C10" s="46"/>
      <c r="D10" s="46"/>
      <c r="E10" s="46"/>
      <c r="F10" s="47">
        <f>SUBTOTAL(109,StartUp[总成本])</f>
        <v>0</v>
      </c>
      <c r="G10" s="39"/>
    </row>
    <row r="11" spans="1:7" s="40" customFormat="1" ht="9" customHeight="1" x14ac:dyDescent="0.35">
      <c r="A11" s="34"/>
      <c r="B11" s="48"/>
      <c r="C11" s="49"/>
      <c r="D11" s="49"/>
      <c r="E11" s="49"/>
      <c r="F11" s="49"/>
      <c r="G11" s="39"/>
    </row>
    <row r="12" spans="1:7" s="40" customFormat="1" ht="30" customHeight="1" x14ac:dyDescent="0.35">
      <c r="A12" s="34"/>
      <c r="B12" s="50"/>
      <c r="C12" s="51"/>
      <c r="D12" s="51"/>
      <c r="E12" s="51"/>
      <c r="F12" s="51"/>
    </row>
    <row r="13" spans="1:7" s="40" customFormat="1" ht="30" customHeight="1" x14ac:dyDescent="0.35">
      <c r="A13" s="34"/>
      <c r="B13" s="51"/>
      <c r="C13" s="51"/>
      <c r="D13" s="51"/>
      <c r="E13" s="51"/>
      <c r="F13" s="51"/>
    </row>
    <row r="14" spans="1:7" s="40" customFormat="1" ht="30" customHeight="1" x14ac:dyDescent="0.35">
      <c r="A14" s="34"/>
      <c r="B14" s="5"/>
      <c r="C14" s="5"/>
      <c r="D14" s="5"/>
      <c r="E14" s="5"/>
      <c r="F14" s="5"/>
    </row>
    <row r="15" spans="1:7" s="40" customFormat="1" ht="30" customHeight="1" x14ac:dyDescent="0.35">
      <c r="A15" s="34"/>
      <c r="B15" s="5"/>
      <c r="C15" s="5"/>
      <c r="D15" s="5"/>
      <c r="E15" s="5"/>
      <c r="F15" s="5"/>
    </row>
    <row r="16" spans="1:7" s="40" customFormat="1" ht="30" customHeight="1" x14ac:dyDescent="0.35">
      <c r="A16" s="34"/>
      <c r="B16" s="5"/>
      <c r="C16" s="5"/>
      <c r="D16" s="5"/>
      <c r="E16" s="5"/>
      <c r="F16" s="5"/>
    </row>
    <row r="17" spans="1:6" s="40" customFormat="1" ht="30" customHeight="1" x14ac:dyDescent="0.35">
      <c r="A17" s="34"/>
      <c r="B17" s="5"/>
      <c r="C17" s="5"/>
      <c r="D17" s="5"/>
      <c r="E17" s="5"/>
      <c r="F17" s="5"/>
    </row>
    <row r="18" spans="1:6" s="40" customFormat="1" ht="30" customHeight="1" x14ac:dyDescent="0.35">
      <c r="A18" s="34"/>
      <c r="B18" s="5"/>
      <c r="C18" s="5"/>
      <c r="D18" s="5"/>
      <c r="E18" s="5"/>
      <c r="F18" s="5"/>
    </row>
    <row r="19" spans="1:6" s="40" customFormat="1" ht="30" customHeight="1" x14ac:dyDescent="0.35">
      <c r="A19" s="34"/>
      <c r="B19" s="5"/>
      <c r="C19" s="5"/>
      <c r="D19" s="5"/>
      <c r="E19" s="5"/>
      <c r="F19" s="5"/>
    </row>
    <row r="20" spans="1:6" s="40" customFormat="1" ht="30" customHeight="1" x14ac:dyDescent="0.35">
      <c r="A20" s="34"/>
      <c r="B20" s="5"/>
      <c r="C20" s="5"/>
      <c r="D20" s="5"/>
      <c r="E20" s="5"/>
      <c r="F20" s="5"/>
    </row>
    <row r="21" spans="1:6" s="40" customFormat="1" ht="30" customHeight="1" x14ac:dyDescent="0.35">
      <c r="A21" s="34"/>
      <c r="B21" s="5"/>
      <c r="C21" s="5"/>
      <c r="D21" s="5"/>
      <c r="E21" s="5"/>
      <c r="F21" s="5"/>
    </row>
    <row r="22" spans="1:6" s="40" customFormat="1" ht="30" customHeight="1" x14ac:dyDescent="0.35">
      <c r="A22" s="34"/>
      <c r="B22" s="10"/>
      <c r="C22" s="10"/>
      <c r="D22" s="10"/>
      <c r="E22" s="10"/>
      <c r="F22" s="10"/>
    </row>
    <row r="23" spans="1:6" s="40" customFormat="1" ht="30" customHeight="1" x14ac:dyDescent="0.35">
      <c r="A23" s="34"/>
      <c r="B23" s="10"/>
      <c r="C23" s="10"/>
      <c r="D23" s="10"/>
      <c r="E23" s="10"/>
      <c r="F23" s="10"/>
    </row>
    <row r="24" spans="1:6" s="40" customFormat="1" ht="30" customHeight="1" x14ac:dyDescent="0.35">
      <c r="A24" s="34"/>
      <c r="B24" s="10"/>
      <c r="C24" s="10"/>
      <c r="D24" s="10"/>
      <c r="E24" s="10"/>
      <c r="F24" s="10"/>
    </row>
    <row r="25" spans="1:6" s="40" customFormat="1" ht="30" customHeight="1" x14ac:dyDescent="0.35">
      <c r="A25" s="34"/>
      <c r="B25" s="10"/>
      <c r="C25" s="10"/>
      <c r="D25" s="10"/>
      <c r="E25" s="10"/>
      <c r="F25" s="10"/>
    </row>
    <row r="26" spans="1:6" s="40" customFormat="1" ht="30" customHeight="1" x14ac:dyDescent="0.35">
      <c r="A26" s="34"/>
      <c r="B26" s="10"/>
      <c r="C26" s="10"/>
      <c r="D26" s="10"/>
      <c r="E26" s="10"/>
      <c r="F26" s="10"/>
    </row>
    <row r="27" spans="1:6" s="40" customFormat="1" ht="30" customHeight="1" x14ac:dyDescent="0.35">
      <c r="A27" s="34"/>
      <c r="B27" s="10"/>
      <c r="C27" s="10"/>
      <c r="D27" s="10"/>
      <c r="E27" s="10"/>
      <c r="F27" s="10"/>
    </row>
    <row r="28" spans="1:6" s="51" customFormat="1" ht="30" customHeight="1" x14ac:dyDescent="0.35">
      <c r="A28" s="52"/>
      <c r="B28" s="10"/>
      <c r="C28" s="10"/>
      <c r="D28" s="10"/>
      <c r="E28" s="10"/>
      <c r="F28" s="10"/>
    </row>
    <row r="29" spans="1:6" s="51" customFormat="1" ht="30" customHeight="1" x14ac:dyDescent="0.35">
      <c r="A29" s="52"/>
      <c r="B29" s="10"/>
      <c r="C29" s="10"/>
      <c r="D29" s="10"/>
      <c r="E29" s="10"/>
      <c r="F29" s="10"/>
    </row>
    <row r="30" spans="1:6" s="51" customFormat="1" ht="30" customHeight="1" x14ac:dyDescent="0.35">
      <c r="A30" s="52"/>
      <c r="B30" s="10"/>
      <c r="C30" s="10"/>
      <c r="D30" s="10"/>
      <c r="E30" s="10"/>
      <c r="F30" s="10"/>
    </row>
    <row r="31" spans="1:6" s="5" customFormat="1" ht="30" customHeight="1" x14ac:dyDescent="0.35">
      <c r="A31" s="11"/>
      <c r="B31" s="10"/>
      <c r="C31" s="10"/>
      <c r="D31" s="10"/>
      <c r="E31" s="10"/>
      <c r="F31" s="10"/>
    </row>
    <row r="32" spans="1:6" s="5" customFormat="1" ht="30" customHeight="1" x14ac:dyDescent="0.35">
      <c r="A32" s="11"/>
      <c r="B32" s="10"/>
      <c r="C32" s="10"/>
      <c r="D32" s="10"/>
      <c r="E32" s="10"/>
      <c r="F32" s="10"/>
    </row>
    <row r="33" spans="1:6" s="5" customFormat="1" ht="30" customHeight="1" x14ac:dyDescent="0.35">
      <c r="A33" s="11"/>
      <c r="B33" s="10"/>
      <c r="C33" s="10"/>
      <c r="D33" s="10"/>
      <c r="E33" s="10"/>
      <c r="F33" s="10"/>
    </row>
    <row r="34" spans="1:6" s="5" customFormat="1" ht="30" customHeight="1" x14ac:dyDescent="0.35">
      <c r="A34" s="11"/>
      <c r="B34" s="10"/>
      <c r="C34" s="10"/>
      <c r="D34" s="10"/>
      <c r="E34" s="10"/>
      <c r="F34" s="10"/>
    </row>
    <row r="35" spans="1:6" s="5" customFormat="1" ht="30" customHeight="1" x14ac:dyDescent="0.35">
      <c r="A35" s="11"/>
      <c r="B35" s="10"/>
      <c r="C35" s="10"/>
      <c r="D35" s="10"/>
      <c r="E35" s="10"/>
      <c r="F35" s="10"/>
    </row>
    <row r="36" spans="1:6" s="5" customFormat="1" ht="30" customHeight="1" x14ac:dyDescent="0.35">
      <c r="A36" s="11"/>
      <c r="B36" s="10"/>
      <c r="C36" s="10"/>
      <c r="D36" s="10"/>
      <c r="E36" s="10"/>
      <c r="F36" s="10"/>
    </row>
    <row r="37" spans="1:6" s="5" customFormat="1" ht="30" customHeight="1" x14ac:dyDescent="0.35">
      <c r="A37" s="11"/>
      <c r="B37" s="10"/>
      <c r="C37" s="10"/>
      <c r="D37" s="10"/>
      <c r="E37" s="10"/>
      <c r="F37" s="10"/>
    </row>
    <row r="38" spans="1:6" s="5" customFormat="1" ht="30" customHeight="1" x14ac:dyDescent="0.35">
      <c r="A38" s="11"/>
      <c r="B38" s="10"/>
      <c r="C38" s="10"/>
      <c r="D38" s="10"/>
      <c r="E38" s="10"/>
      <c r="F38" s="10"/>
    </row>
  </sheetData>
  <mergeCells count="1">
    <mergeCell ref="C2:F2"/>
  </mergeCells>
  <phoneticPr fontId="22" type="noConversion"/>
  <dataValidations count="3">
    <dataValidation allowBlank="1" showInputMessage="1" showErrorMessage="1" prompt="企业名称位于右侧单元格中，日期位于单元格 C2 中。下一个说明位于单元格 A4 中。" sqref="A2" xr:uid="{9FF63E8A-CE42-41E4-9744-6463A2F2DF08}"/>
    <dataValidation allowBlank="1" showInputMessage="1" showErrorMessage="1" prompt="在“启动”表（从右侧单元格开始）中输入详细信息，以计算“预估启动预算”。" sqref="A4" xr:uid="{68F862F5-6B95-4EB9-9EE1-652ECB095ED1}"/>
    <dataValidation allowBlank="1" showInputMessage="1" showErrorMessage="1" prompt="此工作表包含用于计算启动成本和预估启动预算的模板。工作表的标题位于右侧单元格中。有关如何使用此工作表的其他有用说明位于此列的单元格中。单击向下箭头以开始了解。" sqref="A1" xr:uid="{CC0AF84F-F311-45BE-BEFF-C17EAD744360}"/>
  </dataValidations>
  <pageMargins left="0.7" right="0.7" top="0.75" bottom="0.75" header="0.3" footer="0.3"/>
  <pageSetup paperSize="9" scale="63" orientation="portrait" horizontalDpi="1200" verticalDpi="1200" r:id="rId1"/>
  <ignoredErrors>
    <ignoredError sqref="F5:F9" emptyCellReference="1"/>
  </ignoredErrors>
  <tableParts count="1">
    <tablePart r:id="rId2"/>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G38"/>
  <sheetViews>
    <sheetView zoomScaleNormal="100" workbookViewId="0"/>
  </sheetViews>
  <sheetFormatPr defaultColWidth="9" defaultRowHeight="30" customHeight="1" x14ac:dyDescent="0.35"/>
  <cols>
    <col min="1" max="1" width="2.54296875" style="16" customWidth="1"/>
    <col min="2" max="2" width="42.1796875" style="10" customWidth="1"/>
    <col min="3" max="6" width="19.54296875" style="10" customWidth="1"/>
    <col min="7" max="7" width="2" style="10" customWidth="1"/>
    <col min="8" max="190" width="8.7265625" style="10" customWidth="1"/>
    <col min="191" max="16384" width="9" style="10"/>
  </cols>
  <sheetData>
    <row r="1" spans="1:7" s="54" customFormat="1" ht="19.95" customHeight="1" x14ac:dyDescent="0.35">
      <c r="A1" s="23"/>
      <c r="B1" s="18" t="s">
        <v>13</v>
      </c>
      <c r="C1" s="19"/>
      <c r="D1" s="19"/>
      <c r="E1" s="19"/>
      <c r="F1" s="20"/>
      <c r="G1" s="53"/>
    </row>
    <row r="2" spans="1:7" s="26" customFormat="1" ht="19.95" customHeight="1" x14ac:dyDescent="0.35">
      <c r="A2" s="23"/>
      <c r="B2" s="24" t="str">
        <f>启动成本模板!B2</f>
        <v>你的咖啡店</v>
      </c>
      <c r="C2" s="62">
        <f ca="1">TODAY()</f>
        <v>44581</v>
      </c>
      <c r="D2" s="63"/>
      <c r="E2" s="63"/>
      <c r="F2" s="64"/>
      <c r="G2" s="25"/>
    </row>
    <row r="3" spans="1:7" s="5" customFormat="1" ht="9" customHeight="1" x14ac:dyDescent="0.35">
      <c r="A3" s="11"/>
      <c r="B3" s="55"/>
      <c r="C3" s="56"/>
      <c r="D3" s="56"/>
      <c r="E3" s="56"/>
      <c r="F3" s="57"/>
      <c r="G3" s="13"/>
    </row>
    <row r="4" spans="1:7" s="26" customFormat="1" ht="19.95" customHeight="1" thickBot="1" x14ac:dyDescent="0.4">
      <c r="A4" s="23"/>
      <c r="B4" s="58" t="s">
        <v>15</v>
      </c>
      <c r="C4" s="59" t="s">
        <v>22</v>
      </c>
      <c r="D4" s="59" t="s">
        <v>23</v>
      </c>
      <c r="E4" s="59" t="s">
        <v>24</v>
      </c>
      <c r="F4" s="60" t="s">
        <v>25</v>
      </c>
      <c r="G4" s="25"/>
    </row>
    <row r="5" spans="1:7" s="5" customFormat="1" ht="16.350000000000001" customHeight="1" thickTop="1" x14ac:dyDescent="0.35">
      <c r="A5" s="11"/>
      <c r="B5" s="35" t="s">
        <v>16</v>
      </c>
      <c r="C5" s="36">
        <v>3</v>
      </c>
      <c r="D5" s="37">
        <v>300</v>
      </c>
      <c r="E5" s="37">
        <v>2000</v>
      </c>
      <c r="F5" s="38">
        <f>(C5*D5)+IF(E5&gt;0,E5,0)</f>
        <v>2900</v>
      </c>
      <c r="G5" s="13"/>
    </row>
    <row r="6" spans="1:7" s="40" customFormat="1" ht="16.2" customHeight="1" x14ac:dyDescent="0.35">
      <c r="A6" s="34"/>
      <c r="B6" s="41" t="s">
        <v>17</v>
      </c>
      <c r="C6" s="42">
        <v>4</v>
      </c>
      <c r="D6" s="43">
        <v>3500</v>
      </c>
      <c r="E6" s="43">
        <v>2</v>
      </c>
      <c r="F6" s="44">
        <f t="shared" ref="F6:F9" si="0">(C6*D6)+IF(E6&gt;0,E6,0)</f>
        <v>14002</v>
      </c>
      <c r="G6" s="39"/>
    </row>
    <row r="7" spans="1:7" s="40" customFormat="1" ht="16.2" customHeight="1" x14ac:dyDescent="0.35">
      <c r="A7" s="34"/>
      <c r="B7" s="41" t="s">
        <v>18</v>
      </c>
      <c r="C7" s="42">
        <v>4</v>
      </c>
      <c r="D7" s="43">
        <v>500</v>
      </c>
      <c r="E7" s="43">
        <v>2000</v>
      </c>
      <c r="F7" s="44">
        <f t="shared" si="0"/>
        <v>4000</v>
      </c>
      <c r="G7" s="39"/>
    </row>
    <row r="8" spans="1:7" s="40" customFormat="1" ht="16.2" customHeight="1" x14ac:dyDescent="0.35">
      <c r="A8" s="34"/>
      <c r="B8" s="41" t="s">
        <v>19</v>
      </c>
      <c r="C8" s="42">
        <v>4</v>
      </c>
      <c r="D8" s="43">
        <v>750</v>
      </c>
      <c r="E8" s="43">
        <v>3000</v>
      </c>
      <c r="F8" s="44">
        <f t="shared" si="0"/>
        <v>6000</v>
      </c>
      <c r="G8" s="39"/>
    </row>
    <row r="9" spans="1:7" s="40" customFormat="1" ht="16.2" customHeight="1" x14ac:dyDescent="0.35">
      <c r="A9" s="34"/>
      <c r="B9" s="41" t="s">
        <v>20</v>
      </c>
      <c r="C9" s="42">
        <v>1</v>
      </c>
      <c r="D9" s="43">
        <v>25</v>
      </c>
      <c r="E9" s="43">
        <v>25</v>
      </c>
      <c r="F9" s="44">
        <f t="shared" si="0"/>
        <v>50</v>
      </c>
      <c r="G9" s="39"/>
    </row>
    <row r="10" spans="1:7" s="40" customFormat="1" ht="16.2" customHeight="1" x14ac:dyDescent="0.35">
      <c r="A10" s="34"/>
      <c r="B10" s="45" t="s">
        <v>21</v>
      </c>
      <c r="C10" s="46"/>
      <c r="D10" s="46"/>
      <c r="E10" s="46"/>
      <c r="F10" s="61">
        <f>SUM(F6:F9)</f>
        <v>24052</v>
      </c>
      <c r="G10" s="39"/>
    </row>
    <row r="11" spans="1:7" s="40" customFormat="1" ht="9" customHeight="1" x14ac:dyDescent="0.35">
      <c r="A11" s="34"/>
      <c r="B11" s="48"/>
      <c r="C11" s="49"/>
      <c r="D11" s="49"/>
      <c r="E11" s="49"/>
      <c r="F11" s="49"/>
      <c r="G11" s="39"/>
    </row>
    <row r="12" spans="1:7" s="40" customFormat="1" ht="30" customHeight="1" x14ac:dyDescent="0.35">
      <c r="A12" s="34"/>
      <c r="B12" s="51"/>
      <c r="C12" s="51"/>
      <c r="D12" s="51"/>
      <c r="E12" s="51"/>
      <c r="F12" s="51"/>
    </row>
    <row r="13" spans="1:7" s="40" customFormat="1" ht="30" customHeight="1" x14ac:dyDescent="0.35">
      <c r="A13" s="34"/>
      <c r="B13" s="5"/>
      <c r="C13" s="5"/>
      <c r="D13" s="5"/>
      <c r="E13" s="5"/>
      <c r="F13" s="5"/>
    </row>
    <row r="14" spans="1:7" s="40" customFormat="1" ht="30" customHeight="1" x14ac:dyDescent="0.35">
      <c r="A14" s="34"/>
      <c r="B14" s="5"/>
      <c r="C14" s="5"/>
      <c r="D14" s="5"/>
      <c r="E14" s="5"/>
      <c r="F14" s="5"/>
    </row>
    <row r="15" spans="1:7" s="40" customFormat="1" ht="30" customHeight="1" x14ac:dyDescent="0.35">
      <c r="A15" s="34"/>
      <c r="B15" s="5"/>
      <c r="C15" s="5"/>
      <c r="D15" s="5"/>
      <c r="E15" s="5"/>
      <c r="F15" s="5"/>
    </row>
    <row r="16" spans="1:7" s="40" customFormat="1" ht="30" customHeight="1" x14ac:dyDescent="0.35">
      <c r="A16" s="34"/>
      <c r="B16" s="5"/>
      <c r="C16" s="5"/>
      <c r="D16" s="5"/>
      <c r="E16" s="5"/>
      <c r="F16" s="5"/>
    </row>
    <row r="17" spans="1:6" s="40" customFormat="1" ht="30" customHeight="1" x14ac:dyDescent="0.35">
      <c r="A17" s="34"/>
      <c r="B17" s="5"/>
      <c r="C17" s="5"/>
      <c r="D17" s="5"/>
      <c r="E17" s="5"/>
      <c r="F17" s="5"/>
    </row>
    <row r="18" spans="1:6" s="40" customFormat="1" ht="30" customHeight="1" x14ac:dyDescent="0.35">
      <c r="A18" s="34"/>
      <c r="B18" s="5"/>
      <c r="C18" s="5"/>
      <c r="D18" s="5"/>
      <c r="E18" s="5"/>
      <c r="F18" s="5"/>
    </row>
    <row r="19" spans="1:6" s="40" customFormat="1" ht="30" customHeight="1" x14ac:dyDescent="0.35">
      <c r="A19" s="34"/>
      <c r="B19" s="5"/>
      <c r="C19" s="5"/>
      <c r="D19" s="5"/>
      <c r="E19" s="5"/>
      <c r="F19" s="5"/>
    </row>
    <row r="20" spans="1:6" s="40" customFormat="1" ht="30" customHeight="1" x14ac:dyDescent="0.35">
      <c r="A20" s="34"/>
      <c r="B20" s="5"/>
      <c r="C20" s="5"/>
      <c r="D20" s="5"/>
      <c r="E20" s="5"/>
      <c r="F20" s="5"/>
    </row>
    <row r="21" spans="1:6" s="40" customFormat="1" ht="30" customHeight="1" x14ac:dyDescent="0.35">
      <c r="A21" s="34"/>
      <c r="B21" s="10"/>
      <c r="C21" s="10"/>
      <c r="D21" s="10"/>
      <c r="E21" s="10"/>
      <c r="F21" s="10"/>
    </row>
    <row r="22" spans="1:6" s="40" customFormat="1" ht="30" customHeight="1" x14ac:dyDescent="0.35">
      <c r="A22" s="34"/>
      <c r="B22" s="10"/>
      <c r="C22" s="10"/>
      <c r="D22" s="10"/>
      <c r="E22" s="10"/>
      <c r="F22" s="10"/>
    </row>
    <row r="23" spans="1:6" s="40" customFormat="1" ht="30" customHeight="1" x14ac:dyDescent="0.35">
      <c r="A23" s="34"/>
      <c r="B23" s="10"/>
      <c r="C23" s="10"/>
      <c r="D23" s="10"/>
      <c r="E23" s="10"/>
      <c r="F23" s="10"/>
    </row>
    <row r="24" spans="1:6" s="40" customFormat="1" ht="30" customHeight="1" x14ac:dyDescent="0.35">
      <c r="A24" s="34"/>
      <c r="B24" s="10"/>
      <c r="C24" s="10"/>
      <c r="D24" s="10"/>
      <c r="E24" s="10"/>
      <c r="F24" s="10"/>
    </row>
    <row r="25" spans="1:6" s="40" customFormat="1" ht="30" customHeight="1" x14ac:dyDescent="0.35">
      <c r="A25" s="34"/>
      <c r="B25" s="10"/>
      <c r="C25" s="10"/>
      <c r="D25" s="10"/>
      <c r="E25" s="10"/>
      <c r="F25" s="10"/>
    </row>
    <row r="26" spans="1:6" s="40" customFormat="1" ht="30" customHeight="1" x14ac:dyDescent="0.35">
      <c r="A26" s="34"/>
      <c r="B26" s="10"/>
      <c r="C26" s="10"/>
      <c r="D26" s="10"/>
      <c r="E26" s="10"/>
      <c r="F26" s="10"/>
    </row>
    <row r="27" spans="1:6" s="40" customFormat="1" ht="30" customHeight="1" x14ac:dyDescent="0.35">
      <c r="A27" s="34"/>
      <c r="B27" s="10"/>
      <c r="C27" s="10"/>
      <c r="D27" s="10"/>
      <c r="E27" s="10"/>
      <c r="F27" s="10"/>
    </row>
    <row r="28" spans="1:6" s="51" customFormat="1" ht="30" customHeight="1" x14ac:dyDescent="0.35">
      <c r="A28" s="52"/>
      <c r="B28" s="10"/>
      <c r="C28" s="10"/>
      <c r="D28" s="10"/>
      <c r="E28" s="10"/>
      <c r="F28" s="10"/>
    </row>
    <row r="29" spans="1:6" s="51" customFormat="1" ht="30" customHeight="1" x14ac:dyDescent="0.35">
      <c r="A29" s="52"/>
      <c r="B29" s="10"/>
      <c r="C29" s="10"/>
      <c r="D29" s="10"/>
      <c r="E29" s="10"/>
      <c r="F29" s="10"/>
    </row>
    <row r="30" spans="1:6" s="51" customFormat="1" ht="30" customHeight="1" x14ac:dyDescent="0.35">
      <c r="A30" s="52"/>
      <c r="B30" s="10"/>
      <c r="C30" s="10"/>
      <c r="D30" s="10"/>
      <c r="E30" s="10"/>
      <c r="F30" s="10"/>
    </row>
    <row r="31" spans="1:6" s="5" customFormat="1" ht="30" customHeight="1" x14ac:dyDescent="0.35">
      <c r="A31" s="11"/>
      <c r="B31" s="10"/>
      <c r="C31" s="10"/>
      <c r="D31" s="10"/>
      <c r="E31" s="10"/>
      <c r="F31" s="10"/>
    </row>
    <row r="32" spans="1:6" s="5" customFormat="1" ht="30" customHeight="1" x14ac:dyDescent="0.35">
      <c r="A32" s="11"/>
      <c r="B32" s="10"/>
      <c r="C32" s="10"/>
      <c r="D32" s="10"/>
      <c r="E32" s="10"/>
      <c r="F32" s="10"/>
    </row>
    <row r="33" spans="1:6" s="5" customFormat="1" ht="30" customHeight="1" x14ac:dyDescent="0.35">
      <c r="A33" s="11"/>
      <c r="B33" s="10"/>
      <c r="C33" s="10"/>
      <c r="D33" s="10"/>
      <c r="E33" s="10"/>
      <c r="F33" s="10"/>
    </row>
    <row r="34" spans="1:6" s="5" customFormat="1" ht="30" customHeight="1" x14ac:dyDescent="0.35">
      <c r="A34" s="11"/>
      <c r="B34" s="10"/>
      <c r="C34" s="10"/>
      <c r="D34" s="10"/>
      <c r="E34" s="10"/>
      <c r="F34" s="10"/>
    </row>
    <row r="35" spans="1:6" s="5" customFormat="1" ht="30" customHeight="1" x14ac:dyDescent="0.35">
      <c r="A35" s="11"/>
      <c r="B35" s="10"/>
      <c r="C35" s="10"/>
      <c r="D35" s="10"/>
      <c r="E35" s="10"/>
      <c r="F35" s="10"/>
    </row>
    <row r="36" spans="1:6" s="5" customFormat="1" ht="30" customHeight="1" x14ac:dyDescent="0.35">
      <c r="A36" s="11"/>
      <c r="B36" s="10"/>
      <c r="C36" s="10"/>
      <c r="D36" s="10"/>
      <c r="E36" s="10"/>
      <c r="F36" s="10"/>
    </row>
    <row r="37" spans="1:6" s="5" customFormat="1" ht="30" customHeight="1" x14ac:dyDescent="0.35">
      <c r="A37" s="11"/>
      <c r="B37" s="10"/>
      <c r="C37" s="10"/>
      <c r="D37" s="10"/>
      <c r="E37" s="10"/>
      <c r="F37" s="10"/>
    </row>
    <row r="38" spans="1:6" s="5" customFormat="1" ht="30" customHeight="1" x14ac:dyDescent="0.35">
      <c r="A38" s="11"/>
      <c r="B38" s="10"/>
      <c r="C38" s="10"/>
      <c r="D38" s="10"/>
      <c r="E38" s="10"/>
      <c r="F38" s="10"/>
    </row>
  </sheetData>
  <mergeCells count="1">
    <mergeCell ref="C2:F2"/>
  </mergeCells>
  <phoneticPr fontId="22" type="noConversion"/>
  <dataValidations count="3">
    <dataValidation allowBlank="1" showInputMessage="1" showErrorMessage="1" prompt="此工作表包含上一个工作表中的模板中的示例数据。工作表的标题位于右侧单元格中。有关如何使用此工作表的其他有用说明位于此列的单元格中。单击向下箭头以开始了解。" sqref="A1" xr:uid="{A8662416-2AD7-405B-B4DC-7056F418286F}"/>
    <dataValidation allowBlank="1" showInputMessage="1" showErrorMessage="1" prompt="企业名称位于右侧单元格中，日期位于单元格 C2 中。下一个说明位于单元格 A4 中。" sqref="A2" xr:uid="{294F0A0B-E617-4AAE-BD26-E0829C5296D4}"/>
    <dataValidation allowBlank="1" showInputMessage="1" showErrorMessage="1" prompt="成本项目、月数、每月成本和一次性成本位于“启动”表（从右侧单元格开始）中。总成本和预估启动预算将自动计算。_x000a_" sqref="A4" xr:uid="{2D4EE825-FDDF-44ED-BA2E-FC8BD947D2AC}"/>
  </dataValidations>
  <pageMargins left="0.7" right="0.7" top="0.75" bottom="0.75" header="0.3" footer="0.3"/>
  <pageSetup paperSize="9" scale="63" orientation="portrait" horizontalDpi="1200" verticalDpi="1200" r:id="rId1"/>
  <tableParts count="1">
    <tablePart r:id="rId2"/>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P42"/>
  <sheetViews>
    <sheetView zoomScaleNormal="100" workbookViewId="0"/>
  </sheetViews>
  <sheetFormatPr defaultColWidth="9" defaultRowHeight="30" customHeight="1" x14ac:dyDescent="0.35"/>
  <cols>
    <col min="1" max="1" width="2.54296875" style="16" customWidth="1"/>
    <col min="2" max="2" width="42.1796875" style="10" customWidth="1"/>
    <col min="3" max="15" width="14.54296875" style="10" customWidth="1"/>
    <col min="16" max="16" width="2" style="10" customWidth="1"/>
    <col min="17" max="16384" width="9" style="10"/>
  </cols>
  <sheetData>
    <row r="1" spans="1:16" s="54" customFormat="1" ht="19.95" customHeight="1" x14ac:dyDescent="0.35">
      <c r="A1" s="23"/>
      <c r="B1" s="115" t="s">
        <v>13</v>
      </c>
      <c r="C1" s="116"/>
      <c r="D1" s="116"/>
      <c r="E1" s="116"/>
      <c r="F1" s="116"/>
      <c r="G1" s="116"/>
      <c r="H1" s="116"/>
      <c r="I1" s="116"/>
      <c r="J1" s="116"/>
      <c r="K1" s="116"/>
      <c r="L1" s="116"/>
      <c r="M1" s="116"/>
      <c r="N1" s="116"/>
      <c r="O1" s="117"/>
      <c r="P1" s="53"/>
    </row>
    <row r="2" spans="1:16" s="26" customFormat="1" ht="19.95" customHeight="1" x14ac:dyDescent="0.35">
      <c r="A2" s="23"/>
      <c r="B2" s="118" t="str">
        <f>启动成本模板!B2</f>
        <v>你的咖啡店</v>
      </c>
      <c r="C2" s="69">
        <f ca="1">TODAY()</f>
        <v>44581</v>
      </c>
      <c r="D2" s="70"/>
      <c r="E2" s="70"/>
      <c r="F2" s="70"/>
      <c r="G2" s="70"/>
      <c r="H2" s="70"/>
      <c r="I2" s="70"/>
      <c r="J2" s="70"/>
      <c r="K2" s="70"/>
      <c r="L2" s="70"/>
      <c r="M2" s="70"/>
      <c r="N2" s="70"/>
      <c r="O2" s="71"/>
      <c r="P2" s="25"/>
    </row>
    <row r="3" spans="1:16" s="5" customFormat="1" ht="9" customHeight="1" x14ac:dyDescent="0.35">
      <c r="A3" s="11"/>
      <c r="B3" s="119"/>
      <c r="C3" s="120"/>
      <c r="D3" s="120"/>
      <c r="E3" s="120"/>
      <c r="F3" s="120"/>
      <c r="G3" s="120"/>
      <c r="H3" s="120"/>
      <c r="I3" s="120"/>
      <c r="J3" s="120"/>
      <c r="K3" s="120"/>
      <c r="L3" s="120"/>
      <c r="M3" s="120"/>
      <c r="N3" s="120"/>
      <c r="O3" s="121"/>
      <c r="P3" s="13"/>
    </row>
    <row r="4" spans="1:16" s="26" customFormat="1" ht="19.95" customHeight="1" thickBot="1" x14ac:dyDescent="0.4">
      <c r="A4" s="23"/>
      <c r="B4" s="58" t="s">
        <v>26</v>
      </c>
      <c r="C4" s="76" t="s">
        <v>44</v>
      </c>
      <c r="D4" s="76" t="s">
        <v>45</v>
      </c>
      <c r="E4" s="76" t="s">
        <v>46</v>
      </c>
      <c r="F4" s="76" t="s">
        <v>47</v>
      </c>
      <c r="G4" s="76" t="s">
        <v>48</v>
      </c>
      <c r="H4" s="76" t="s">
        <v>49</v>
      </c>
      <c r="I4" s="76" t="s">
        <v>50</v>
      </c>
      <c r="J4" s="76" t="s">
        <v>51</v>
      </c>
      <c r="K4" s="76" t="s">
        <v>52</v>
      </c>
      <c r="L4" s="76" t="s">
        <v>53</v>
      </c>
      <c r="M4" s="76" t="s">
        <v>54</v>
      </c>
      <c r="N4" s="76" t="s">
        <v>55</v>
      </c>
      <c r="O4" s="77" t="s">
        <v>56</v>
      </c>
      <c r="P4" s="25"/>
    </row>
    <row r="5" spans="1:16" s="5" customFormat="1" ht="16.350000000000001" customHeight="1" thickTop="1" x14ac:dyDescent="0.35">
      <c r="A5" s="11"/>
      <c r="B5" s="78" t="s">
        <v>27</v>
      </c>
      <c r="C5" s="79">
        <v>0</v>
      </c>
      <c r="D5" s="79">
        <v>0</v>
      </c>
      <c r="E5" s="79">
        <v>0</v>
      </c>
      <c r="F5" s="79">
        <v>0</v>
      </c>
      <c r="G5" s="79">
        <v>0</v>
      </c>
      <c r="H5" s="79">
        <v>0</v>
      </c>
      <c r="I5" s="79">
        <v>0</v>
      </c>
      <c r="J5" s="79">
        <v>0</v>
      </c>
      <c r="K5" s="79">
        <v>0</v>
      </c>
      <c r="L5" s="79">
        <v>0</v>
      </c>
      <c r="M5" s="79">
        <v>0</v>
      </c>
      <c r="N5" s="79">
        <v>0</v>
      </c>
      <c r="O5" s="80">
        <f>SUM(C5:N5)</f>
        <v>0</v>
      </c>
      <c r="P5" s="13"/>
    </row>
    <row r="6" spans="1:16" s="40" customFormat="1" ht="16.2" customHeight="1" x14ac:dyDescent="0.35">
      <c r="A6" s="34"/>
      <c r="B6" s="82" t="s">
        <v>28</v>
      </c>
      <c r="C6" s="83">
        <v>0</v>
      </c>
      <c r="D6" s="83">
        <v>0</v>
      </c>
      <c r="E6" s="83">
        <v>0</v>
      </c>
      <c r="F6" s="83">
        <v>0</v>
      </c>
      <c r="G6" s="83">
        <v>0</v>
      </c>
      <c r="H6" s="83">
        <v>0</v>
      </c>
      <c r="I6" s="83">
        <v>0</v>
      </c>
      <c r="J6" s="83">
        <v>0</v>
      </c>
      <c r="K6" s="83">
        <v>0</v>
      </c>
      <c r="L6" s="83">
        <v>0</v>
      </c>
      <c r="M6" s="83">
        <v>0</v>
      </c>
      <c r="N6" s="83">
        <v>0</v>
      </c>
      <c r="O6" s="84">
        <f t="shared" ref="O6:O11" si="0">SUM(C6:N6)</f>
        <v>0</v>
      </c>
      <c r="P6" s="39"/>
    </row>
    <row r="7" spans="1:16" s="40" customFormat="1" ht="16.2" customHeight="1" x14ac:dyDescent="0.35">
      <c r="A7" s="34"/>
      <c r="B7" s="82" t="s">
        <v>29</v>
      </c>
      <c r="C7" s="83">
        <v>0</v>
      </c>
      <c r="D7" s="83">
        <v>0</v>
      </c>
      <c r="E7" s="83">
        <v>0</v>
      </c>
      <c r="F7" s="83">
        <v>0</v>
      </c>
      <c r="G7" s="83">
        <v>0</v>
      </c>
      <c r="H7" s="83">
        <v>0</v>
      </c>
      <c r="I7" s="83">
        <v>0</v>
      </c>
      <c r="J7" s="83">
        <v>0</v>
      </c>
      <c r="K7" s="83">
        <v>0</v>
      </c>
      <c r="L7" s="83">
        <v>0</v>
      </c>
      <c r="M7" s="83">
        <v>0</v>
      </c>
      <c r="N7" s="83">
        <v>0</v>
      </c>
      <c r="O7" s="84">
        <f t="shared" si="0"/>
        <v>0</v>
      </c>
      <c r="P7" s="39"/>
    </row>
    <row r="8" spans="1:16" s="40" customFormat="1" ht="16.2" customHeight="1" x14ac:dyDescent="0.35">
      <c r="A8" s="34"/>
      <c r="B8" s="82" t="s">
        <v>30</v>
      </c>
      <c r="C8" s="83">
        <v>0</v>
      </c>
      <c r="D8" s="83">
        <v>0</v>
      </c>
      <c r="E8" s="83">
        <v>0</v>
      </c>
      <c r="F8" s="83">
        <v>0</v>
      </c>
      <c r="G8" s="83">
        <v>0</v>
      </c>
      <c r="H8" s="83">
        <v>0</v>
      </c>
      <c r="I8" s="83">
        <v>0</v>
      </c>
      <c r="J8" s="83">
        <v>0</v>
      </c>
      <c r="K8" s="83">
        <v>0</v>
      </c>
      <c r="L8" s="83">
        <v>0</v>
      </c>
      <c r="M8" s="83">
        <v>0</v>
      </c>
      <c r="N8" s="83">
        <v>0</v>
      </c>
      <c r="O8" s="84">
        <f t="shared" si="0"/>
        <v>0</v>
      </c>
      <c r="P8" s="39"/>
    </row>
    <row r="9" spans="1:16" s="40" customFormat="1" ht="16.2" customHeight="1" x14ac:dyDescent="0.35">
      <c r="A9" s="34"/>
      <c r="B9" s="86" t="s">
        <v>31</v>
      </c>
      <c r="C9" s="87">
        <f>SUBTOTAL(109,SampleRevenue[1 月])</f>
        <v>0</v>
      </c>
      <c r="D9" s="87">
        <f>SUBTOTAL(109,SampleRevenue[2 月])</f>
        <v>0</v>
      </c>
      <c r="E9" s="87">
        <f>SUBTOTAL(109,SampleRevenue[3 月])</f>
        <v>0</v>
      </c>
      <c r="F9" s="87">
        <f>SUBTOTAL(109,SampleRevenue[4 月])</f>
        <v>0</v>
      </c>
      <c r="G9" s="87">
        <f>SUBTOTAL(109,SampleRevenue[5 月])</f>
        <v>0</v>
      </c>
      <c r="H9" s="87">
        <f>SUBTOTAL(109,SampleRevenue[6 月])</f>
        <v>0</v>
      </c>
      <c r="I9" s="87">
        <f>SUBTOTAL(109,SampleRevenue[7 月])</f>
        <v>0</v>
      </c>
      <c r="J9" s="87">
        <f>SUBTOTAL(109,SampleRevenue[8 月])</f>
        <v>0</v>
      </c>
      <c r="K9" s="87">
        <f>SUBTOTAL(109,SampleRevenue[9 月])</f>
        <v>0</v>
      </c>
      <c r="L9" s="87">
        <f>SUBTOTAL(109,SampleRevenue[10 月])</f>
        <v>0</v>
      </c>
      <c r="M9" s="87">
        <f>SUBTOTAL(109,SampleRevenue[11 月])</f>
        <v>0</v>
      </c>
      <c r="N9" s="87">
        <f>SUBTOTAL(109,SampleRevenue[12 月])</f>
        <v>0</v>
      </c>
      <c r="O9" s="99">
        <f>SUM(SampleRevenue[[#Totals],[1 月]:[12 月]])</f>
        <v>0</v>
      </c>
      <c r="P9" s="39"/>
    </row>
    <row r="10" spans="1:16" s="91" customFormat="1" ht="16.2" customHeight="1" x14ac:dyDescent="0.35">
      <c r="A10" s="85"/>
      <c r="B10" s="122" t="s">
        <v>32</v>
      </c>
      <c r="C10" s="93">
        <f t="shared" ref="C10:N10" si="1">C5*0.4</f>
        <v>0</v>
      </c>
      <c r="D10" s="93">
        <f t="shared" si="1"/>
        <v>0</v>
      </c>
      <c r="E10" s="93">
        <f t="shared" si="1"/>
        <v>0</v>
      </c>
      <c r="F10" s="93">
        <f t="shared" si="1"/>
        <v>0</v>
      </c>
      <c r="G10" s="93">
        <f t="shared" si="1"/>
        <v>0</v>
      </c>
      <c r="H10" s="93">
        <f t="shared" si="1"/>
        <v>0</v>
      </c>
      <c r="I10" s="93">
        <f t="shared" si="1"/>
        <v>0</v>
      </c>
      <c r="J10" s="93">
        <f t="shared" si="1"/>
        <v>0</v>
      </c>
      <c r="K10" s="93">
        <f t="shared" si="1"/>
        <v>0</v>
      </c>
      <c r="L10" s="93">
        <f t="shared" si="1"/>
        <v>0</v>
      </c>
      <c r="M10" s="93">
        <f t="shared" si="1"/>
        <v>0</v>
      </c>
      <c r="N10" s="93">
        <f t="shared" si="1"/>
        <v>0</v>
      </c>
      <c r="O10" s="94">
        <f t="shared" si="0"/>
        <v>0</v>
      </c>
      <c r="P10" s="89"/>
    </row>
    <row r="11" spans="1:16" s="91" customFormat="1" ht="16.2" customHeight="1" x14ac:dyDescent="0.35">
      <c r="A11" s="85"/>
      <c r="B11" s="122" t="s">
        <v>33</v>
      </c>
      <c r="C11" s="93">
        <f>IFERROR(SampleRevenue[[#Totals],[1 月]]-C10,"")</f>
        <v>0</v>
      </c>
      <c r="D11" s="93">
        <f>IFERROR(SampleRevenue[[#Totals],[2 月]]-D10,"")</f>
        <v>0</v>
      </c>
      <c r="E11" s="93">
        <f>IFERROR(SampleRevenue[[#Totals],[3 月]]-E10,"")</f>
        <v>0</v>
      </c>
      <c r="F11" s="93">
        <f>IFERROR(SampleRevenue[[#Totals],[4 月]]-F10,"")</f>
        <v>0</v>
      </c>
      <c r="G11" s="93">
        <f>IFERROR(SampleRevenue[[#Totals],[5 月]]-G10,"")</f>
        <v>0</v>
      </c>
      <c r="H11" s="93">
        <f>IFERROR(SampleRevenue[[#Totals],[6 月]]-H10,"")</f>
        <v>0</v>
      </c>
      <c r="I11" s="93">
        <f>IFERROR(SampleRevenue[[#Totals],[7 月]]-I10,"")</f>
        <v>0</v>
      </c>
      <c r="J11" s="93">
        <f>IFERROR(SampleRevenue[[#Totals],[8 月]]-J10,"")</f>
        <v>0</v>
      </c>
      <c r="K11" s="93">
        <f>IFERROR(SampleRevenue[[#Totals],[9 月]]-K10,"")</f>
        <v>0</v>
      </c>
      <c r="L11" s="93">
        <f>IFERROR(SampleRevenue[[#Totals],[10 月]]-L10,"")</f>
        <v>0</v>
      </c>
      <c r="M11" s="93">
        <f>IFERROR(SampleRevenue[[#Totals],[11 月]]-M10,"")</f>
        <v>0</v>
      </c>
      <c r="N11" s="93">
        <f>IFERROR(SampleRevenue[[#Totals],[12 月]]-N10,"")</f>
        <v>0</v>
      </c>
      <c r="O11" s="94">
        <f t="shared" si="0"/>
        <v>0</v>
      </c>
      <c r="P11" s="89"/>
    </row>
    <row r="12" spans="1:16" s="91" customFormat="1" ht="9" customHeight="1" x14ac:dyDescent="0.35">
      <c r="A12" s="89"/>
      <c r="B12" s="123"/>
      <c r="C12" s="96"/>
      <c r="D12" s="96"/>
      <c r="E12" s="96"/>
      <c r="F12" s="96"/>
      <c r="G12" s="96"/>
      <c r="H12" s="96"/>
      <c r="I12" s="96"/>
      <c r="J12" s="96"/>
      <c r="K12" s="96"/>
      <c r="L12" s="96"/>
      <c r="M12" s="96"/>
      <c r="N12" s="96"/>
      <c r="O12" s="97"/>
      <c r="P12" s="89"/>
    </row>
    <row r="13" spans="1:16" s="5" customFormat="1" ht="20.100000000000001" customHeight="1" thickBot="1" x14ac:dyDescent="0.4">
      <c r="A13" s="11"/>
      <c r="B13" s="58" t="s">
        <v>34</v>
      </c>
      <c r="C13" s="76" t="s">
        <v>44</v>
      </c>
      <c r="D13" s="76" t="s">
        <v>45</v>
      </c>
      <c r="E13" s="76" t="s">
        <v>46</v>
      </c>
      <c r="F13" s="76" t="s">
        <v>47</v>
      </c>
      <c r="G13" s="76" t="s">
        <v>48</v>
      </c>
      <c r="H13" s="76" t="s">
        <v>49</v>
      </c>
      <c r="I13" s="76" t="s">
        <v>50</v>
      </c>
      <c r="J13" s="76" t="s">
        <v>51</v>
      </c>
      <c r="K13" s="76" t="s">
        <v>52</v>
      </c>
      <c r="L13" s="76" t="s">
        <v>53</v>
      </c>
      <c r="M13" s="76" t="s">
        <v>54</v>
      </c>
      <c r="N13" s="76" t="s">
        <v>55</v>
      </c>
      <c r="O13" s="77" t="s">
        <v>56</v>
      </c>
      <c r="P13" s="13"/>
    </row>
    <row r="14" spans="1:16" s="5" customFormat="1" ht="16.350000000000001" customHeight="1" thickTop="1" x14ac:dyDescent="0.35">
      <c r="A14" s="11"/>
      <c r="B14" s="78" t="s">
        <v>35</v>
      </c>
      <c r="C14" s="79">
        <v>0</v>
      </c>
      <c r="D14" s="79">
        <v>0</v>
      </c>
      <c r="E14" s="79">
        <v>0</v>
      </c>
      <c r="F14" s="79">
        <v>0</v>
      </c>
      <c r="G14" s="79">
        <v>0</v>
      </c>
      <c r="H14" s="79">
        <v>0</v>
      </c>
      <c r="I14" s="79">
        <v>0</v>
      </c>
      <c r="J14" s="79">
        <v>0</v>
      </c>
      <c r="K14" s="79">
        <v>0</v>
      </c>
      <c r="L14" s="79">
        <v>0</v>
      </c>
      <c r="M14" s="79">
        <v>0</v>
      </c>
      <c r="N14" s="79">
        <v>0</v>
      </c>
      <c r="O14" s="80">
        <f>SUM(C14:N14)</f>
        <v>0</v>
      </c>
      <c r="P14" s="13"/>
    </row>
    <row r="15" spans="1:16" s="40" customFormat="1" ht="16.350000000000001" customHeight="1" x14ac:dyDescent="0.35">
      <c r="A15" s="34"/>
      <c r="B15" s="82" t="s">
        <v>36</v>
      </c>
      <c r="C15" s="83">
        <v>0</v>
      </c>
      <c r="D15" s="83">
        <v>0</v>
      </c>
      <c r="E15" s="83">
        <v>0</v>
      </c>
      <c r="F15" s="83">
        <v>0</v>
      </c>
      <c r="G15" s="83">
        <v>0</v>
      </c>
      <c r="H15" s="83">
        <v>0</v>
      </c>
      <c r="I15" s="83">
        <v>0</v>
      </c>
      <c r="J15" s="83">
        <v>0</v>
      </c>
      <c r="K15" s="83">
        <v>0</v>
      </c>
      <c r="L15" s="83">
        <v>0</v>
      </c>
      <c r="M15" s="83">
        <v>0</v>
      </c>
      <c r="N15" s="83">
        <v>0</v>
      </c>
      <c r="O15" s="84">
        <f t="shared" ref="O15:O20" si="2">SUM(C15:N15)</f>
        <v>0</v>
      </c>
      <c r="P15" s="39"/>
    </row>
    <row r="16" spans="1:16" s="40" customFormat="1" ht="16.2" customHeight="1" x14ac:dyDescent="0.35">
      <c r="A16" s="34"/>
      <c r="B16" s="82" t="s">
        <v>37</v>
      </c>
      <c r="C16" s="83">
        <v>0</v>
      </c>
      <c r="D16" s="83">
        <v>0</v>
      </c>
      <c r="E16" s="83">
        <v>0</v>
      </c>
      <c r="F16" s="83">
        <v>0</v>
      </c>
      <c r="G16" s="83">
        <v>0</v>
      </c>
      <c r="H16" s="83">
        <v>0</v>
      </c>
      <c r="I16" s="83">
        <v>0</v>
      </c>
      <c r="J16" s="83">
        <v>0</v>
      </c>
      <c r="K16" s="83">
        <v>0</v>
      </c>
      <c r="L16" s="83">
        <v>0</v>
      </c>
      <c r="M16" s="83">
        <v>0</v>
      </c>
      <c r="N16" s="83">
        <v>0</v>
      </c>
      <c r="O16" s="84">
        <f t="shared" si="2"/>
        <v>0</v>
      </c>
      <c r="P16" s="39"/>
    </row>
    <row r="17" spans="1:16" s="40" customFormat="1" ht="16.2" customHeight="1" x14ac:dyDescent="0.35">
      <c r="A17" s="34"/>
      <c r="B17" s="82" t="s">
        <v>38</v>
      </c>
      <c r="C17" s="83">
        <v>0</v>
      </c>
      <c r="D17" s="83">
        <v>0</v>
      </c>
      <c r="E17" s="83">
        <v>0</v>
      </c>
      <c r="F17" s="83">
        <v>0</v>
      </c>
      <c r="G17" s="83">
        <v>0</v>
      </c>
      <c r="H17" s="83">
        <v>0</v>
      </c>
      <c r="I17" s="83">
        <v>0</v>
      </c>
      <c r="J17" s="83">
        <v>0</v>
      </c>
      <c r="K17" s="83">
        <v>0</v>
      </c>
      <c r="L17" s="83">
        <v>0</v>
      </c>
      <c r="M17" s="83">
        <v>0</v>
      </c>
      <c r="N17" s="83">
        <v>0</v>
      </c>
      <c r="O17" s="84">
        <f t="shared" si="2"/>
        <v>0</v>
      </c>
      <c r="P17" s="39"/>
    </row>
    <row r="18" spans="1:16" s="40" customFormat="1" ht="16.2" customHeight="1" x14ac:dyDescent="0.35">
      <c r="A18" s="34"/>
      <c r="B18" s="82" t="s">
        <v>39</v>
      </c>
      <c r="C18" s="83">
        <v>0</v>
      </c>
      <c r="D18" s="83">
        <v>0</v>
      </c>
      <c r="E18" s="83">
        <v>0</v>
      </c>
      <c r="F18" s="83">
        <v>0</v>
      </c>
      <c r="G18" s="83">
        <v>0</v>
      </c>
      <c r="H18" s="83">
        <v>0</v>
      </c>
      <c r="I18" s="83">
        <v>0</v>
      </c>
      <c r="J18" s="83">
        <v>0</v>
      </c>
      <c r="K18" s="83">
        <v>0</v>
      </c>
      <c r="L18" s="83">
        <v>0</v>
      </c>
      <c r="M18" s="83">
        <v>0</v>
      </c>
      <c r="N18" s="83">
        <v>0</v>
      </c>
      <c r="O18" s="84">
        <f t="shared" si="2"/>
        <v>0</v>
      </c>
      <c r="P18" s="39"/>
    </row>
    <row r="19" spans="1:16" s="40" customFormat="1" ht="16.2" customHeight="1" x14ac:dyDescent="0.35">
      <c r="A19" s="34"/>
      <c r="B19" s="86" t="s">
        <v>40</v>
      </c>
      <c r="C19" s="98" t="str">
        <f t="shared" ref="C19:N19" si="3">IF(SUM(C14:C18)=0,"",SUM(C14:C18))</f>
        <v/>
      </c>
      <c r="D19" s="98" t="str">
        <f t="shared" si="3"/>
        <v/>
      </c>
      <c r="E19" s="98" t="str">
        <f t="shared" si="3"/>
        <v/>
      </c>
      <c r="F19" s="98" t="str">
        <f t="shared" si="3"/>
        <v/>
      </c>
      <c r="G19" s="98" t="str">
        <f t="shared" si="3"/>
        <v/>
      </c>
      <c r="H19" s="98" t="str">
        <f t="shared" si="3"/>
        <v/>
      </c>
      <c r="I19" s="98" t="str">
        <f t="shared" si="3"/>
        <v/>
      </c>
      <c r="J19" s="98" t="str">
        <f t="shared" si="3"/>
        <v/>
      </c>
      <c r="K19" s="98" t="str">
        <f t="shared" si="3"/>
        <v/>
      </c>
      <c r="L19" s="98" t="str">
        <f t="shared" si="3"/>
        <v/>
      </c>
      <c r="M19" s="98" t="str">
        <f t="shared" si="3"/>
        <v/>
      </c>
      <c r="N19" s="98" t="str">
        <f t="shared" si="3"/>
        <v/>
      </c>
      <c r="O19" s="99">
        <f>SUM(SampleExpenses[[#Totals],[1 月]:[12 月]])</f>
        <v>0</v>
      </c>
      <c r="P19" s="39"/>
    </row>
    <row r="20" spans="1:16" s="40" customFormat="1" ht="16.2" customHeight="1" x14ac:dyDescent="0.35">
      <c r="A20" s="34"/>
      <c r="B20" s="122" t="s">
        <v>41</v>
      </c>
      <c r="C20" s="93" t="str">
        <f>IFERROR(损益表模板!$C$11-SampleExpenses[[#Totals],[1 月]],"")</f>
        <v/>
      </c>
      <c r="D20" s="93" t="str">
        <f>IFERROR(损益表模板!$C$11-SampleExpenses[[#Totals],[2 月]],"")</f>
        <v/>
      </c>
      <c r="E20" s="93" t="str">
        <f>IFERROR(损益表模板!$C$11-SampleExpenses[[#Totals],[3 月]],"")</f>
        <v/>
      </c>
      <c r="F20" s="93" t="str">
        <f>IFERROR(损益表模板!$C$11-SampleExpenses[[#Totals],[4 月]],"")</f>
        <v/>
      </c>
      <c r="G20" s="93" t="str">
        <f>IFERROR(损益表模板!$C$11-SampleExpenses[[#Totals],[5 月]],"")</f>
        <v/>
      </c>
      <c r="H20" s="93" t="str">
        <f>IFERROR(损益表模板!$C$11-SampleExpenses[[#Totals],[6 月]],"")</f>
        <v/>
      </c>
      <c r="I20" s="93" t="str">
        <f>IFERROR(损益表模板!$C$11-SampleExpenses[[#Totals],[7 月]],"")</f>
        <v/>
      </c>
      <c r="J20" s="93" t="str">
        <f>IFERROR(损益表模板!$C$11-SampleExpenses[[#Totals],[8 月]],"")</f>
        <v/>
      </c>
      <c r="K20" s="93" t="str">
        <f>IFERROR(损益表模板!$C$11-SampleExpenses[[#Totals],[9 月]],"")</f>
        <v/>
      </c>
      <c r="L20" s="93" t="str">
        <f>IFERROR(损益表模板!$C$11-SampleExpenses[[#Totals],[10 月]],"")</f>
        <v/>
      </c>
      <c r="M20" s="93" t="str">
        <f>IFERROR(损益表模板!$C$11-SampleExpenses[[#Totals],[11 月]],"")</f>
        <v/>
      </c>
      <c r="N20" s="93" t="str">
        <f>IFERROR(损益表模板!$C$11-SampleExpenses[[#Totals],[12 月]],"")</f>
        <v/>
      </c>
      <c r="O20" s="94">
        <f t="shared" si="2"/>
        <v>0</v>
      </c>
      <c r="P20" s="39"/>
    </row>
    <row r="21" spans="1:16" s="40" customFormat="1" ht="16.2" customHeight="1" x14ac:dyDescent="0.35">
      <c r="A21" s="34"/>
      <c r="B21" s="122" t="s">
        <v>42</v>
      </c>
      <c r="C21" s="93" t="str">
        <f>IFERROR(C20*0.15," ")</f>
        <v xml:space="preserve"> </v>
      </c>
      <c r="D21" s="93" t="str">
        <f>IFERROR(D20*0.15," ")</f>
        <v xml:space="preserve"> </v>
      </c>
      <c r="E21" s="93" t="str">
        <f t="shared" ref="E21:N21" si="4">IFERROR(E20*0.15," ")</f>
        <v xml:space="preserve"> </v>
      </c>
      <c r="F21" s="93" t="str">
        <f t="shared" si="4"/>
        <v xml:space="preserve"> </v>
      </c>
      <c r="G21" s="93" t="str">
        <f t="shared" si="4"/>
        <v xml:space="preserve"> </v>
      </c>
      <c r="H21" s="93" t="str">
        <f t="shared" si="4"/>
        <v xml:space="preserve"> </v>
      </c>
      <c r="I21" s="93" t="str">
        <f t="shared" si="4"/>
        <v xml:space="preserve"> </v>
      </c>
      <c r="J21" s="93" t="str">
        <f t="shared" si="4"/>
        <v xml:space="preserve"> </v>
      </c>
      <c r="K21" s="93" t="str">
        <f t="shared" si="4"/>
        <v xml:space="preserve"> </v>
      </c>
      <c r="L21" s="93" t="str">
        <f t="shared" si="4"/>
        <v xml:space="preserve"> </v>
      </c>
      <c r="M21" s="93" t="str">
        <f t="shared" si="4"/>
        <v xml:space="preserve"> </v>
      </c>
      <c r="N21" s="93" t="str">
        <f t="shared" si="4"/>
        <v xml:space="preserve"> </v>
      </c>
      <c r="O21" s="94">
        <f>SUM(损益表模板!$C$21:$N$21)</f>
        <v>0</v>
      </c>
      <c r="P21" s="39"/>
    </row>
    <row r="22" spans="1:16" s="40" customFormat="1" ht="9" customHeight="1" x14ac:dyDescent="0.35">
      <c r="A22" s="39"/>
      <c r="B22" s="123"/>
      <c r="C22" s="96"/>
      <c r="D22" s="96"/>
      <c r="E22" s="96"/>
      <c r="F22" s="96"/>
      <c r="G22" s="96"/>
      <c r="H22" s="96"/>
      <c r="I22" s="96"/>
      <c r="J22" s="96"/>
      <c r="K22" s="96"/>
      <c r="L22" s="96"/>
      <c r="M22" s="96"/>
      <c r="N22" s="96"/>
      <c r="O22" s="97"/>
      <c r="P22" s="39"/>
    </row>
    <row r="23" spans="1:16" s="40" customFormat="1" ht="20.100000000000001" customHeight="1" x14ac:dyDescent="0.35">
      <c r="A23" s="34"/>
      <c r="B23" s="124" t="s">
        <v>43</v>
      </c>
      <c r="C23" s="104" t="str">
        <f>IFERROR(C20-损益表模板!$C$21,"")</f>
        <v/>
      </c>
      <c r="D23" s="104" t="str">
        <f>IFERROR(D20-损益表模板!$D$21,"")</f>
        <v/>
      </c>
      <c r="E23" s="104" t="str">
        <f>IFERROR(E20-损益表模板!$E$21,"")</f>
        <v/>
      </c>
      <c r="F23" s="104" t="str">
        <f>IFERROR(F20-损益表模板!$F$21,"")</f>
        <v/>
      </c>
      <c r="G23" s="104" t="str">
        <f>IFERROR(G20-损益表模板!$G$21,"")</f>
        <v/>
      </c>
      <c r="H23" s="104" t="str">
        <f>IFERROR(H20-损益表模板!$H$21,"")</f>
        <v/>
      </c>
      <c r="I23" s="104" t="str">
        <f>IFERROR(I20-损益表模板!$I$21,"")</f>
        <v/>
      </c>
      <c r="J23" s="104" t="str">
        <f>IFERROR(J20-损益表模板!$J$21,"")</f>
        <v/>
      </c>
      <c r="K23" s="104" t="str">
        <f>IFERROR(K20-损益表模板!$K$21,"")</f>
        <v/>
      </c>
      <c r="L23" s="104" t="str">
        <f>IFERROR(L20-损益表模板!$L$21,"")</f>
        <v/>
      </c>
      <c r="M23" s="104" t="str">
        <f>IFERROR(M20-损益表模板!$M$21,"")</f>
        <v/>
      </c>
      <c r="N23" s="104" t="str">
        <f>IFERROR(N20-损益表模板!$N$21,"")</f>
        <v/>
      </c>
      <c r="O23" s="105">
        <f>IFERROR(O20-损益表模板!$O$21,"")</f>
        <v>0</v>
      </c>
      <c r="P23" s="39"/>
    </row>
    <row r="24" spans="1:16" s="40" customFormat="1" ht="9" customHeight="1" x14ac:dyDescent="0.35">
      <c r="A24" s="14"/>
      <c r="B24" s="125"/>
      <c r="C24" s="126"/>
      <c r="D24" s="126"/>
      <c r="E24" s="126"/>
      <c r="F24" s="126"/>
      <c r="G24" s="126"/>
      <c r="H24" s="126"/>
      <c r="I24" s="126"/>
      <c r="J24" s="126"/>
      <c r="K24" s="126"/>
      <c r="L24" s="126"/>
      <c r="M24" s="126"/>
      <c r="N24" s="126"/>
      <c r="O24" s="127"/>
      <c r="P24" s="39"/>
    </row>
    <row r="25" spans="1:16" s="40" customFormat="1" ht="9" customHeight="1" x14ac:dyDescent="0.35">
      <c r="A25" s="34"/>
      <c r="B25" s="48"/>
      <c r="C25" s="49"/>
      <c r="D25" s="49"/>
      <c r="E25" s="49"/>
      <c r="F25" s="49"/>
      <c r="G25" s="49"/>
      <c r="H25" s="49"/>
      <c r="I25" s="49"/>
      <c r="J25" s="49"/>
      <c r="K25" s="49"/>
      <c r="L25" s="49"/>
      <c r="M25" s="49"/>
      <c r="N25" s="49"/>
      <c r="O25" s="49"/>
      <c r="P25" s="39"/>
    </row>
    <row r="26" spans="1:16" s="40" customFormat="1" ht="30" customHeight="1" x14ac:dyDescent="0.35">
      <c r="A26" s="34"/>
      <c r="B26" s="50"/>
      <c r="C26" s="51"/>
      <c r="D26" s="51"/>
      <c r="E26" s="51"/>
      <c r="F26" s="51"/>
      <c r="G26" s="51"/>
      <c r="H26" s="51"/>
      <c r="I26" s="51"/>
      <c r="J26" s="51"/>
      <c r="K26" s="51"/>
      <c r="L26" s="51"/>
      <c r="M26" s="51"/>
      <c r="N26" s="51"/>
      <c r="O26" s="51"/>
    </row>
    <row r="27" spans="1:16" s="40" customFormat="1" ht="30" customHeight="1" x14ac:dyDescent="0.35">
      <c r="A27" s="34"/>
      <c r="B27" s="51"/>
      <c r="C27" s="51"/>
      <c r="D27" s="51"/>
      <c r="E27" s="51"/>
      <c r="F27" s="51"/>
      <c r="G27" s="51"/>
      <c r="H27" s="51"/>
      <c r="I27" s="51"/>
      <c r="J27" s="51"/>
      <c r="K27" s="51"/>
      <c r="L27" s="51"/>
      <c r="M27" s="51"/>
      <c r="N27" s="51"/>
      <c r="O27" s="51"/>
    </row>
    <row r="28" spans="1:16" s="91" customFormat="1" ht="30" customHeight="1" x14ac:dyDescent="0.35">
      <c r="A28" s="85"/>
      <c r="B28" s="5"/>
      <c r="C28" s="5"/>
      <c r="D28" s="5"/>
      <c r="E28" s="5"/>
      <c r="F28" s="5"/>
      <c r="G28" s="5"/>
      <c r="H28" s="5"/>
      <c r="I28" s="5"/>
      <c r="J28" s="5"/>
      <c r="K28" s="5"/>
      <c r="L28" s="5"/>
      <c r="M28" s="5"/>
      <c r="N28" s="5"/>
      <c r="O28" s="5"/>
    </row>
    <row r="29" spans="1:16" s="91" customFormat="1" ht="30" customHeight="1" x14ac:dyDescent="0.35">
      <c r="A29" s="85"/>
      <c r="B29" s="5"/>
      <c r="C29" s="5"/>
      <c r="D29" s="5"/>
      <c r="E29" s="5"/>
      <c r="F29" s="5"/>
      <c r="G29" s="5"/>
      <c r="H29" s="5"/>
      <c r="I29" s="5"/>
      <c r="J29" s="5"/>
      <c r="K29" s="5"/>
      <c r="L29" s="5"/>
      <c r="M29" s="5"/>
      <c r="N29" s="5"/>
      <c r="O29" s="5"/>
    </row>
    <row r="30" spans="1:16" s="91" customFormat="1" ht="30" customHeight="1" x14ac:dyDescent="0.35">
      <c r="A30" s="85"/>
      <c r="B30" s="5"/>
      <c r="C30" s="5"/>
      <c r="D30" s="5"/>
      <c r="E30" s="5"/>
      <c r="F30" s="5"/>
      <c r="G30" s="5"/>
      <c r="H30" s="5"/>
      <c r="I30" s="5"/>
      <c r="J30" s="5"/>
      <c r="K30" s="5"/>
      <c r="L30" s="5"/>
      <c r="M30" s="5"/>
      <c r="N30" s="5"/>
      <c r="O30" s="5"/>
    </row>
    <row r="31" spans="1:16" s="26" customFormat="1" ht="30" customHeight="1" x14ac:dyDescent="0.35">
      <c r="A31" s="23"/>
      <c r="B31" s="5"/>
      <c r="C31" s="5"/>
      <c r="D31" s="5"/>
      <c r="E31" s="5"/>
      <c r="F31" s="5"/>
      <c r="G31" s="5"/>
      <c r="H31" s="5"/>
      <c r="I31" s="5"/>
      <c r="J31" s="5"/>
      <c r="K31" s="5"/>
      <c r="L31" s="5"/>
      <c r="M31" s="5"/>
      <c r="N31" s="5"/>
      <c r="O31" s="5"/>
    </row>
    <row r="32" spans="1:16" s="51" customFormat="1" ht="30" customHeight="1" x14ac:dyDescent="0.35">
      <c r="A32" s="52"/>
      <c r="B32" s="5"/>
      <c r="C32" s="5"/>
      <c r="D32" s="5"/>
      <c r="E32" s="5"/>
      <c r="F32" s="5"/>
      <c r="G32" s="5"/>
      <c r="H32" s="5"/>
      <c r="I32" s="5"/>
      <c r="J32" s="5"/>
      <c r="K32" s="5"/>
      <c r="L32" s="5"/>
      <c r="M32" s="5"/>
      <c r="N32" s="5"/>
      <c r="O32" s="5"/>
    </row>
    <row r="33" spans="1:15" s="51" customFormat="1" ht="30" customHeight="1" x14ac:dyDescent="0.35">
      <c r="A33" s="52"/>
      <c r="B33" s="5"/>
      <c r="C33" s="5"/>
      <c r="D33" s="5"/>
      <c r="E33" s="5"/>
      <c r="F33" s="5"/>
      <c r="G33" s="5"/>
      <c r="H33" s="5"/>
      <c r="I33" s="5"/>
      <c r="J33" s="5"/>
      <c r="K33" s="5"/>
      <c r="L33" s="5"/>
      <c r="M33" s="5"/>
      <c r="N33" s="5"/>
      <c r="O33" s="5"/>
    </row>
    <row r="34" spans="1:15" s="51" customFormat="1" ht="30" customHeight="1" x14ac:dyDescent="0.35">
      <c r="A34" s="52"/>
      <c r="B34" s="5"/>
      <c r="C34" s="5"/>
      <c r="D34" s="5"/>
      <c r="E34" s="5"/>
      <c r="F34" s="5"/>
      <c r="G34" s="5"/>
      <c r="H34" s="5"/>
      <c r="I34" s="5"/>
      <c r="J34" s="5"/>
      <c r="K34" s="5"/>
      <c r="L34" s="5"/>
      <c r="M34" s="5"/>
      <c r="N34" s="5"/>
      <c r="O34" s="5"/>
    </row>
    <row r="35" spans="1:15" s="5" customFormat="1" ht="30" customHeight="1" x14ac:dyDescent="0.35">
      <c r="A35" s="11"/>
      <c r="B35" s="10"/>
      <c r="C35" s="10"/>
      <c r="D35" s="10"/>
      <c r="E35" s="10"/>
      <c r="F35" s="10"/>
      <c r="G35" s="10"/>
      <c r="H35" s="10"/>
      <c r="I35" s="10"/>
      <c r="J35" s="10"/>
      <c r="K35" s="10"/>
      <c r="L35" s="10"/>
      <c r="M35" s="10"/>
      <c r="N35" s="10"/>
      <c r="O35" s="10"/>
    </row>
    <row r="36" spans="1:15" s="5" customFormat="1" ht="30" customHeight="1" x14ac:dyDescent="0.35">
      <c r="A36" s="11"/>
      <c r="B36" s="10"/>
      <c r="C36" s="10"/>
      <c r="D36" s="10"/>
      <c r="E36" s="10"/>
      <c r="F36" s="10"/>
      <c r="G36" s="10"/>
      <c r="H36" s="10"/>
      <c r="I36" s="10"/>
      <c r="J36" s="10"/>
      <c r="K36" s="10"/>
      <c r="L36" s="10"/>
      <c r="M36" s="10"/>
      <c r="N36" s="10"/>
      <c r="O36" s="10"/>
    </row>
    <row r="37" spans="1:15" s="5" customFormat="1" ht="30" customHeight="1" x14ac:dyDescent="0.35">
      <c r="A37" s="11"/>
      <c r="B37" s="10"/>
      <c r="C37" s="10"/>
      <c r="D37" s="10"/>
      <c r="E37" s="10"/>
      <c r="F37" s="10"/>
      <c r="G37" s="10"/>
      <c r="H37" s="10"/>
      <c r="I37" s="10"/>
      <c r="J37" s="10"/>
      <c r="K37" s="10"/>
      <c r="L37" s="10"/>
      <c r="M37" s="10"/>
      <c r="N37" s="10"/>
      <c r="O37" s="10"/>
    </row>
    <row r="38" spans="1:15" s="5" customFormat="1" ht="30" customHeight="1" x14ac:dyDescent="0.35">
      <c r="A38" s="11"/>
      <c r="B38" s="10"/>
      <c r="C38" s="10"/>
      <c r="D38" s="10"/>
      <c r="E38" s="10"/>
      <c r="F38" s="10"/>
      <c r="G38" s="10"/>
      <c r="H38" s="10"/>
      <c r="I38" s="10"/>
      <c r="J38" s="10"/>
      <c r="K38" s="10"/>
      <c r="L38" s="10"/>
      <c r="M38" s="10"/>
      <c r="N38" s="10"/>
      <c r="O38" s="10"/>
    </row>
    <row r="39" spans="1:15" s="5" customFormat="1" ht="30" customHeight="1" x14ac:dyDescent="0.35">
      <c r="A39" s="11"/>
      <c r="B39" s="10"/>
      <c r="C39" s="10"/>
      <c r="D39" s="10"/>
      <c r="E39" s="10"/>
      <c r="F39" s="10"/>
      <c r="G39" s="10"/>
      <c r="H39" s="10"/>
      <c r="I39" s="10"/>
      <c r="J39" s="10"/>
      <c r="K39" s="10"/>
      <c r="L39" s="10"/>
      <c r="M39" s="10"/>
      <c r="N39" s="10"/>
      <c r="O39" s="10"/>
    </row>
    <row r="40" spans="1:15" s="5" customFormat="1" ht="30" customHeight="1" x14ac:dyDescent="0.35">
      <c r="A40" s="11"/>
      <c r="B40" s="10"/>
      <c r="C40" s="10"/>
      <c r="D40" s="10"/>
      <c r="E40" s="10"/>
      <c r="F40" s="10"/>
      <c r="G40" s="10"/>
      <c r="H40" s="10"/>
      <c r="I40" s="10"/>
      <c r="J40" s="10"/>
      <c r="K40" s="10"/>
      <c r="L40" s="10"/>
      <c r="M40" s="10"/>
      <c r="N40" s="10"/>
      <c r="O40" s="10"/>
    </row>
    <row r="41" spans="1:15" s="5" customFormat="1" ht="30" customHeight="1" x14ac:dyDescent="0.35">
      <c r="A41" s="11"/>
      <c r="B41" s="10"/>
      <c r="C41" s="10"/>
      <c r="D41" s="10"/>
      <c r="E41" s="10"/>
      <c r="F41" s="10"/>
      <c r="G41" s="10"/>
      <c r="H41" s="10"/>
      <c r="I41" s="10"/>
      <c r="J41" s="10"/>
      <c r="K41" s="10"/>
      <c r="L41" s="10"/>
      <c r="M41" s="10"/>
      <c r="N41" s="10"/>
      <c r="O41" s="10"/>
    </row>
    <row r="42" spans="1:15" s="5" customFormat="1" ht="30" customHeight="1" x14ac:dyDescent="0.35">
      <c r="A42" s="11"/>
      <c r="B42" s="10"/>
      <c r="C42" s="10"/>
      <c r="D42" s="10"/>
      <c r="E42" s="10"/>
      <c r="F42" s="10"/>
      <c r="G42" s="10"/>
      <c r="H42" s="10"/>
      <c r="I42" s="10"/>
      <c r="J42" s="10"/>
      <c r="K42" s="10"/>
      <c r="L42" s="10"/>
      <c r="M42" s="10"/>
      <c r="N42" s="10"/>
      <c r="O42" s="10"/>
    </row>
  </sheetData>
  <mergeCells count="1">
    <mergeCell ref="C2:O2"/>
  </mergeCells>
  <phoneticPr fontId="22" type="noConversion"/>
  <dataValidations count="10">
    <dataValidation allowBlank="1" showInputMessage="1" showErrorMessage="1" prompt="此工作表包含用于计算总支出和净收入的模板。工作表的标题位于右侧单元格中。有关如何使用此工作表的其他有用说明位于此列的单元格中。单击向下箭头以开始了解。" sqref="A1" xr:uid="{AFDA39E9-E354-4951-9D54-6E147D6E6ABA}"/>
    <dataValidation allowBlank="1" showInputMessage="1" showErrorMessage="1" prompt="企业名称位于右侧单元格中，日期位于单元格 C2 中。下一个说明位于单元格 A4 中。_x000a_" sqref="A2" xr:uid="{30F3524C-8C8F-4A04-956C-ABEE96C0F09C}"/>
    <dataValidation allowBlank="1" showInputMessage="1" showErrorMessage="1" prompt="在“示例收入”表（从右侧单元格开始）中输入详细信息，以计算净销售额、所售商品成本和毛利润。下一个说明位于单元格 A10 中。" sqref="A4" xr:uid="{9CEF18A6-A50C-47F8-BB89-B4230498CFA0}"/>
    <dataValidation allowBlank="1" showInputMessage="1" showErrorMessage="1" prompt="“所售商品成本”标签位于右侧单元格中。每月和年初至今的所售商品成本在单元格 C10 到 O10 中自动计算。" sqref="A10" xr:uid="{AC61DC88-DA9E-49DA-ABB4-14E2B2BA9467}"/>
    <dataValidation allowBlank="1" showInputMessage="1" showErrorMessage="1" prompt="“毛利润”标签位于右侧单元格中。每月和年初至今的毛利润在单元格 C11 到 O11 中自动计算。下一个说明位于单元格 A13 中。" sqref="A11" xr:uid="{658B3E67-9E36-4CC0-9B24-2324DFA2386A}"/>
    <dataValidation allowBlank="1" showInputMessage="1" showErrorMessage="1" prompt="在“示例支出”表（从右侧单元格开始）中输入详细信息，以计算总支出、税前收入和所得税支出。下一个说明位于单元格 A20 中。" sqref="A13" xr:uid="{7269D659-6E31-4B16-804F-6FEEA79E677A}"/>
    <dataValidation allowBlank="1" showInputMessage="1" showErrorMessage="1" prompt="“税前收入”标签位于右侧单元格中。每月和年初至今的税前收入在单元格 C20 到 O20 中自动计算。" sqref="A20" xr:uid="{C592E5A1-9AEF-4FDE-B4FB-EFE86460BB2E}"/>
    <dataValidation allowBlank="1" showInputMessage="1" showErrorMessage="1" prompt="“所得税支出”标签位于右侧单元格中。每月和年初至今的所得税支出在单元格 C21 到 O21 中自动计算。下一个说明位于单元格 A23 中。" sqref="A21" xr:uid="{A4B0449C-BF41-4E2B-9C72-DD41D89F6F55}"/>
    <dataValidation allowBlank="1" showInputMessage="1" showErrorMessage="1" prompt="“净收入”标签位于右侧单元格中。每月和年初至今的净收入在单元格 C23 到 O23 中自动计算。" sqref="A23" xr:uid="{347B1107-ACF9-4994-AACE-F4D3C11F4916}"/>
    <dataValidation allowBlank="1" showInputMessage="1" showErrorMessage="1" prompt="“净收入”标签位于右侧单元格中。每月和年初至今的净收入在单元格 C25 到 O25 中自动计算。_x000a_" sqref="A24" xr:uid="{280BDB46-1A88-4680-B591-21263FE950DD}"/>
  </dataValidations>
  <pageMargins left="0.7" right="0.7" top="0.75" bottom="0.75" header="0.3" footer="0.3"/>
  <pageSetup paperSize="9" scale="49" orientation="landscape" horizontalDpi="1200" verticalDpi="1200" r:id="rId1"/>
  <tableParts count="2">
    <tablePart r:id="rId2"/>
    <tablePart r:id="rId3"/>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BJ41"/>
  <sheetViews>
    <sheetView zoomScaleNormal="100" workbookViewId="0"/>
  </sheetViews>
  <sheetFormatPr defaultColWidth="9" defaultRowHeight="30" customHeight="1" x14ac:dyDescent="0.35"/>
  <cols>
    <col min="1" max="1" width="2.54296875" style="16" customWidth="1"/>
    <col min="2" max="2" width="42.1796875" style="10" customWidth="1"/>
    <col min="3" max="14" width="14.54296875" style="10" customWidth="1"/>
    <col min="15" max="15" width="14.54296875" style="113" customWidth="1"/>
    <col min="16" max="16" width="2" style="10" customWidth="1"/>
    <col min="17" max="62" width="8.7265625" style="114" customWidth="1"/>
    <col min="63" max="80" width="8.7265625" style="10" customWidth="1"/>
    <col min="81" max="16384" width="9" style="10"/>
  </cols>
  <sheetData>
    <row r="1" spans="1:62" s="54" customFormat="1" ht="20.100000000000001" customHeight="1" x14ac:dyDescent="0.35">
      <c r="A1" s="23"/>
      <c r="B1" s="65" t="s">
        <v>13</v>
      </c>
      <c r="C1" s="66"/>
      <c r="D1" s="66"/>
      <c r="E1" s="66"/>
      <c r="F1" s="66"/>
      <c r="G1" s="66"/>
      <c r="H1" s="66"/>
      <c r="I1" s="66"/>
      <c r="J1" s="66"/>
      <c r="K1" s="66"/>
      <c r="L1" s="66"/>
      <c r="M1" s="66"/>
      <c r="N1" s="66"/>
      <c r="O1" s="67"/>
      <c r="P1" s="53"/>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row>
    <row r="2" spans="1:62" s="26" customFormat="1" ht="19.95" customHeight="1" x14ac:dyDescent="0.35">
      <c r="A2" s="23"/>
      <c r="B2" s="24" t="str">
        <f>启动成本模板!B2</f>
        <v>你的咖啡店</v>
      </c>
      <c r="C2" s="69">
        <f ca="1">TODAY()</f>
        <v>44581</v>
      </c>
      <c r="D2" s="70"/>
      <c r="E2" s="70"/>
      <c r="F2" s="70"/>
      <c r="G2" s="70"/>
      <c r="H2" s="70"/>
      <c r="I2" s="70"/>
      <c r="J2" s="70"/>
      <c r="K2" s="70"/>
      <c r="L2" s="70"/>
      <c r="M2" s="70"/>
      <c r="N2" s="70"/>
      <c r="O2" s="71"/>
      <c r="P2" s="25"/>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row>
    <row r="3" spans="1:62" s="5" customFormat="1" ht="9" customHeight="1" x14ac:dyDescent="0.35">
      <c r="A3" s="11"/>
      <c r="B3" s="72"/>
      <c r="C3" s="73"/>
      <c r="D3" s="73"/>
      <c r="E3" s="73"/>
      <c r="F3" s="73"/>
      <c r="G3" s="73"/>
      <c r="H3" s="73"/>
      <c r="I3" s="73"/>
      <c r="J3" s="73"/>
      <c r="K3" s="73"/>
      <c r="L3" s="73"/>
      <c r="M3" s="73"/>
      <c r="N3" s="73"/>
      <c r="O3" s="74"/>
      <c r="P3" s="13"/>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row>
    <row r="4" spans="1:62" s="26" customFormat="1" ht="19.95" customHeight="1" thickBot="1" x14ac:dyDescent="0.4">
      <c r="A4" s="23"/>
      <c r="B4" s="58" t="s">
        <v>26</v>
      </c>
      <c r="C4" s="76" t="s">
        <v>44</v>
      </c>
      <c r="D4" s="76" t="s">
        <v>45</v>
      </c>
      <c r="E4" s="76" t="s">
        <v>46</v>
      </c>
      <c r="F4" s="76" t="s">
        <v>47</v>
      </c>
      <c r="G4" s="76" t="s">
        <v>48</v>
      </c>
      <c r="H4" s="76" t="s">
        <v>49</v>
      </c>
      <c r="I4" s="76" t="s">
        <v>50</v>
      </c>
      <c r="J4" s="76" t="s">
        <v>51</v>
      </c>
      <c r="K4" s="76" t="s">
        <v>52</v>
      </c>
      <c r="L4" s="76" t="s">
        <v>53</v>
      </c>
      <c r="M4" s="76" t="s">
        <v>54</v>
      </c>
      <c r="N4" s="76" t="s">
        <v>55</v>
      </c>
      <c r="O4" s="77" t="s">
        <v>56</v>
      </c>
      <c r="P4" s="25"/>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row>
    <row r="5" spans="1:62" s="40" customFormat="1" ht="16.2" customHeight="1" thickTop="1" x14ac:dyDescent="0.35">
      <c r="A5" s="34"/>
      <c r="B5" s="78" t="s">
        <v>27</v>
      </c>
      <c r="C5" s="79">
        <v>5000</v>
      </c>
      <c r="D5" s="79">
        <v>13000</v>
      </c>
      <c r="E5" s="79">
        <v>16000</v>
      </c>
      <c r="F5" s="79">
        <v>7000</v>
      </c>
      <c r="G5" s="79">
        <v>14500</v>
      </c>
      <c r="H5" s="79">
        <v>16400</v>
      </c>
      <c r="I5" s="79">
        <v>22500</v>
      </c>
      <c r="J5" s="79">
        <v>23125</v>
      </c>
      <c r="K5" s="79">
        <v>24549</v>
      </c>
      <c r="L5" s="79">
        <v>22000</v>
      </c>
      <c r="M5" s="79">
        <v>25000</v>
      </c>
      <c r="N5" s="79">
        <v>27349</v>
      </c>
      <c r="O5" s="80">
        <f>SUM(C5:N5)</f>
        <v>216423</v>
      </c>
      <c r="P5" s="39"/>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row>
    <row r="6" spans="1:62" s="40" customFormat="1" ht="16.2" customHeight="1" x14ac:dyDescent="0.35">
      <c r="A6" s="34"/>
      <c r="B6" s="82" t="s">
        <v>28</v>
      </c>
      <c r="C6" s="83">
        <v>0</v>
      </c>
      <c r="D6" s="83">
        <v>-350</v>
      </c>
      <c r="E6" s="83">
        <v>0</v>
      </c>
      <c r="F6" s="83">
        <v>-206</v>
      </c>
      <c r="G6" s="83">
        <v>-234</v>
      </c>
      <c r="H6" s="83">
        <v>0</v>
      </c>
      <c r="I6" s="83">
        <v>0</v>
      </c>
      <c r="J6" s="83">
        <v>-280</v>
      </c>
      <c r="K6" s="83">
        <v>-1200</v>
      </c>
      <c r="L6" s="83">
        <v>-1600</v>
      </c>
      <c r="M6" s="83">
        <v>0</v>
      </c>
      <c r="N6" s="83">
        <v>-2400</v>
      </c>
      <c r="O6" s="84">
        <f t="shared" ref="O6:O11" si="0">SUM(C6:N6)</f>
        <v>-6270</v>
      </c>
      <c r="P6" s="39"/>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row>
    <row r="7" spans="1:62" s="40" customFormat="1" ht="16.2" customHeight="1" x14ac:dyDescent="0.35">
      <c r="A7" s="34"/>
      <c r="B7" s="82" t="s">
        <v>29</v>
      </c>
      <c r="C7" s="83">
        <v>0</v>
      </c>
      <c r="D7" s="83">
        <v>0</v>
      </c>
      <c r="E7" s="83">
        <v>0</v>
      </c>
      <c r="F7" s="83">
        <v>0</v>
      </c>
      <c r="G7" s="83">
        <v>0</v>
      </c>
      <c r="H7" s="83">
        <v>250</v>
      </c>
      <c r="I7" s="83">
        <v>350</v>
      </c>
      <c r="J7" s="83">
        <v>100</v>
      </c>
      <c r="K7" s="83">
        <v>0</v>
      </c>
      <c r="L7" s="83">
        <v>0</v>
      </c>
      <c r="M7" s="83">
        <v>1245</v>
      </c>
      <c r="N7" s="83">
        <v>1360</v>
      </c>
      <c r="O7" s="84">
        <f t="shared" si="0"/>
        <v>3305</v>
      </c>
      <c r="P7" s="39"/>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row>
    <row r="8" spans="1:62" s="40" customFormat="1" ht="16.2" customHeight="1" x14ac:dyDescent="0.35">
      <c r="A8" s="34"/>
      <c r="B8" s="82" t="s">
        <v>30</v>
      </c>
      <c r="C8" s="83">
        <v>0</v>
      </c>
      <c r="D8" s="83">
        <v>0</v>
      </c>
      <c r="E8" s="83">
        <v>0</v>
      </c>
      <c r="F8" s="83">
        <v>0</v>
      </c>
      <c r="G8" s="83">
        <v>0</v>
      </c>
      <c r="H8" s="83">
        <v>0</v>
      </c>
      <c r="I8" s="83">
        <v>0</v>
      </c>
      <c r="J8" s="83">
        <v>1500</v>
      </c>
      <c r="K8" s="83">
        <v>0</v>
      </c>
      <c r="L8" s="83">
        <v>0</v>
      </c>
      <c r="M8" s="83">
        <v>0</v>
      </c>
      <c r="N8" s="83">
        <v>0</v>
      </c>
      <c r="O8" s="84">
        <f t="shared" si="0"/>
        <v>1500</v>
      </c>
      <c r="P8" s="39"/>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row>
    <row r="9" spans="1:62" s="91" customFormat="1" ht="16.2" customHeight="1" x14ac:dyDescent="0.35">
      <c r="A9" s="85"/>
      <c r="B9" s="86" t="s">
        <v>31</v>
      </c>
      <c r="C9" s="87">
        <f>SUBTOTAL(109,ActualRevenue[1 月])</f>
        <v>5000</v>
      </c>
      <c r="D9" s="87">
        <f>SUBTOTAL(109,ActualRevenue[2 月])</f>
        <v>12650</v>
      </c>
      <c r="E9" s="87">
        <f>SUBTOTAL(109,ActualRevenue[3 月])</f>
        <v>16000</v>
      </c>
      <c r="F9" s="87">
        <f>SUBTOTAL(109,ActualRevenue[4 月])</f>
        <v>6794</v>
      </c>
      <c r="G9" s="87">
        <f>SUBTOTAL(109,ActualRevenue[5 月])</f>
        <v>14266</v>
      </c>
      <c r="H9" s="87">
        <f>SUBTOTAL(109,ActualRevenue[6 月])</f>
        <v>16650</v>
      </c>
      <c r="I9" s="87">
        <f>SUBTOTAL(109,ActualRevenue[7 月])</f>
        <v>22850</v>
      </c>
      <c r="J9" s="87">
        <f>SUBTOTAL(109,ActualRevenue[8 月])</f>
        <v>24445</v>
      </c>
      <c r="K9" s="87">
        <f>SUBTOTAL(109,ActualRevenue[9 月])</f>
        <v>23349</v>
      </c>
      <c r="L9" s="87">
        <f>SUBTOTAL(109,ActualRevenue[10 月])</f>
        <v>20400</v>
      </c>
      <c r="M9" s="87">
        <f>SUBTOTAL(109,ActualRevenue[11 月])</f>
        <v>26245</v>
      </c>
      <c r="N9" s="87">
        <f>SUBTOTAL(109,ActualRevenue[12 月])</f>
        <v>26309</v>
      </c>
      <c r="O9" s="88">
        <f>SUM(ActualRevenue[[#Totals],[1 月]:[12 月]])</f>
        <v>214958</v>
      </c>
      <c r="P9" s="89"/>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row>
    <row r="10" spans="1:62" s="91" customFormat="1" ht="16.2" customHeight="1" x14ac:dyDescent="0.35">
      <c r="A10" s="85"/>
      <c r="B10" s="92" t="s">
        <v>32</v>
      </c>
      <c r="C10" s="93">
        <f t="shared" ref="C10:N10" si="1">C5*0.4</f>
        <v>2000</v>
      </c>
      <c r="D10" s="93">
        <f t="shared" si="1"/>
        <v>5200</v>
      </c>
      <c r="E10" s="93">
        <f t="shared" si="1"/>
        <v>6400</v>
      </c>
      <c r="F10" s="93">
        <f t="shared" si="1"/>
        <v>2800</v>
      </c>
      <c r="G10" s="93">
        <f t="shared" si="1"/>
        <v>5800</v>
      </c>
      <c r="H10" s="93">
        <f t="shared" si="1"/>
        <v>6560</v>
      </c>
      <c r="I10" s="93">
        <f t="shared" si="1"/>
        <v>9000</v>
      </c>
      <c r="J10" s="93">
        <f t="shared" si="1"/>
        <v>9250</v>
      </c>
      <c r="K10" s="93">
        <f t="shared" si="1"/>
        <v>9819.6</v>
      </c>
      <c r="L10" s="93">
        <f t="shared" si="1"/>
        <v>8800</v>
      </c>
      <c r="M10" s="93">
        <f t="shared" si="1"/>
        <v>10000</v>
      </c>
      <c r="N10" s="93">
        <f t="shared" si="1"/>
        <v>10939.6</v>
      </c>
      <c r="O10" s="94">
        <f t="shared" si="0"/>
        <v>86569.200000000012</v>
      </c>
      <c r="P10" s="89"/>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row>
    <row r="11" spans="1:62" s="5" customFormat="1" ht="16.350000000000001" customHeight="1" x14ac:dyDescent="0.35">
      <c r="A11" s="11"/>
      <c r="B11" s="92" t="s">
        <v>33</v>
      </c>
      <c r="C11" s="93">
        <f>IFERROR(ActualRevenue[[#Totals],[1 月]]-C10,"")</f>
        <v>3000</v>
      </c>
      <c r="D11" s="93">
        <f>IFERROR(ActualRevenue[[#Totals],[2 月]]-D10,"")</f>
        <v>7450</v>
      </c>
      <c r="E11" s="93">
        <f>IFERROR(ActualRevenue[[#Totals],[3 月]]-E10,"")</f>
        <v>9600</v>
      </c>
      <c r="F11" s="93">
        <f>IFERROR(ActualRevenue[[#Totals],[4 月]]-F10,"")</f>
        <v>3994</v>
      </c>
      <c r="G11" s="93">
        <f>IFERROR(ActualRevenue[[#Totals],[5 月]]-G10,"")</f>
        <v>8466</v>
      </c>
      <c r="H11" s="93">
        <f>IFERROR(ActualRevenue[[#Totals],[6 月]]-H10,"")</f>
        <v>10090</v>
      </c>
      <c r="I11" s="93">
        <f>IFERROR(ActualRevenue[[#Totals],[7 月]]-I10,"")</f>
        <v>13850</v>
      </c>
      <c r="J11" s="93">
        <f>IFERROR(ActualRevenue[[#Totals],[8 月]]-J10,"")</f>
        <v>15195</v>
      </c>
      <c r="K11" s="93">
        <f>IFERROR(ActualRevenue[[#Totals],[9 月]]-K10,"")</f>
        <v>13529.4</v>
      </c>
      <c r="L11" s="93">
        <f>IFERROR(ActualRevenue[[#Totals],[10 月]]-L10,"")</f>
        <v>11600</v>
      </c>
      <c r="M11" s="93">
        <f>IFERROR(ActualRevenue[[#Totals],[11 月]]-M10,"")</f>
        <v>16245</v>
      </c>
      <c r="N11" s="93">
        <f>IFERROR(ActualRevenue[[#Totals],[12 月]]-N10,"")</f>
        <v>15369.4</v>
      </c>
      <c r="O11" s="94">
        <f t="shared" si="0"/>
        <v>128388.79999999999</v>
      </c>
      <c r="P11" s="13"/>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row>
    <row r="12" spans="1:62" s="26" customFormat="1" ht="9" customHeight="1" x14ac:dyDescent="0.35">
      <c r="A12" s="23"/>
      <c r="B12" s="95"/>
      <c r="C12" s="96"/>
      <c r="D12" s="96"/>
      <c r="E12" s="96"/>
      <c r="F12" s="96"/>
      <c r="G12" s="96"/>
      <c r="H12" s="96"/>
      <c r="I12" s="96"/>
      <c r="J12" s="96"/>
      <c r="K12" s="96"/>
      <c r="L12" s="96"/>
      <c r="M12" s="96"/>
      <c r="N12" s="96"/>
      <c r="O12" s="97"/>
      <c r="P12" s="25"/>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row>
    <row r="13" spans="1:62" s="5" customFormat="1" ht="20.100000000000001" customHeight="1" thickBot="1" x14ac:dyDescent="0.4">
      <c r="A13" s="11"/>
      <c r="B13" s="58" t="s">
        <v>34</v>
      </c>
      <c r="C13" s="76" t="s">
        <v>44</v>
      </c>
      <c r="D13" s="76" t="s">
        <v>45</v>
      </c>
      <c r="E13" s="76" t="s">
        <v>46</v>
      </c>
      <c r="F13" s="76" t="s">
        <v>47</v>
      </c>
      <c r="G13" s="76" t="s">
        <v>48</v>
      </c>
      <c r="H13" s="76" t="s">
        <v>49</v>
      </c>
      <c r="I13" s="76" t="s">
        <v>50</v>
      </c>
      <c r="J13" s="76" t="s">
        <v>51</v>
      </c>
      <c r="K13" s="76" t="s">
        <v>52</v>
      </c>
      <c r="L13" s="76" t="s">
        <v>53</v>
      </c>
      <c r="M13" s="76" t="s">
        <v>54</v>
      </c>
      <c r="N13" s="76" t="s">
        <v>55</v>
      </c>
      <c r="O13" s="77" t="s">
        <v>56</v>
      </c>
      <c r="P13" s="13"/>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row>
    <row r="14" spans="1:62" s="40" customFormat="1" ht="16.2" customHeight="1" thickTop="1" x14ac:dyDescent="0.35">
      <c r="A14" s="34"/>
      <c r="B14" s="78" t="s">
        <v>35</v>
      </c>
      <c r="C14" s="79">
        <v>2500</v>
      </c>
      <c r="D14" s="79">
        <v>2500</v>
      </c>
      <c r="E14" s="79">
        <v>3500</v>
      </c>
      <c r="F14" s="79">
        <v>5000</v>
      </c>
      <c r="G14" s="79">
        <v>5000</v>
      </c>
      <c r="H14" s="79">
        <v>5000</v>
      </c>
      <c r="I14" s="79">
        <v>8000</v>
      </c>
      <c r="J14" s="79">
        <v>9000</v>
      </c>
      <c r="K14" s="79">
        <v>9000</v>
      </c>
      <c r="L14" s="79">
        <v>9000</v>
      </c>
      <c r="M14" s="79">
        <v>9000</v>
      </c>
      <c r="N14" s="79">
        <v>9000</v>
      </c>
      <c r="O14" s="80">
        <f>SUM(C14:N14)</f>
        <v>76500</v>
      </c>
      <c r="P14" s="39"/>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row>
    <row r="15" spans="1:62" s="40" customFormat="1" ht="16.2" customHeight="1" x14ac:dyDescent="0.35">
      <c r="A15" s="34"/>
      <c r="B15" s="82" t="s">
        <v>36</v>
      </c>
      <c r="C15" s="83">
        <v>400</v>
      </c>
      <c r="D15" s="83">
        <v>450</v>
      </c>
      <c r="E15" s="83">
        <v>450</v>
      </c>
      <c r="F15" s="83">
        <v>450</v>
      </c>
      <c r="G15" s="83">
        <v>900</v>
      </c>
      <c r="H15" s="83">
        <v>900</v>
      </c>
      <c r="I15" s="83">
        <v>900</v>
      </c>
      <c r="J15" s="83">
        <v>900</v>
      </c>
      <c r="K15" s="83">
        <v>900</v>
      </c>
      <c r="L15" s="83">
        <v>900</v>
      </c>
      <c r="M15" s="83">
        <v>1200</v>
      </c>
      <c r="N15" s="83">
        <v>1200</v>
      </c>
      <c r="O15" s="84">
        <f t="shared" ref="O15:O17" si="2">SUM(C15:N15)</f>
        <v>9550</v>
      </c>
      <c r="P15" s="39"/>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row>
    <row r="16" spans="1:62" s="40" customFormat="1" ht="16.2" customHeight="1" x14ac:dyDescent="0.35">
      <c r="A16" s="34"/>
      <c r="B16" s="82" t="s">
        <v>37</v>
      </c>
      <c r="C16" s="83">
        <v>250</v>
      </c>
      <c r="D16" s="83">
        <v>650</v>
      </c>
      <c r="E16" s="83">
        <v>800</v>
      </c>
      <c r="F16" s="83">
        <v>350</v>
      </c>
      <c r="G16" s="83">
        <v>725</v>
      </c>
      <c r="H16" s="83">
        <v>820</v>
      </c>
      <c r="I16" s="83">
        <v>1125</v>
      </c>
      <c r="J16" s="83">
        <v>1156.25</v>
      </c>
      <c r="K16" s="83">
        <v>1227.45</v>
      </c>
      <c r="L16" s="83">
        <v>1100</v>
      </c>
      <c r="M16" s="83">
        <v>1250</v>
      </c>
      <c r="N16" s="83">
        <v>1367.45</v>
      </c>
      <c r="O16" s="84">
        <f t="shared" si="2"/>
        <v>10821.150000000001</v>
      </c>
      <c r="P16" s="39"/>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row>
    <row r="17" spans="1:62" s="40" customFormat="1" ht="16.2" customHeight="1" x14ac:dyDescent="0.35">
      <c r="A17" s="34"/>
      <c r="B17" s="82" t="s">
        <v>38</v>
      </c>
      <c r="C17" s="83">
        <v>1250</v>
      </c>
      <c r="D17" s="83">
        <v>1250</v>
      </c>
      <c r="E17" s="83">
        <v>1250</v>
      </c>
      <c r="F17" s="83">
        <v>1250</v>
      </c>
      <c r="G17" s="83">
        <v>1250</v>
      </c>
      <c r="H17" s="83">
        <v>1250</v>
      </c>
      <c r="I17" s="83">
        <v>1250</v>
      </c>
      <c r="J17" s="83">
        <v>1250</v>
      </c>
      <c r="K17" s="83">
        <v>1250</v>
      </c>
      <c r="L17" s="83">
        <v>1250</v>
      </c>
      <c r="M17" s="83">
        <v>1250</v>
      </c>
      <c r="N17" s="83">
        <v>1250</v>
      </c>
      <c r="O17" s="84">
        <f t="shared" si="2"/>
        <v>15000</v>
      </c>
      <c r="P17" s="39"/>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row>
    <row r="18" spans="1:62" s="40" customFormat="1" ht="16.2" customHeight="1" x14ac:dyDescent="0.35">
      <c r="A18" s="34"/>
      <c r="B18" s="86" t="s">
        <v>40</v>
      </c>
      <c r="C18" s="98">
        <f t="shared" ref="C18:N18" si="3">IF(SUM(C14:C17)=0,"",SUM(C14:C17))</f>
        <v>4400</v>
      </c>
      <c r="D18" s="98">
        <f t="shared" si="3"/>
        <v>4850</v>
      </c>
      <c r="E18" s="98">
        <f t="shared" si="3"/>
        <v>6000</v>
      </c>
      <c r="F18" s="98">
        <f t="shared" si="3"/>
        <v>7050</v>
      </c>
      <c r="G18" s="98">
        <f t="shared" si="3"/>
        <v>7875</v>
      </c>
      <c r="H18" s="98">
        <f t="shared" si="3"/>
        <v>7970</v>
      </c>
      <c r="I18" s="98">
        <f t="shared" si="3"/>
        <v>11275</v>
      </c>
      <c r="J18" s="98">
        <f t="shared" si="3"/>
        <v>12306.25</v>
      </c>
      <c r="K18" s="98">
        <f t="shared" si="3"/>
        <v>12377.45</v>
      </c>
      <c r="L18" s="98">
        <f t="shared" si="3"/>
        <v>12250</v>
      </c>
      <c r="M18" s="98">
        <f t="shared" si="3"/>
        <v>12700</v>
      </c>
      <c r="N18" s="98">
        <f t="shared" si="3"/>
        <v>12817.45</v>
      </c>
      <c r="O18" s="99">
        <f>SUM(ActualExpenses[[#Totals],[1 月]:[12 月]])</f>
        <v>111871.15</v>
      </c>
      <c r="P18" s="39"/>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row>
    <row r="19" spans="1:62" s="40" customFormat="1" ht="16.2" customHeight="1" x14ac:dyDescent="0.35">
      <c r="A19" s="34"/>
      <c r="B19" s="92" t="s">
        <v>41</v>
      </c>
      <c r="C19" s="93">
        <f>IFERROR(损益表示例!$C$11-ActualExpenses[[#Totals],[1 月]],"")</f>
        <v>-1400</v>
      </c>
      <c r="D19" s="93">
        <f>IFERROR(损益表示例!$D$11-ActualExpenses[[#Totals],[2 月]],"")</f>
        <v>2600</v>
      </c>
      <c r="E19" s="93">
        <f>IFERROR(损益表示例!$E$11-ActualExpenses[[#Totals],[3 月]],"")</f>
        <v>3600</v>
      </c>
      <c r="F19" s="93">
        <f>IFERROR(损益表示例!$F$11-ActualExpenses[[#Totals],[4 月]],"")</f>
        <v>-3056</v>
      </c>
      <c r="G19" s="93">
        <f>IFERROR(损益表示例!$G$11-ActualExpenses[[#Totals],[5 月]],"")</f>
        <v>591</v>
      </c>
      <c r="H19" s="93">
        <f>IFERROR(损益表示例!$H$11-ActualExpenses[[#Totals],[6 月]],"")</f>
        <v>2120</v>
      </c>
      <c r="I19" s="93">
        <f>IFERROR(损益表示例!$I$11-ActualExpenses[[#Totals],[7 月]],"")</f>
        <v>2575</v>
      </c>
      <c r="J19" s="93">
        <f>IFERROR(损益表示例!$J$11-ActualExpenses[[#Totals],[8 月]],"")</f>
        <v>2888.75</v>
      </c>
      <c r="K19" s="93">
        <f>IFERROR(损益表示例!$K$11-ActualExpenses[[#Totals],[9 月]],"")</f>
        <v>1151.9499999999989</v>
      </c>
      <c r="L19" s="93">
        <f>IFERROR(损益表示例!$L$11-ActualExpenses[[#Totals],[10 月]],"")</f>
        <v>-650</v>
      </c>
      <c r="M19" s="93">
        <f>IFERROR(损益表示例!$M$11-ActualExpenses[[#Totals],[11 月]],"")</f>
        <v>3545</v>
      </c>
      <c r="N19" s="93">
        <f>IFERROR(损益表示例!$N$11-ActualExpenses[[#Totals],[12 月]],"")</f>
        <v>2551.9499999999989</v>
      </c>
      <c r="O19" s="94">
        <f>SUM(C19:N19)</f>
        <v>16517.649999999998</v>
      </c>
      <c r="P19" s="39"/>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row>
    <row r="20" spans="1:62" s="40" customFormat="1" ht="16.2" customHeight="1" x14ac:dyDescent="0.35">
      <c r="A20" s="34"/>
      <c r="B20" s="92" t="s">
        <v>42</v>
      </c>
      <c r="C20" s="93">
        <f t="shared" ref="C20:D20" si="4">C19*0.15</f>
        <v>-210</v>
      </c>
      <c r="D20" s="93">
        <f t="shared" si="4"/>
        <v>390</v>
      </c>
      <c r="E20" s="93">
        <f t="shared" ref="E20" si="5">E19*0.15</f>
        <v>540</v>
      </c>
      <c r="F20" s="93">
        <f t="shared" ref="F20" si="6">F19*0.15</f>
        <v>-458.4</v>
      </c>
      <c r="G20" s="93">
        <f t="shared" ref="G20" si="7">G19*0.15</f>
        <v>88.649999999999991</v>
      </c>
      <c r="H20" s="93">
        <f t="shared" ref="H20" si="8">H19*0.15</f>
        <v>318</v>
      </c>
      <c r="I20" s="93">
        <f t="shared" ref="I20" si="9">I19*0.15</f>
        <v>386.25</v>
      </c>
      <c r="J20" s="93">
        <f t="shared" ref="J20" si="10">J19*0.15</f>
        <v>433.3125</v>
      </c>
      <c r="K20" s="93">
        <f t="shared" ref="K20" si="11">K19*0.15</f>
        <v>172.79249999999982</v>
      </c>
      <c r="L20" s="93">
        <f t="shared" ref="L20" si="12">L19*0.15</f>
        <v>-97.5</v>
      </c>
      <c r="M20" s="93">
        <f t="shared" ref="M20" si="13">M19*0.15</f>
        <v>531.75</v>
      </c>
      <c r="N20" s="93">
        <f t="shared" ref="N20" si="14">N19*0.15</f>
        <v>382.79249999999985</v>
      </c>
      <c r="O20" s="94">
        <f>SUM(损益表示例!$C$20:$N$20)</f>
        <v>2477.6474999999996</v>
      </c>
      <c r="P20" s="39"/>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row>
    <row r="21" spans="1:62" s="40" customFormat="1" ht="9" customHeight="1" x14ac:dyDescent="0.35">
      <c r="A21" s="34"/>
      <c r="B21" s="100"/>
      <c r="C21" s="101"/>
      <c r="D21" s="101"/>
      <c r="E21" s="101"/>
      <c r="F21" s="101"/>
      <c r="G21" s="101"/>
      <c r="H21" s="101"/>
      <c r="I21" s="101"/>
      <c r="J21" s="101"/>
      <c r="K21" s="101"/>
      <c r="L21" s="101"/>
      <c r="M21" s="101"/>
      <c r="N21" s="101"/>
      <c r="O21" s="102"/>
      <c r="P21" s="39"/>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row>
    <row r="22" spans="1:62" s="40" customFormat="1" ht="16.2" customHeight="1" x14ac:dyDescent="0.35">
      <c r="A22" s="34"/>
      <c r="B22" s="103" t="s">
        <v>43</v>
      </c>
      <c r="C22" s="104">
        <f>IFERROR(C19-损益表示例!$C$20," ")</f>
        <v>-1190</v>
      </c>
      <c r="D22" s="104">
        <f>IFERROR(D19-损益表示例!$D$20," ")</f>
        <v>2210</v>
      </c>
      <c r="E22" s="104">
        <f>IFERROR(E19-损益表示例!$E$20,"")</f>
        <v>3060</v>
      </c>
      <c r="F22" s="104">
        <f>IFERROR(F19-损益表示例!$F$20,"")</f>
        <v>-2597.6</v>
      </c>
      <c r="G22" s="104">
        <f>IFERROR(G19-损益表示例!$G$20,"")</f>
        <v>502.35</v>
      </c>
      <c r="H22" s="104">
        <f>IFERROR(H19-损益表示例!$H$20,"")</f>
        <v>1802</v>
      </c>
      <c r="I22" s="104">
        <f>IFERROR(I19-损益表示例!$I$20,"")</f>
        <v>2188.75</v>
      </c>
      <c r="J22" s="104">
        <f>IFERROR(J19-损益表示例!$J$20,"")</f>
        <v>2455.4375</v>
      </c>
      <c r="K22" s="104">
        <f>IFERROR(K19-损益表示例!$K$20,"")</f>
        <v>979.15749999999912</v>
      </c>
      <c r="L22" s="104">
        <f>IFERROR(L19-损益表示例!$L$20,"")</f>
        <v>-552.5</v>
      </c>
      <c r="M22" s="104">
        <f>IFERROR(M19-损益表示例!$M$20,"")</f>
        <v>3013.25</v>
      </c>
      <c r="N22" s="104">
        <f>IFERROR(N19-损益表示例!$N$20,"")</f>
        <v>2169.1574999999989</v>
      </c>
      <c r="O22" s="105">
        <f>IFERROR(O19-损益表示例!$O$20,"")</f>
        <v>14040.002499999999</v>
      </c>
      <c r="P22" s="39"/>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row>
    <row r="23" spans="1:62" s="40" customFormat="1" ht="9" customHeight="1" x14ac:dyDescent="0.35">
      <c r="A23" s="34"/>
      <c r="B23" s="106"/>
      <c r="C23" s="107"/>
      <c r="D23" s="107"/>
      <c r="E23" s="107"/>
      <c r="F23" s="107"/>
      <c r="G23" s="107"/>
      <c r="H23" s="107"/>
      <c r="I23" s="107"/>
      <c r="J23" s="107"/>
      <c r="K23" s="107"/>
      <c r="L23" s="107"/>
      <c r="M23" s="107"/>
      <c r="N23" s="107"/>
      <c r="O23" s="108"/>
      <c r="P23" s="39"/>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row>
    <row r="24" spans="1:62" s="40" customFormat="1" ht="9" customHeight="1" x14ac:dyDescent="0.35">
      <c r="A24" s="34"/>
      <c r="B24" s="48"/>
      <c r="C24" s="49"/>
      <c r="D24" s="49"/>
      <c r="E24" s="49"/>
      <c r="F24" s="49"/>
      <c r="G24" s="49"/>
      <c r="H24" s="49"/>
      <c r="I24" s="49"/>
      <c r="J24" s="49"/>
      <c r="K24" s="49"/>
      <c r="L24" s="49"/>
      <c r="M24" s="49"/>
      <c r="N24" s="49"/>
      <c r="O24" s="109"/>
      <c r="P24" s="39"/>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row>
    <row r="25" spans="1:62" s="40" customFormat="1" ht="30" customHeight="1" x14ac:dyDescent="0.35">
      <c r="A25" s="34"/>
      <c r="B25" s="50"/>
      <c r="C25" s="51"/>
      <c r="D25" s="51"/>
      <c r="E25" s="51"/>
      <c r="F25" s="51"/>
      <c r="G25" s="51"/>
      <c r="H25" s="51"/>
      <c r="I25" s="51"/>
      <c r="J25" s="51"/>
      <c r="K25" s="51"/>
      <c r="L25" s="51"/>
      <c r="M25" s="51"/>
      <c r="N25" s="51"/>
      <c r="O25" s="110"/>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row>
    <row r="26" spans="1:62" s="91" customFormat="1" ht="30" customHeight="1" x14ac:dyDescent="0.35">
      <c r="A26" s="85"/>
      <c r="B26" s="51"/>
      <c r="C26" s="51"/>
      <c r="D26" s="51"/>
      <c r="E26" s="51"/>
      <c r="F26" s="51"/>
      <c r="G26" s="51"/>
      <c r="H26" s="51"/>
      <c r="I26" s="51"/>
      <c r="J26" s="51"/>
      <c r="K26" s="51"/>
      <c r="L26" s="51"/>
      <c r="M26" s="51"/>
      <c r="N26" s="51"/>
      <c r="O26" s="11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row>
    <row r="27" spans="1:62" s="91" customFormat="1" ht="30" customHeight="1" x14ac:dyDescent="0.35">
      <c r="A27" s="85"/>
      <c r="B27" s="5"/>
      <c r="C27" s="5"/>
      <c r="D27" s="5"/>
      <c r="E27" s="5"/>
      <c r="F27" s="5"/>
      <c r="G27" s="5"/>
      <c r="H27" s="5"/>
      <c r="I27" s="5"/>
      <c r="J27" s="5"/>
      <c r="K27" s="5"/>
      <c r="L27" s="5"/>
      <c r="M27" s="5"/>
      <c r="N27" s="5"/>
      <c r="O27" s="111"/>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row>
    <row r="28" spans="1:62" s="91" customFormat="1" ht="30" customHeight="1" x14ac:dyDescent="0.35">
      <c r="A28" s="85"/>
      <c r="B28" s="5"/>
      <c r="C28" s="5"/>
      <c r="D28" s="5"/>
      <c r="E28" s="5"/>
      <c r="F28" s="5"/>
      <c r="G28" s="5"/>
      <c r="H28" s="5"/>
      <c r="I28" s="5"/>
      <c r="J28" s="5"/>
      <c r="K28" s="5"/>
      <c r="L28" s="5"/>
      <c r="M28" s="5"/>
      <c r="N28" s="5"/>
      <c r="O28" s="111"/>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row>
    <row r="29" spans="1:62" s="26" customFormat="1" ht="30" customHeight="1" x14ac:dyDescent="0.35">
      <c r="A29" s="23"/>
      <c r="B29" s="5"/>
      <c r="C29" s="5"/>
      <c r="D29" s="5"/>
      <c r="E29" s="5"/>
      <c r="F29" s="5"/>
      <c r="G29" s="5"/>
      <c r="H29" s="5"/>
      <c r="I29" s="5"/>
      <c r="J29" s="5"/>
      <c r="K29" s="5"/>
      <c r="L29" s="5"/>
      <c r="M29" s="5"/>
      <c r="N29" s="5"/>
      <c r="O29" s="111"/>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row>
    <row r="30" spans="1:62" s="5" customFormat="1" ht="30" customHeight="1" x14ac:dyDescent="0.35">
      <c r="A30" s="11"/>
      <c r="O30" s="111"/>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row>
    <row r="31" spans="1:62" s="51" customFormat="1" ht="30" customHeight="1" x14ac:dyDescent="0.35">
      <c r="A31" s="49"/>
    </row>
    <row r="32" spans="1:62" s="51" customFormat="1" ht="30" customHeight="1" x14ac:dyDescent="0.35">
      <c r="A32" s="52"/>
      <c r="B32" s="5"/>
      <c r="C32" s="5"/>
      <c r="D32" s="5"/>
      <c r="E32" s="5"/>
      <c r="F32" s="5"/>
      <c r="G32" s="5"/>
      <c r="H32" s="5"/>
      <c r="I32" s="5"/>
      <c r="J32" s="5"/>
      <c r="K32" s="5"/>
      <c r="L32" s="5"/>
      <c r="M32" s="5"/>
      <c r="N32" s="5"/>
      <c r="O32" s="111"/>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row>
    <row r="33" spans="1:62" s="51" customFormat="1" ht="30" customHeight="1" x14ac:dyDescent="0.35">
      <c r="A33" s="52"/>
      <c r="B33" s="5"/>
      <c r="C33" s="5"/>
      <c r="D33" s="5"/>
      <c r="E33" s="5"/>
      <c r="F33" s="5"/>
      <c r="G33" s="5"/>
      <c r="H33" s="5"/>
      <c r="I33" s="5"/>
      <c r="J33" s="5"/>
      <c r="K33" s="5"/>
      <c r="L33" s="5"/>
      <c r="M33" s="5"/>
      <c r="N33" s="5"/>
      <c r="O33" s="111"/>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row>
    <row r="34" spans="1:62" s="5" customFormat="1" ht="30" customHeight="1" x14ac:dyDescent="0.35">
      <c r="A34" s="11"/>
      <c r="O34" s="111"/>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row>
    <row r="35" spans="1:62" s="5" customFormat="1" ht="30" customHeight="1" x14ac:dyDescent="0.35">
      <c r="A35" s="11"/>
      <c r="B35" s="10"/>
      <c r="C35" s="10"/>
      <c r="D35" s="10"/>
      <c r="E35" s="10"/>
      <c r="F35" s="10"/>
      <c r="G35" s="10"/>
      <c r="H35" s="10"/>
      <c r="I35" s="10"/>
      <c r="J35" s="10"/>
      <c r="K35" s="10"/>
      <c r="L35" s="10"/>
      <c r="M35" s="10"/>
      <c r="N35" s="10"/>
      <c r="O35" s="113"/>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row>
    <row r="36" spans="1:62" s="5" customFormat="1" ht="30" customHeight="1" x14ac:dyDescent="0.35">
      <c r="A36" s="11"/>
      <c r="B36" s="10"/>
      <c r="C36" s="10"/>
      <c r="D36" s="10"/>
      <c r="E36" s="10"/>
      <c r="F36" s="10"/>
      <c r="G36" s="10"/>
      <c r="H36" s="10"/>
      <c r="I36" s="10"/>
      <c r="J36" s="10"/>
      <c r="K36" s="10"/>
      <c r="L36" s="10"/>
      <c r="M36" s="10"/>
      <c r="N36" s="10"/>
      <c r="O36" s="113"/>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row>
    <row r="37" spans="1:62" s="5" customFormat="1" ht="30" customHeight="1" x14ac:dyDescent="0.35">
      <c r="A37" s="11"/>
      <c r="B37" s="10"/>
      <c r="C37" s="10"/>
      <c r="D37" s="10"/>
      <c r="E37" s="10"/>
      <c r="F37" s="10"/>
      <c r="G37" s="10"/>
      <c r="H37" s="10"/>
      <c r="I37" s="10"/>
      <c r="J37" s="10"/>
      <c r="K37" s="10"/>
      <c r="L37" s="10"/>
      <c r="M37" s="10"/>
      <c r="N37" s="10"/>
      <c r="O37" s="113"/>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row>
    <row r="38" spans="1:62" s="5" customFormat="1" ht="30" customHeight="1" x14ac:dyDescent="0.35">
      <c r="A38" s="11"/>
      <c r="B38" s="10"/>
      <c r="C38" s="10"/>
      <c r="D38" s="10"/>
      <c r="E38" s="10"/>
      <c r="F38" s="10"/>
      <c r="G38" s="10"/>
      <c r="H38" s="10"/>
      <c r="I38" s="10"/>
      <c r="J38" s="10"/>
      <c r="K38" s="10"/>
      <c r="L38" s="10"/>
      <c r="M38" s="10"/>
      <c r="N38" s="10"/>
      <c r="O38" s="113"/>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row>
    <row r="39" spans="1:62" s="5" customFormat="1" ht="30" customHeight="1" x14ac:dyDescent="0.35">
      <c r="A39" s="11"/>
      <c r="B39" s="10"/>
      <c r="C39" s="10"/>
      <c r="D39" s="10"/>
      <c r="E39" s="10"/>
      <c r="F39" s="10"/>
      <c r="G39" s="10"/>
      <c r="H39" s="10"/>
      <c r="I39" s="10"/>
      <c r="J39" s="10"/>
      <c r="K39" s="10"/>
      <c r="L39" s="10"/>
      <c r="M39" s="10"/>
      <c r="N39" s="10"/>
      <c r="O39" s="113"/>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row>
    <row r="40" spans="1:62" s="5" customFormat="1" ht="30" customHeight="1" x14ac:dyDescent="0.35">
      <c r="A40" s="11"/>
      <c r="B40" s="10"/>
      <c r="C40" s="10"/>
      <c r="D40" s="10"/>
      <c r="E40" s="10"/>
      <c r="F40" s="10"/>
      <c r="G40" s="10"/>
      <c r="H40" s="10"/>
      <c r="I40" s="10"/>
      <c r="J40" s="10"/>
      <c r="K40" s="10"/>
      <c r="L40" s="10"/>
      <c r="M40" s="10"/>
      <c r="N40" s="10"/>
      <c r="O40" s="113"/>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row>
    <row r="41" spans="1:62" s="5" customFormat="1" ht="30" customHeight="1" x14ac:dyDescent="0.35">
      <c r="A41" s="11"/>
      <c r="B41" s="10"/>
      <c r="C41" s="10"/>
      <c r="D41" s="10"/>
      <c r="E41" s="10"/>
      <c r="F41" s="10"/>
      <c r="G41" s="10"/>
      <c r="H41" s="10"/>
      <c r="I41" s="10"/>
      <c r="J41" s="10"/>
      <c r="K41" s="10"/>
      <c r="L41" s="10"/>
      <c r="M41" s="10"/>
      <c r="N41" s="10"/>
      <c r="O41" s="113"/>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row>
  </sheetData>
  <mergeCells count="1">
    <mergeCell ref="C2:O2"/>
  </mergeCells>
  <phoneticPr fontId="22" type="noConversion"/>
  <dataValidations count="9">
    <dataValidation allowBlank="1" showInputMessage="1" showErrorMessage="1" prompt="此工作表包含上一个工作表中的模板中的示例数据。工作表的标题位于右侧单元格中。有关如何使用此工作表的其他有用说明位于此列的单元格中。单击向下箭头以开始了解。" sqref="A1" xr:uid="{162A05B4-D434-4523-A32E-89142E0E48E0}"/>
    <dataValidation allowBlank="1" showInputMessage="1" showErrorMessage="1" prompt="企业名称位于右侧单元格中，日期位于单元格 C2 中。下一个说明位于单元格 A4 中。" sqref="A2" xr:uid="{94167547-5DB7-4F4D-B841-A9F8E3F2BD61}"/>
    <dataValidation allowBlank="1" showInputMessage="1" showErrorMessage="1" prompt="每月的收入项目和值位于“实际收入”表（从右侧单元格开始）中。每月和年初至今的净销售额将自动计算。下一个说明位于单元格 A10 中。" sqref="A4" xr:uid="{94614BC0-8381-4A10-B867-6F616CA97517}"/>
    <dataValidation allowBlank="1" showInputMessage="1" showErrorMessage="1" prompt="“所售商品成本”标签位于右侧单元格中。每月和年初至今的所售商品成本在单元格 C10 到 O10 中自动计算。_x000a_" sqref="A10" xr:uid="{70AF2478-4722-4796-9A04-1D1F1C3BF255}"/>
    <dataValidation allowBlank="1" showInputMessage="1" showErrorMessage="1" prompt="“毛利润”标签位于右侧单元格中。每月和年初至今的毛利润在单元格 C11 到 O11 中自动计算。下一个说明位于单元格 A13 中。" sqref="A11" xr:uid="{3CAED503-E580-4DF6-9921-BE731AF508B9}"/>
    <dataValidation allowBlank="1" showInputMessage="1" showErrorMessage="1" prompt="每月的支出项目和值位于“实际支出”表（从右侧单元格开始）中。年初至今的支出和总支出将自动计算。下一个说明位于单元格 A19 中。" sqref="A13" xr:uid="{DDC18B32-629A-483D-945A-47EB7284A100}"/>
    <dataValidation allowBlank="1" showInputMessage="1" showErrorMessage="1" prompt="“税前收入”标签位于右侧单元格中。每月和年初至今的税前收入在单元格 C19 到 O19 中自动计算。" sqref="A19" xr:uid="{1A776958-CAAF-48A9-973D-3194E8AC25DA}"/>
    <dataValidation allowBlank="1" showInputMessage="1" showErrorMessage="1" prompt="“所得税支出”标签位于右侧单元格中。每月和年初至今的所得税支出在单元格 C20 到 O20 中自动计算。下一个说明位于单元格 A22 中。" sqref="A20" xr:uid="{20EF5B10-B70E-4292-B95C-D12B0C753CCD}"/>
    <dataValidation allowBlank="1" showInputMessage="1" showErrorMessage="1" prompt="“净收入”标签位于右侧单元格中。每月和年初至今的净收入在单元格 C22 到 O22 中自动计算。" sqref="A22" xr:uid="{F2A182E9-2625-46D5-9172-7D82AFF3E6B6}"/>
  </dataValidations>
  <pageMargins left="0.7" right="0.7" top="0.75" bottom="0.75" header="0.3" footer="0.3"/>
  <pageSetup paperSize="9" scale="49" orientation="landscape" horizontalDpi="1200" verticalDpi="1200" r:id="rId1"/>
  <tableParts count="2">
    <tablePart r:id="rId2"/>
    <tablePart r:id="rId3"/>
  </tableParts>
</worksheet>
</file>

<file path=docProps/app.xml><?xml version="1.0" encoding="utf-8"?>
<ap:Properties xmlns:vt="http://schemas.openxmlformats.org/officeDocument/2006/docPropsVTypes" xmlns:ap="http://schemas.openxmlformats.org/officeDocument/2006/extended-properties">
  <ap:Template>TM16400880</ap:Template>
  <ap:DocSecurity>0</ap:DocSecurity>
  <ap:ScaleCrop>false</ap:ScaleCrop>
  <ap:HeadingPairs>
    <vt:vector baseType="variant" size="4">
      <vt:variant>
        <vt:lpstr>工作表</vt:lpstr>
      </vt:variant>
      <vt:variant>
        <vt:i4>6</vt:i4>
      </vt:variant>
      <vt:variant>
        <vt:lpstr>命名范围</vt:lpstr>
      </vt:variant>
      <vt:variant>
        <vt:i4>6</vt:i4>
      </vt:variant>
    </vt:vector>
  </ap:HeadingPairs>
  <ap:TitlesOfParts>
    <vt:vector baseType="lpstr" size="12">
      <vt:lpstr>开始</vt:lpstr>
      <vt:lpstr>概述</vt:lpstr>
      <vt:lpstr>启动成本模板</vt:lpstr>
      <vt:lpstr>启动成本示例</vt:lpstr>
      <vt:lpstr>损益表模板</vt:lpstr>
      <vt:lpstr>损益表示例</vt:lpstr>
      <vt:lpstr>概述!Print_Area</vt:lpstr>
      <vt:lpstr>开始!Print_Area</vt:lpstr>
      <vt:lpstr>启动成本模板!Print_Area</vt:lpstr>
      <vt:lpstr>启动成本示例!Print_Area</vt:lpstr>
      <vt:lpstr>损益表模板!Print_Area</vt:lpstr>
      <vt:lpstr>损益表示例!Print_Area</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2021-12-29T23:15:02Z</dcterms:created>
  <dcterms:modified xsi:type="dcterms:W3CDTF">2022-01-20T07:35:19Z</dcterms:modified>
  <cp:category/>
  <cp:contentStatus/>
</cp:coreProperties>
</file>