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240" yWindow="45" windowWidth="20730" windowHeight="10035" tabRatio="668"/>
  </bookViews>
  <sheets>
    <sheet name="开始" sheetId="1" r:id="rId1"/>
    <sheet name="个人详细信息" sheetId="2" r:id="rId2"/>
    <sheet name="旅程详细信息" sheetId="3" r:id="rId3"/>
    <sheet name="酒店和活动" sheetId="4" r:id="rId4"/>
    <sheet name="汽车租赁" sheetId="5" r:id="rId5"/>
    <sheet name="紧急情况详细信息" sheetId="6" r:id="rId6"/>
  </sheets>
  <definedNames>
    <definedName name="个人计数">COUNTA(个人详细信息!$A$3,个人详细信息!#REF!,个人详细信息!#REF!)</definedName>
    <definedName name="个人条目">COUNTA(个人详细信息!$B$4,个人详细信息!$E$3,个人详细信息!$E$5:$E$6)</definedName>
    <definedName name="紧急计数">COUNTA(紧急情况详细信息!$A$4:$A$9,紧急情况详细信息!$E$4:$E$6)</definedName>
    <definedName name="紧急条目">COUNTA(紧急情况详细信息!$C$4:$C$9,紧急情况详细信息!$G$4:$G$7)</definedName>
    <definedName name="酒店计数">COUNTA(酒店和活动!$A$4:$A$10)+IF(酒店和活动!$G$4&lt;&gt;"",COUNTA(酒店和活动!$E$5:$E$7),0)+IF(酒店和活动!$G$8&lt;&gt;"",COUNTA(酒店和活动!$E$9:$E$11),0)+IF(酒店和活动!$G$12&lt;&gt;"",COUNTA(酒店和活动!$E$13:$E$15),0)</definedName>
    <definedName name="酒店条目">COUNTA(酒店和活动!$C$4:$C$10)+IF(酒店和活动!$G$4&lt;&gt;"",COUNTA(酒店和活动!$G$5:$G$7),0)+IF(酒店和活动!$G$8&lt;&gt;"",COUNTA(酒店和活动!$G$9:$G$11),0)+IF(酒店和活动!$G$12&lt;&gt;"",COUNTA(酒店和活动!$G$13:$G$15),0)</definedName>
    <definedName name="旅游计数">COUNTA(旅程详细信息!$A$4:$A$16,旅程详细信息!$D$4:$D$16)</definedName>
    <definedName name="旅游条目">COUNTA(旅程详细信息!$C$4:$C$8,旅程详细信息!$C$10:$C$11,旅程详细信息!$C$13:$C$15,旅程详细信息!$F$4:$F$11,旅程详细信息!$F$13:$F$14)</definedName>
    <definedName name="租车计数">IF(汽车租赁!$D$4="是",COUNTA(汽车租赁!$B$5:$B$11),0)</definedName>
    <definedName name="租车条目">IF(汽车租赁!$D$4="是",COUNTA(汽车租赁!$D$5:$D$11),租车计数)</definedName>
  </definedNames>
  <calcPr calcId="152511"/>
</workbook>
</file>

<file path=xl/calcChain.xml><?xml version="1.0" encoding="utf-8"?>
<calcChain xmlns="http://schemas.openxmlformats.org/spreadsheetml/2006/main">
  <c r="B11" i="2" l="1"/>
  <c r="B11" i="5" l="1"/>
  <c r="B10" i="5"/>
  <c r="B9" i="5"/>
  <c r="B8" i="5"/>
  <c r="B7" i="5"/>
  <c r="B6" i="5"/>
  <c r="C8" i="6" l="1"/>
  <c r="D5" i="5"/>
  <c r="C9" i="4"/>
  <c r="C8" i="4"/>
  <c r="C4" i="4"/>
  <c r="F4" i="3"/>
  <c r="C4" i="3"/>
  <c r="B5" i="5" l="1"/>
  <c r="Q33" i="1"/>
  <c r="C8" i="2"/>
  <c r="A9" i="6"/>
  <c r="A7" i="6"/>
  <c r="A6" i="6"/>
  <c r="A5" i="6"/>
  <c r="A4" i="6"/>
  <c r="E6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A3" i="2"/>
  <c r="B33" i="1" s="1"/>
  <c r="B34" i="1" s="1"/>
  <c r="D4" i="3"/>
  <c r="A8" i="6"/>
  <c r="A9" i="4"/>
  <c r="A8" i="4"/>
  <c r="A4" i="4"/>
  <c r="B13" i="5" l="1"/>
  <c r="C13" i="5" s="1"/>
  <c r="A12" i="4"/>
  <c r="B12" i="4" s="1"/>
  <c r="A4" i="3"/>
  <c r="G33" i="1" s="1"/>
  <c r="Q34" i="1" l="1"/>
  <c r="A18" i="3"/>
  <c r="B18" i="3" s="1"/>
  <c r="V33" i="1" l="1"/>
  <c r="V34" i="1" s="1"/>
  <c r="L33" i="1"/>
  <c r="L34" i="1" s="1"/>
  <c r="G34" i="1"/>
  <c r="A11" i="6"/>
  <c r="B11" i="6" s="1"/>
</calcChain>
</file>

<file path=xl/sharedStrings.xml><?xml version="1.0" encoding="utf-8"?>
<sst xmlns="http://schemas.openxmlformats.org/spreadsheetml/2006/main" count="96" uniqueCount="65">
  <si>
    <t>WS192</t>
  </si>
  <si>
    <t>Alpine Ski House</t>
  </si>
  <si>
    <t>CJ1234567</t>
  </si>
  <si>
    <t>Michael Alexander</t>
  </si>
  <si>
    <t>Michelle Alexander</t>
  </si>
  <si>
    <t>Sean P. Alexander</t>
  </si>
  <si>
    <t>全名或昵称</t>
  </si>
  <si>
    <t>家庭地址</t>
    <phoneticPr fontId="6" type="noConversion"/>
  </si>
  <si>
    <t>固定电话</t>
  </si>
  <si>
    <t>移动电话</t>
  </si>
  <si>
    <t>去程详细信息</t>
  </si>
  <si>
    <t>日期</t>
  </si>
  <si>
    <t>航空公司</t>
  </si>
  <si>
    <t>Blue Yonder 航空公司</t>
  </si>
  <si>
    <t>航班号</t>
  </si>
  <si>
    <t>出发地</t>
  </si>
  <si>
    <t>哥伦布</t>
  </si>
  <si>
    <t>起飞时间</t>
  </si>
  <si>
    <t>启程航站楼/登机口</t>
  </si>
  <si>
    <t>目的地</t>
  </si>
  <si>
    <t>西雅图</t>
  </si>
  <si>
    <t>到达时间</t>
  </si>
  <si>
    <t>行程时间</t>
  </si>
  <si>
    <t>6 小时</t>
  </si>
  <si>
    <t>座位号</t>
  </si>
  <si>
    <t>A1、A2、A3</t>
  </si>
  <si>
    <t>确认号码</t>
  </si>
  <si>
    <t>相同</t>
  </si>
  <si>
    <t>餐饮</t>
  </si>
  <si>
    <t>无限制</t>
  </si>
  <si>
    <t>航空公司电话号码</t>
  </si>
  <si>
    <t>回程详细信息</t>
  </si>
  <si>
    <t>酒店住宿/住宿详细信息</t>
  </si>
  <si>
    <t>预订日期</t>
  </si>
  <si>
    <t>酒店名称</t>
  </si>
  <si>
    <t>酒店地址</t>
  </si>
  <si>
    <t>第一大街 789 号</t>
  </si>
  <si>
    <t>酒店电话号码</t>
  </si>
  <si>
    <t>入住日期/时间</t>
  </si>
  <si>
    <t>退房日期/时间</t>
  </si>
  <si>
    <t>假期活动详细信息</t>
  </si>
  <si>
    <t>活动 1</t>
  </si>
  <si>
    <t>滑雪</t>
  </si>
  <si>
    <t>日期/时间</t>
  </si>
  <si>
    <t>活动 2</t>
  </si>
  <si>
    <t>活动 3</t>
  </si>
  <si>
    <t>汽车租赁信息</t>
  </si>
  <si>
    <t>是否租赁汽车？</t>
  </si>
  <si>
    <t>租赁公司</t>
  </si>
  <si>
    <t>取车日期/时间</t>
  </si>
  <si>
    <t>还车日期/时间</t>
  </si>
  <si>
    <t>车辆类型</t>
  </si>
  <si>
    <t>经济型</t>
  </si>
  <si>
    <t>电话号码</t>
  </si>
  <si>
    <t>保险详细信息</t>
  </si>
  <si>
    <t>保险公司</t>
  </si>
  <si>
    <t>大力神保险公司</t>
  </si>
  <si>
    <t>覆盖类型</t>
  </si>
  <si>
    <t>购买日期</t>
  </si>
  <si>
    <t>有效日期</t>
  </si>
  <si>
    <t>紧急联系人详细信息</t>
  </si>
  <si>
    <t>姓名/关系/电话</t>
  </si>
  <si>
    <t>987 North Fifth Street Columbus, TN 01234</t>
    <phoneticPr fontId="6" type="noConversion"/>
  </si>
  <si>
    <t>Coho Vineyard &amp; Winery</t>
    <phoneticPr fontId="6" type="noConversion"/>
  </si>
  <si>
    <t>是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</si>
</sst>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[&lt;=9999999]###\!\-####;\!\(###\!\)\!\ ###\!\-####"/>
    <numFmt numFmtId="177" formatCode="[$-F400]h:mm:ss\!\ AM/PM"/>
    <numFmt numFmtId="178" formatCode="m/d/yyyy\!\ hh:mm\!\ AM/PM"/>
    <numFmt numFmtId="180" formatCode="[&lt;=9999999]###\!\-####;\(###\)\ ###\-####"/>
    <numFmt numFmtId="183" formatCode="yyyy/m/d\ hh:mm\ 上午/下午"/>
    <numFmt numFmtId="184" formatCode="m/d/yyyy\ hh:mm\ 上午/下午"/>
  </numFmts>
  <fonts count="24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24"/>
      <color theme="0"/>
      <name val="Freestyle Script"/>
      <family val="4"/>
    </font>
    <font>
      <sz val="11"/>
      <color rgb="FFF49914"/>
      <name val="Corbel"/>
      <family val="2"/>
    </font>
    <font>
      <sz val="9"/>
      <name val="宋体"/>
      <family val="3"/>
      <charset val="134"/>
    </font>
    <font>
      <sz val="18"/>
      <color theme="1"/>
      <name val="Microsoft YaHei UI"/>
      <family val="2"/>
      <charset val="134"/>
    </font>
    <font>
      <sz val="10"/>
      <color theme="4"/>
      <name val="Microsoft YaHei UI"/>
      <family val="2"/>
      <charset val="134"/>
    </font>
    <font>
      <sz val="24"/>
      <color theme="0"/>
      <name val="Microsoft YaHei UI"/>
      <family val="2"/>
      <charset val="134"/>
    </font>
    <font>
      <sz val="10"/>
      <color rgb="FFFF0000"/>
      <name val="Microsoft YaHei UI"/>
      <family val="2"/>
      <charset val="134"/>
    </font>
    <font>
      <sz val="11"/>
      <color rgb="FFF49914"/>
      <name val="Microsoft YaHei UI"/>
      <family val="2"/>
      <charset val="134"/>
    </font>
    <font>
      <sz val="11"/>
      <color theme="4"/>
      <name val="Microsoft YaHei UI"/>
      <family val="2"/>
      <charset val="134"/>
    </font>
    <font>
      <sz val="12"/>
      <color rgb="FFFF0000"/>
      <name val="Microsoft YaHei UI"/>
      <family val="2"/>
      <charset val="134"/>
    </font>
    <font>
      <sz val="12"/>
      <color theme="4"/>
      <name val="Microsoft YaHei UI"/>
      <family val="2"/>
      <charset val="134"/>
    </font>
    <font>
      <sz val="9"/>
      <color theme="0"/>
      <name val="Microsoft YaHei UI"/>
      <family val="2"/>
      <charset val="134"/>
    </font>
    <font>
      <sz val="10"/>
      <color theme="0"/>
      <name val="Microsoft YaHei UI"/>
      <family val="2"/>
      <charset val="134"/>
    </font>
    <font>
      <sz val="18"/>
      <color theme="0"/>
      <name val="Microsoft YaHei UI"/>
      <family val="2"/>
      <charset val="134"/>
    </font>
    <font>
      <b/>
      <sz val="11"/>
      <color rgb="FFFF0000"/>
      <name val="Microsoft YaHei UI"/>
      <family val="2"/>
      <charset val="134"/>
    </font>
    <font>
      <b/>
      <sz val="10"/>
      <color rgb="FFFF0000"/>
      <name val="Microsoft YaHei UI"/>
      <family val="2"/>
      <charset val="134"/>
    </font>
    <font>
      <sz val="10"/>
      <color rgb="FFF49914"/>
      <name val="Microsoft YaHei UI"/>
      <family val="2"/>
      <charset val="134"/>
    </font>
    <font>
      <b/>
      <sz val="12"/>
      <color rgb="FFFF0000"/>
      <name val="Microsoft YaHei UI"/>
      <family val="2"/>
      <charset val="134"/>
    </font>
    <font>
      <sz val="11"/>
      <color rgb="FFFF0000"/>
      <name val="Microsoft YaHei UI"/>
      <family val="2"/>
      <charset val="134"/>
    </font>
    <font>
      <sz val="9"/>
      <color theme="1"/>
      <name val="Microsoft YaHei UI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2" borderId="0">
      <alignment horizontal="left" vertical="center" indent="1"/>
    </xf>
    <xf numFmtId="0" fontId="5" fillId="0" borderId="5" applyNumberFormat="0">
      <alignment horizontal="left" vertical="center" indent="1"/>
    </xf>
  </cellStyleXfs>
  <cellXfs count="70">
    <xf numFmtId="0" fontId="0" fillId="0" borderId="0" xfId="0"/>
    <xf numFmtId="0" fontId="7" fillId="0" borderId="0" xfId="0" applyFont="1" applyFill="1" applyAlignment="1"/>
    <xf numFmtId="0" fontId="8" fillId="0" borderId="0" xfId="0" applyFont="1" applyFill="1"/>
    <xf numFmtId="0" fontId="8" fillId="0" borderId="0" xfId="0" applyFont="1"/>
    <xf numFmtId="0" fontId="9" fillId="2" borderId="0" xfId="4" applyFont="1">
      <alignment horizontal="left" vertical="center" indent="1"/>
    </xf>
    <xf numFmtId="0" fontId="10" fillId="0" borderId="0" xfId="0" applyFont="1" applyFill="1" applyBorder="1" applyAlignment="1">
      <alignment horizontal="right" vertical="center"/>
    </xf>
    <xf numFmtId="0" fontId="11" fillId="0" borderId="5" xfId="5" applyFont="1" applyBorder="1">
      <alignment horizontal="left" vertical="center" indent="1"/>
    </xf>
    <xf numFmtId="14" fontId="11" fillId="0" borderId="5" xfId="5" applyNumberFormat="1" applyFont="1" applyBorder="1">
      <alignment horizontal="left" vertical="center" indent="1"/>
    </xf>
    <xf numFmtId="0" fontId="11" fillId="0" borderId="7" xfId="5" applyFont="1" applyBorder="1">
      <alignment horizontal="left" vertical="center" indent="1"/>
    </xf>
    <xf numFmtId="176" fontId="11" fillId="0" borderId="7" xfId="5" applyNumberFormat="1" applyFont="1" applyBorder="1">
      <alignment horizontal="left" vertical="center" indent="1"/>
    </xf>
    <xf numFmtId="178" fontId="11" fillId="0" borderId="7" xfId="5" applyNumberFormat="1" applyFont="1" applyBorder="1">
      <alignment horizontal="left" vertical="center" indent="1"/>
    </xf>
    <xf numFmtId="14" fontId="11" fillId="0" borderId="7" xfId="5" applyNumberFormat="1" applyFont="1" applyBorder="1">
      <alignment horizontal="left" vertical="center" indent="1"/>
    </xf>
    <xf numFmtId="0" fontId="13" fillId="0" borderId="0" xfId="0" applyFont="1" applyFill="1" applyBorder="1" applyAlignment="1">
      <alignment horizontal="right" vertical="center"/>
    </xf>
    <xf numFmtId="0" fontId="11" fillId="0" borderId="8" xfId="5" applyFont="1" applyBorder="1">
      <alignment horizontal="left" vertical="center" indent="1"/>
    </xf>
    <xf numFmtId="49" fontId="12" fillId="0" borderId="8" xfId="5" applyNumberFormat="1" applyFont="1" applyBorder="1">
      <alignment horizontal="left" vertical="center" indent="1"/>
    </xf>
    <xf numFmtId="0" fontId="14" fillId="0" borderId="0" xfId="0" applyFont="1" applyFill="1"/>
    <xf numFmtId="0" fontId="8" fillId="0" borderId="0" xfId="0" applyFont="1" applyFill="1" applyAlignment="1">
      <alignment horizontal="right"/>
    </xf>
    <xf numFmtId="0" fontId="11" fillId="0" borderId="0" xfId="0" applyFont="1" applyFill="1"/>
    <xf numFmtId="0" fontId="17" fillId="2" borderId="0" xfId="4" applyFont="1">
      <alignment horizontal="left" vertical="center" indent="1"/>
    </xf>
    <xf numFmtId="0" fontId="11" fillId="4" borderId="6" xfId="5" applyFont="1" applyFill="1" applyBorder="1">
      <alignment horizontal="left" vertical="center" indent="1"/>
    </xf>
    <xf numFmtId="14" fontId="11" fillId="4" borderId="6" xfId="5" applyNumberFormat="1" applyFont="1" applyFill="1" applyBorder="1">
      <alignment horizontal="left" vertical="center" indent="1"/>
    </xf>
    <xf numFmtId="0" fontId="11" fillId="0" borderId="10" xfId="5" applyFont="1" applyBorder="1">
      <alignment horizontal="left" vertical="center" indent="1"/>
    </xf>
    <xf numFmtId="14" fontId="11" fillId="0" borderId="10" xfId="5" applyNumberFormat="1" applyFont="1" applyBorder="1">
      <alignment horizontal="left" vertical="center" indent="1"/>
    </xf>
    <xf numFmtId="49" fontId="11" fillId="0" borderId="7" xfId="5" applyNumberFormat="1" applyFont="1" applyBorder="1">
      <alignment horizontal="left" vertical="center" indent="1"/>
    </xf>
    <xf numFmtId="176" fontId="11" fillId="0" borderId="8" xfId="5" applyNumberFormat="1" applyFont="1" applyBorder="1">
      <alignment horizontal="left" vertical="center" indent="1"/>
    </xf>
    <xf numFmtId="0" fontId="8" fillId="0" borderId="0" xfId="0" applyFont="1" applyFill="1" applyAlignment="1">
      <alignment horizontal="left"/>
    </xf>
    <xf numFmtId="0" fontId="18" fillId="0" borderId="0" xfId="0" applyFont="1" applyFill="1" applyBorder="1" applyAlignment="1">
      <alignment horizontal="right" vertical="center"/>
    </xf>
    <xf numFmtId="49" fontId="11" fillId="4" borderId="6" xfId="5" applyNumberFormat="1" applyFont="1" applyFill="1" applyBorder="1">
      <alignment horizontal="left" vertical="center" indent="1"/>
    </xf>
    <xf numFmtId="178" fontId="11" fillId="0" borderId="10" xfId="5" applyNumberFormat="1" applyFont="1" applyBorder="1">
      <alignment horizontal="left" vertical="center" indent="1"/>
    </xf>
    <xf numFmtId="0" fontId="11" fillId="0" borderId="9" xfId="5" applyFont="1" applyBorder="1">
      <alignment horizontal="left" vertical="center" indent="1"/>
    </xf>
    <xf numFmtId="49" fontId="11" fillId="0" borderId="9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49" fontId="11" fillId="0" borderId="8" xfId="5" applyNumberFormat="1" applyFont="1" applyBorder="1">
      <alignment horizontal="left" vertical="center" indent="1"/>
    </xf>
    <xf numFmtId="0" fontId="20" fillId="0" borderId="0" xfId="0" applyFont="1" applyFill="1"/>
    <xf numFmtId="0" fontId="21" fillId="0" borderId="0" xfId="0" applyFont="1" applyFill="1" applyBorder="1" applyAlignment="1">
      <alignment horizontal="right" vertical="center"/>
    </xf>
    <xf numFmtId="0" fontId="8" fillId="0" borderId="0" xfId="0" applyFont="1" applyFill="1" applyAlignment="1">
      <alignment horizontal="center"/>
    </xf>
    <xf numFmtId="0" fontId="8" fillId="0" borderId="0" xfId="0" applyNumberFormat="1" applyFont="1" applyFill="1"/>
    <xf numFmtId="177" fontId="11" fillId="0" borderId="7" xfId="5" applyNumberFormat="1" applyFont="1" applyBorder="1">
      <alignment horizontal="left" vertical="center" indent="1"/>
    </xf>
    <xf numFmtId="0" fontId="11" fillId="0" borderId="6" xfId="0" applyFont="1" applyFill="1" applyBorder="1" applyAlignment="1">
      <alignment horizontal="left" vertical="center" wrapText="1" indent="1"/>
    </xf>
    <xf numFmtId="0" fontId="22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 indent="1"/>
    </xf>
    <xf numFmtId="0" fontId="8" fillId="0" borderId="0" xfId="0" applyFont="1" applyFill="1" applyBorder="1"/>
    <xf numFmtId="176" fontId="8" fillId="0" borderId="0" xfId="0" applyNumberFormat="1" applyFont="1" applyFill="1" applyBorder="1" applyAlignment="1">
      <alignment horizontal="left" vertical="center" indent="1"/>
    </xf>
    <xf numFmtId="0" fontId="8" fillId="3" borderId="0" xfId="0" applyFont="1" applyFill="1"/>
    <xf numFmtId="0" fontId="15" fillId="3" borderId="0" xfId="0" applyFont="1" applyFill="1" applyAlignment="1">
      <alignment vertical="center" wrapText="1"/>
    </xf>
    <xf numFmtId="0" fontId="16" fillId="3" borderId="0" xfId="0" applyFont="1" applyFill="1"/>
    <xf numFmtId="0" fontId="15" fillId="3" borderId="4" xfId="0" applyFont="1" applyFill="1" applyBorder="1" applyAlignment="1">
      <alignment horizontal="center" vertical="center"/>
    </xf>
    <xf numFmtId="9" fontId="23" fillId="3" borderId="1" xfId="1" applyFont="1" applyFill="1" applyBorder="1" applyAlignment="1">
      <alignment horizontal="center" vertical="center"/>
    </xf>
    <xf numFmtId="9" fontId="23" fillId="3" borderId="2" xfId="1" applyFont="1" applyFill="1" applyBorder="1" applyAlignment="1">
      <alignment horizontal="center" vertical="center"/>
    </xf>
    <xf numFmtId="9" fontId="23" fillId="3" borderId="3" xfId="1" applyFont="1" applyFill="1" applyBorder="1" applyAlignment="1">
      <alignment horizontal="center" vertical="center"/>
    </xf>
    <xf numFmtId="9" fontId="23" fillId="3" borderId="1" xfId="1" applyFont="1" applyFill="1" applyBorder="1" applyAlignment="1">
      <alignment vertical="center"/>
    </xf>
    <xf numFmtId="9" fontId="23" fillId="3" borderId="2" xfId="1" applyFont="1" applyFill="1" applyBorder="1" applyAlignment="1">
      <alignment vertical="center"/>
    </xf>
    <xf numFmtId="9" fontId="23" fillId="3" borderId="3" xfId="1" applyFont="1" applyFill="1" applyBorder="1" applyAlignment="1">
      <alignment vertical="center"/>
    </xf>
    <xf numFmtId="0" fontId="15" fillId="3" borderId="4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17" fillId="2" borderId="0" xfId="4" applyFont="1">
      <alignment horizontal="left" vertical="center" indent="1"/>
    </xf>
    <xf numFmtId="0" fontId="10" fillId="0" borderId="0" xfId="0" applyFont="1" applyFill="1" applyBorder="1" applyAlignment="1">
      <alignment horizontal="right" vertical="center"/>
    </xf>
    <xf numFmtId="0" fontId="10" fillId="0" borderId="13" xfId="0" applyFont="1" applyFill="1" applyBorder="1" applyAlignment="1">
      <alignment horizontal="right" vertical="center"/>
    </xf>
    <xf numFmtId="0" fontId="11" fillId="0" borderId="7" xfId="5" applyFont="1" applyBorder="1">
      <alignment horizontal="left" vertical="center" indent="1"/>
    </xf>
    <xf numFmtId="0" fontId="11" fillId="0" borderId="8" xfId="5" applyFont="1" applyBorder="1">
      <alignment horizontal="left" vertical="center" indent="1"/>
    </xf>
    <xf numFmtId="49" fontId="12" fillId="0" borderId="7" xfId="5" applyNumberFormat="1" applyFont="1" applyBorder="1">
      <alignment horizontal="left" vertical="center" indent="1"/>
    </xf>
    <xf numFmtId="49" fontId="11" fillId="0" borderId="7" xfId="5" applyNumberFormat="1" applyFont="1" applyBorder="1">
      <alignment horizontal="left" vertical="center" indent="1"/>
    </xf>
    <xf numFmtId="49" fontId="12" fillId="0" borderId="5" xfId="5" applyNumberFormat="1" applyFont="1" applyBorder="1">
      <alignment horizontal="left" vertical="center" indent="1"/>
    </xf>
    <xf numFmtId="0" fontId="11" fillId="0" borderId="5" xfId="5" applyFont="1" applyBorder="1">
      <alignment horizontal="left" vertical="center" indent="1"/>
    </xf>
    <xf numFmtId="180" fontId="11" fillId="0" borderId="11" xfId="0" applyNumberFormat="1" applyFont="1" applyFill="1" applyBorder="1" applyAlignment="1">
      <alignment horizontal="left" vertical="center" wrapText="1" indent="1"/>
    </xf>
    <xf numFmtId="180" fontId="11" fillId="0" borderId="12" xfId="0" applyNumberFormat="1" applyFont="1" applyFill="1" applyBorder="1" applyAlignment="1">
      <alignment horizontal="left" vertical="center" wrapText="1" indent="1"/>
    </xf>
    <xf numFmtId="180" fontId="11" fillId="0" borderId="8" xfId="5" applyNumberFormat="1" applyFont="1" applyBorder="1">
      <alignment horizontal="left" vertical="center" indent="1"/>
    </xf>
    <xf numFmtId="180" fontId="11" fillId="0" borderId="7" xfId="5" applyNumberFormat="1" applyFont="1" applyBorder="1">
      <alignment horizontal="left" vertical="center" indent="1"/>
    </xf>
    <xf numFmtId="183" fontId="11" fillId="0" borderId="7" xfId="5" applyNumberFormat="1" applyFont="1" applyBorder="1">
      <alignment horizontal="left" vertical="center" indent="1"/>
    </xf>
    <xf numFmtId="184" fontId="11" fillId="0" borderId="7" xfId="5" applyNumberFormat="1" applyFont="1" applyBorder="1">
      <alignment horizontal="left" vertical="center" indent="1"/>
    </xf>
  </cellXfs>
  <cellStyles count="6">
    <cellStyle name="Details" xfId="5"/>
    <cellStyle name="Table Headings" xfId="4"/>
    <cellStyle name="百分比" xfId="1" builtinId="5"/>
    <cellStyle name="标题" xfId="2" builtinId="15" customBuiltin="1"/>
    <cellStyle name="标题 1" xfId="3" builtinId="16" customBuiltin="1"/>
    <cellStyle name="常规" xfId="0" builtinId="0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20010;&#20154;&#35814;&#32454;&#20449;&#24687;!A1"/><Relationship Id="rId7" Type="http://schemas.openxmlformats.org/officeDocument/2006/relationships/hyperlink" Target="#&#37202;&#24215;&#21644;&#27963;&#21160;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&#32039;&#24613;&#24773;&#20917;&#35814;&#32454;&#20449;&#24687;!A1"/><Relationship Id="rId5" Type="http://schemas.openxmlformats.org/officeDocument/2006/relationships/hyperlink" Target="#&#26053;&#31243;&#35814;&#32454;&#20449;&#24687;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&#27773;&#36710;&#31199;&#36161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37202;&#24215;&#21644;&#27963;&#21160;!A1"/><Relationship Id="rId13" Type="http://schemas.openxmlformats.org/officeDocument/2006/relationships/image" Target="../media/image15.png"/><Relationship Id="rId3" Type="http://schemas.openxmlformats.org/officeDocument/2006/relationships/hyperlink" Target="#&#24320;&#22987;!A1"/><Relationship Id="rId7" Type="http://schemas.openxmlformats.org/officeDocument/2006/relationships/image" Target="../media/image12.png"/><Relationship Id="rId12" Type="http://schemas.openxmlformats.org/officeDocument/2006/relationships/hyperlink" Target="#&#32039;&#24613;&#24773;&#20917;&#35814;&#32454;&#20449;&#24687;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&#26053;&#31243;&#35814;&#32454;&#20449;&#24687;!A1"/><Relationship Id="rId11" Type="http://schemas.openxmlformats.org/officeDocument/2006/relationships/image" Target="../media/image14.png"/><Relationship Id="rId5" Type="http://schemas.openxmlformats.org/officeDocument/2006/relationships/image" Target="../media/image11.png"/><Relationship Id="rId10" Type="http://schemas.openxmlformats.org/officeDocument/2006/relationships/hyperlink" Target="#&#27773;&#36710;&#31199;&#36161;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37202;&#24215;&#21644;&#27963;&#21160;!A1"/><Relationship Id="rId13" Type="http://schemas.openxmlformats.org/officeDocument/2006/relationships/image" Target="../media/image15.png"/><Relationship Id="rId3" Type="http://schemas.openxmlformats.org/officeDocument/2006/relationships/hyperlink" Target="#&#24320;&#22987;!A1"/><Relationship Id="rId7" Type="http://schemas.openxmlformats.org/officeDocument/2006/relationships/image" Target="../media/image12.png"/><Relationship Id="rId12" Type="http://schemas.openxmlformats.org/officeDocument/2006/relationships/hyperlink" Target="#&#32039;&#24613;&#24773;&#20917;&#35814;&#32454;&#20449;&#24687;!A1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&#20010;&#20154;&#35814;&#32454;&#20449;&#24687;!A1"/><Relationship Id="rId10" Type="http://schemas.openxmlformats.org/officeDocument/2006/relationships/hyperlink" Target="#&#27773;&#36710;&#31199;&#36161;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&#24320;&#22987;!A1"/><Relationship Id="rId7" Type="http://schemas.openxmlformats.org/officeDocument/2006/relationships/hyperlink" Target="#&#26053;&#31243;&#35814;&#32454;&#20449;&#24687;!A1"/><Relationship Id="rId12" Type="http://schemas.openxmlformats.org/officeDocument/2006/relationships/hyperlink" Target="#&#32039;&#24613;&#24773;&#20917;&#35814;&#32454;&#20449;&#24687;!A1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&#20010;&#20154;&#35814;&#32454;&#20449;&#24687;!A1"/><Relationship Id="rId10" Type="http://schemas.openxmlformats.org/officeDocument/2006/relationships/hyperlink" Target="#&#27773;&#36710;&#31199;&#36161;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&#24320;&#22987;!A1"/><Relationship Id="rId7" Type="http://schemas.openxmlformats.org/officeDocument/2006/relationships/hyperlink" Target="#&#26053;&#31243;&#35814;&#32454;&#20449;&#24687;!A1"/><Relationship Id="rId12" Type="http://schemas.openxmlformats.org/officeDocument/2006/relationships/hyperlink" Target="#&#32039;&#24613;&#24773;&#20917;&#35814;&#32454;&#20449;&#24687;!A1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&#20010;&#20154;&#35814;&#32454;&#20449;&#24687;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&#37202;&#24215;&#21644;&#27963;&#21160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&#24320;&#22987;!A1"/><Relationship Id="rId7" Type="http://schemas.openxmlformats.org/officeDocument/2006/relationships/hyperlink" Target="#&#26053;&#31243;&#35814;&#32454;&#20449;&#24687;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&#27773;&#36710;&#31199;&#36161;!A1"/><Relationship Id="rId5" Type="http://schemas.openxmlformats.org/officeDocument/2006/relationships/hyperlink" Target="#&#20010;&#20154;&#35814;&#32454;&#20449;&#24687;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&#37202;&#24215;&#21644;&#27963;&#21160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组 2" descr="旅游图片包括城市、热气球、汽车、飞机和游艇" title="主模板图形"/>
        <xdr:cNvGrpSpPr/>
      </xdr:nvGrpSpPr>
      <xdr:grpSpPr>
        <a:xfrm>
          <a:off x="0" y="54475"/>
          <a:ext cx="9705975" cy="4426904"/>
          <a:chOff x="0" y="54475"/>
          <a:chExt cx="9705975" cy="4179254"/>
        </a:xfrm>
      </xdr:grpSpPr>
      <xdr:pic>
        <xdr:nvPicPr>
          <xdr:cNvPr id="7" name="主图形" descr="旅游图片包括城市、热气球、汽车、飞机和游艇" title="主模板图形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图片 7" descr="&quot;&quot;" title="图形边框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个人信息" descr="&quot;&quot;" title="个人信息">
          <a:hlinkClick xmlns:r="http://schemas.openxmlformats.org/officeDocument/2006/relationships" r:id="rId3" tooltip="单击查看个人详细信息"/>
        </xdr:cNvPr>
        <xdr:cNvGrpSpPr/>
      </xdr:nvGrpSpPr>
      <xdr:grpSpPr>
        <a:xfrm>
          <a:off x="99983" y="4638675"/>
          <a:ext cx="1609725" cy="678180"/>
          <a:chOff x="147608" y="4543425"/>
          <a:chExt cx="1609725" cy="640080"/>
        </a:xfrm>
      </xdr:grpSpPr>
      <xdr:pic>
        <xdr:nvPicPr>
          <xdr:cNvPr id="2" name="图片 1" descr="&quot;&quot;" title="个人信息按钮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文本框 38"/>
          <xdr:cNvSpPr txBox="1"/>
        </xdr:nvSpPr>
        <xdr:spPr>
          <a:xfrm>
            <a:off x="147608" y="462675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个人</a:t>
            </a:r>
            <a:endParaRPr lang="en-US" sz="18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0" name="文本框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1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11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旅程详细信息" descr="&quot;&quot;" title="差旅详细信息按钮">
          <a:hlinkClick xmlns:r="http://schemas.openxmlformats.org/officeDocument/2006/relationships" r:id="rId5" tooltip="单击查看旅游详细信息"/>
        </xdr:cNvPr>
        <xdr:cNvGrpSpPr/>
      </xdr:nvGrpSpPr>
      <xdr:grpSpPr>
        <a:xfrm>
          <a:off x="2082381" y="4638675"/>
          <a:ext cx="1600200" cy="678180"/>
          <a:chOff x="2039421" y="4543425"/>
          <a:chExt cx="1600200" cy="640080"/>
        </a:xfrm>
      </xdr:grpSpPr>
      <xdr:pic>
        <xdr:nvPicPr>
          <xdr:cNvPr id="4" name="图片 3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文本框 77"/>
          <xdr:cNvSpPr txBox="1"/>
        </xdr:nvSpPr>
        <xdr:spPr>
          <a:xfrm>
            <a:off x="2044756" y="462675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旅程</a:t>
            </a:r>
            <a:endParaRPr lang="en-US" sz="18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79" name="文本框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1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11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酒店和活动详细信息" descr="&quot;&quot;" title="酒店和活动详细信息按钮">
          <a:hlinkClick xmlns:r="http://schemas.openxmlformats.org/officeDocument/2006/relationships" r:id="rId7" tooltip="单击查看酒店和活动详细信息"/>
        </xdr:cNvPr>
        <xdr:cNvGrpSpPr/>
      </xdr:nvGrpSpPr>
      <xdr:grpSpPr>
        <a:xfrm>
          <a:off x="4055254" y="4638675"/>
          <a:ext cx="1600200" cy="678180"/>
          <a:chOff x="4031629" y="4543425"/>
          <a:chExt cx="1600200" cy="640080"/>
        </a:xfrm>
      </xdr:grpSpPr>
      <xdr:pic>
        <xdr:nvPicPr>
          <xdr:cNvPr id="13" name="图片 12" descr="&quot;&quot;" title="Hotel &amp; Activitie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文本框 95"/>
          <xdr:cNvSpPr txBox="1"/>
        </xdr:nvSpPr>
        <xdr:spPr>
          <a:xfrm>
            <a:off x="4036392" y="462675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酒店和活动</a:t>
            </a:r>
            <a:endParaRPr lang="en-US" sz="18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97" name="文本框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1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11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租车" descr="&quot;&quot;" title="租车信息按钮">
          <a:hlinkClick xmlns:r="http://schemas.openxmlformats.org/officeDocument/2006/relationships" r:id="rId9" tooltip="单击查看租车信息"/>
        </xdr:cNvPr>
        <xdr:cNvGrpSpPr/>
      </xdr:nvGrpSpPr>
      <xdr:grpSpPr>
        <a:xfrm>
          <a:off x="6028127" y="4638675"/>
          <a:ext cx="1600200" cy="678180"/>
          <a:chOff x="6000594" y="4543425"/>
          <a:chExt cx="1600200" cy="640080"/>
        </a:xfrm>
      </xdr:grpSpPr>
      <xdr:pic>
        <xdr:nvPicPr>
          <xdr:cNvPr id="159" name="图片 158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文本框 118"/>
          <xdr:cNvSpPr txBox="1"/>
        </xdr:nvSpPr>
        <xdr:spPr>
          <a:xfrm>
            <a:off x="6071879" y="462675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租车</a:t>
            </a:r>
            <a:endParaRPr lang="en-US" sz="18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120" name="文本框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1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11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紧急详细信息" descr="&quot;&quot;" title="紧急详细信息按钮">
          <a:hlinkClick xmlns:r="http://schemas.openxmlformats.org/officeDocument/2006/relationships" r:id="rId11" tooltip="单击查看紧急详细信息"/>
        </xdr:cNvPr>
        <xdr:cNvGrpSpPr/>
      </xdr:nvGrpSpPr>
      <xdr:grpSpPr>
        <a:xfrm>
          <a:off x="8001000" y="4638675"/>
          <a:ext cx="1600200" cy="678180"/>
          <a:chOff x="8001000" y="4543425"/>
          <a:chExt cx="1600200" cy="640080"/>
        </a:xfrm>
      </xdr:grpSpPr>
      <xdr:pic>
        <xdr:nvPicPr>
          <xdr:cNvPr id="16" name="图片 15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文本框 175"/>
          <xdr:cNvSpPr txBox="1"/>
        </xdr:nvSpPr>
        <xdr:spPr>
          <a:xfrm>
            <a:off x="8067675" y="462675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紧急</a:t>
            </a:r>
            <a:endParaRPr lang="en-US" sz="18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177" name="文本框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100">
                <a:solidFill>
                  <a:srgbClr val="CB6628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1100">
              <a:solidFill>
                <a:srgbClr val="CB6628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66675</xdr:rowOff>
    </xdr:to>
    <xdr:sp macro="" textlink="">
      <xdr:nvSpPr>
        <xdr:cNvPr id="1025" name="图形边框" descr="&quot;&quot;" title="图形边框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页眉图形" descr="空中热气球图片" title="个人详细信息图形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个人信息" descr="&quot;&quot;" title="个人信息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标题图案" descr="&quot;&quot;" title="个人信息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标题"/>
          <xdr:cNvSpPr txBox="1"/>
        </xdr:nvSpPr>
        <xdr:spPr>
          <a:xfrm>
            <a:off x="4171950" y="493475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CN" altLang="en-US" sz="2800">
                <a:solidFill>
                  <a:srgbClr val="F49914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个人</a:t>
            </a:r>
            <a:endParaRPr lang="en-US" sz="2800">
              <a:solidFill>
                <a:srgbClr val="F49914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7" name="副标题"/>
          <xdr:cNvSpPr txBox="1"/>
        </xdr:nvSpPr>
        <xdr:spPr>
          <a:xfrm>
            <a:off x="4727032" y="922100"/>
            <a:ext cx="1120033" cy="379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CN" altLang="en-US" sz="1200">
                <a:solidFill>
                  <a:srgbClr val="F49914"/>
                </a:solidFill>
                <a:effectLst/>
                <a:latin typeface="Microsoft YaHei UI" panose="020B0503020204020204" pitchFamily="34" charset="-122"/>
                <a:ea typeface="Microsoft YaHei UI" panose="020B0503020204020204" pitchFamily="34" charset="-122"/>
                <a:cs typeface="+mn-cs"/>
              </a:rPr>
              <a:t>信息</a:t>
            </a:r>
            <a:endParaRPr lang="en-US" sz="1200">
              <a:solidFill>
                <a:srgbClr val="F49914"/>
              </a:solidFill>
              <a:effectLst/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 editAs="absolute">
    <xdr:from>
      <xdr:col>5</xdr:col>
      <xdr:colOff>95250</xdr:colOff>
      <xdr:row>0</xdr:row>
      <xdr:rowOff>361951</xdr:rowOff>
    </xdr:from>
    <xdr:to>
      <xdr:col>6</xdr:col>
      <xdr:colOff>438150</xdr:colOff>
      <xdr:row>0</xdr:row>
      <xdr:rowOff>846365</xdr:rowOff>
    </xdr:to>
    <xdr:grpSp>
      <xdr:nvGrpSpPr>
        <xdr:cNvPr id="8" name="开始" descr="&quot;&quot;" title="开始按钮">
          <a:hlinkClick xmlns:r="http://schemas.openxmlformats.org/officeDocument/2006/relationships" r:id="rId3" tooltip="单击返回至开始表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图片 8" descr="单击返回至开始表&#10;" title="开始按钮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文本框 9"/>
          <xdr:cNvSpPr txBox="1"/>
        </xdr:nvSpPr>
        <xdr:spPr>
          <a:xfrm>
            <a:off x="9342912" y="504825"/>
            <a:ext cx="461665" cy="3811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开始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组 14" descr="&quot;&quot;" title="个人信息按钮"/>
        <xdr:cNvGrpSpPr/>
      </xdr:nvGrpSpPr>
      <xdr:grpSpPr>
        <a:xfrm>
          <a:off x="895350" y="5105400"/>
          <a:ext cx="1447772" cy="626734"/>
          <a:chOff x="904875" y="2057400"/>
          <a:chExt cx="1447772" cy="598159"/>
        </a:xfrm>
      </xdr:grpSpPr>
      <xdr:pic>
        <xdr:nvPicPr>
          <xdr:cNvPr id="16" name="图片 15" descr="&quot;&quot;" title="个人信息按钮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文本框 16"/>
          <xdr:cNvSpPr txBox="1"/>
        </xdr:nvSpPr>
        <xdr:spPr>
          <a:xfrm>
            <a:off x="914386" y="2097237"/>
            <a:ext cx="1428750" cy="332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个人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18" name="文本框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组 18" descr="&quot;&quot;" title="差旅详细信息按钮">
          <a:hlinkClick xmlns:r="http://schemas.openxmlformats.org/officeDocument/2006/relationships" r:id="rId6" tooltip="单击查看旅游详细信息"/>
        </xdr:cNvPr>
        <xdr:cNvGrpSpPr/>
      </xdr:nvGrpSpPr>
      <xdr:grpSpPr>
        <a:xfrm>
          <a:off x="2508390" y="5105400"/>
          <a:ext cx="1451582" cy="626734"/>
          <a:chOff x="2493150" y="2035950"/>
          <a:chExt cx="1451582" cy="598159"/>
        </a:xfrm>
      </xdr:grpSpPr>
      <xdr:pic>
        <xdr:nvPicPr>
          <xdr:cNvPr id="20" name="图片 19" descr="&quot;&quot;" title="差旅详细信息按钮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文本框 20"/>
          <xdr:cNvSpPr txBox="1"/>
        </xdr:nvSpPr>
        <xdr:spPr>
          <a:xfrm>
            <a:off x="2505061" y="2079055"/>
            <a:ext cx="1428750" cy="3659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旅程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22" name="文本框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05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组 22" descr="&quot;&quot;" title="酒店和活动详细信息按钮">
          <a:hlinkClick xmlns:r="http://schemas.openxmlformats.org/officeDocument/2006/relationships" r:id="rId8" tooltip="单击查看酒店和活动详细信息"/>
        </xdr:cNvPr>
        <xdr:cNvGrpSpPr/>
      </xdr:nvGrpSpPr>
      <xdr:grpSpPr>
        <a:xfrm>
          <a:off x="4125240" y="5105400"/>
          <a:ext cx="1447772" cy="626734"/>
          <a:chOff x="4112393" y="2033550"/>
          <a:chExt cx="1447772" cy="598159"/>
        </a:xfrm>
      </xdr:grpSpPr>
      <xdr:pic>
        <xdr:nvPicPr>
          <xdr:cNvPr id="24" name="图片 23" descr="&quot;&quot;" title="酒店详细信息按钮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文本框 24"/>
          <xdr:cNvSpPr txBox="1"/>
        </xdr:nvSpPr>
        <xdr:spPr>
          <a:xfrm>
            <a:off x="4121904" y="2069965"/>
            <a:ext cx="1428750" cy="3272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酒店和活动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26" name="文本框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租车" descr="&quot;&quot;" title="租车按钮">
          <a:hlinkClick xmlns:r="http://schemas.openxmlformats.org/officeDocument/2006/relationships" r:id="rId10" tooltip="单击查看租车信息"/>
        </xdr:cNvPr>
        <xdr:cNvGrpSpPr/>
      </xdr:nvGrpSpPr>
      <xdr:grpSpPr>
        <a:xfrm>
          <a:off x="5738280" y="5105400"/>
          <a:ext cx="1440152" cy="626734"/>
          <a:chOff x="5706630" y="2040675"/>
          <a:chExt cx="1440152" cy="598159"/>
        </a:xfrm>
      </xdr:grpSpPr>
      <xdr:pic>
        <xdr:nvPicPr>
          <xdr:cNvPr id="28" name="图片 27" descr="&quot;&quot;" title="租车信息按钮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文本框 28"/>
          <xdr:cNvSpPr txBox="1"/>
        </xdr:nvSpPr>
        <xdr:spPr>
          <a:xfrm>
            <a:off x="5712331" y="2079056"/>
            <a:ext cx="1428750" cy="316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租车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30" name="文本框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紧急详细信息" title="紧急详细信息按钮">
          <a:hlinkClick xmlns:r="http://schemas.openxmlformats.org/officeDocument/2006/relationships" r:id="rId12" tooltip="单击查看紧急详细信息"/>
        </xdr:cNvPr>
        <xdr:cNvGrpSpPr/>
      </xdr:nvGrpSpPr>
      <xdr:grpSpPr>
        <a:xfrm>
          <a:off x="7343700" y="5105400"/>
          <a:ext cx="1447772" cy="630543"/>
          <a:chOff x="7458000" y="2028750"/>
          <a:chExt cx="1447772" cy="601968"/>
        </a:xfrm>
      </xdr:grpSpPr>
      <xdr:pic>
        <xdr:nvPicPr>
          <xdr:cNvPr id="32" name="图片 31" descr="&quot;&quot;" title="紧急详细信息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文本框 32"/>
          <xdr:cNvSpPr txBox="1"/>
        </xdr:nvSpPr>
        <xdr:spPr>
          <a:xfrm>
            <a:off x="7467511" y="2069946"/>
            <a:ext cx="1428750" cy="358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紧急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34" name="文本框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页眉图形" descr="空中飞机图片" title="旅游图形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差旅详细信息" descr="&quot;&quot;" title="差旅详细信息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标题图案" descr="&quot;&quot;" title="差旅详细信息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标题"/>
          <xdr:cNvSpPr txBox="1"/>
        </xdr:nvSpPr>
        <xdr:spPr>
          <a:xfrm>
            <a:off x="4171950" y="483037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CN" altLang="en-US" sz="3200">
                <a:solidFill>
                  <a:srgbClr val="F49914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差旅</a:t>
            </a:r>
            <a:endParaRPr lang="en-US" sz="3200">
              <a:solidFill>
                <a:srgbClr val="F49914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6" name="副标题"/>
          <xdr:cNvSpPr txBox="1"/>
        </xdr:nvSpPr>
        <xdr:spPr>
          <a:xfrm>
            <a:off x="4860037" y="932538"/>
            <a:ext cx="833423" cy="379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CN" altLang="en-US" sz="1200">
                <a:solidFill>
                  <a:srgbClr val="F49914"/>
                </a:solidFill>
                <a:effectLst/>
                <a:latin typeface="Microsoft YaHei UI" panose="020B0503020204020204" pitchFamily="34" charset="-122"/>
                <a:ea typeface="Microsoft YaHei UI" panose="020B0503020204020204" pitchFamily="34" charset="-122"/>
                <a:cs typeface="+mn-cs"/>
              </a:rPr>
              <a:t>详细信息</a:t>
            </a:r>
            <a:endParaRPr lang="en-US" sz="1200">
              <a:solidFill>
                <a:srgbClr val="F49914"/>
              </a:solidFill>
              <a:effectLst/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 editAs="absolute">
    <xdr:from>
      <xdr:col>5</xdr:col>
      <xdr:colOff>1781175</xdr:colOff>
      <xdr:row>0</xdr:row>
      <xdr:rowOff>295275</xdr:rowOff>
    </xdr:from>
    <xdr:to>
      <xdr:col>6</xdr:col>
      <xdr:colOff>771525</xdr:colOff>
      <xdr:row>0</xdr:row>
      <xdr:rowOff>779689</xdr:rowOff>
    </xdr:to>
    <xdr:grpSp>
      <xdr:nvGrpSpPr>
        <xdr:cNvPr id="30" name="开始" descr="&quot;&quot;" title="开始按钮">
          <a:hlinkClick xmlns:r="http://schemas.openxmlformats.org/officeDocument/2006/relationships" r:id="rId3" tooltip="单击返回至开始表"/>
        </xdr:cNvPr>
        <xdr:cNvGrpSpPr/>
      </xdr:nvGrpSpPr>
      <xdr:grpSpPr>
        <a:xfrm>
          <a:off x="8896350" y="295275"/>
          <a:ext cx="952500" cy="484414"/>
          <a:chOff x="9086850" y="466726"/>
          <a:chExt cx="952500" cy="484414"/>
        </a:xfrm>
      </xdr:grpSpPr>
      <xdr:pic>
        <xdr:nvPicPr>
          <xdr:cNvPr id="31" name="图片 30" descr="单击返回至开始表&#10;" title="开始按钮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2" name="文本框 31"/>
          <xdr:cNvSpPr txBox="1"/>
        </xdr:nvSpPr>
        <xdr:spPr>
          <a:xfrm>
            <a:off x="9342912" y="504825"/>
            <a:ext cx="461665" cy="3811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开始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1</xdr:col>
      <xdr:colOff>66675</xdr:colOff>
      <xdr:row>19</xdr:row>
      <xdr:rowOff>19050</xdr:rowOff>
    </xdr:from>
    <xdr:to>
      <xdr:col>1</xdr:col>
      <xdr:colOff>1514447</xdr:colOff>
      <xdr:row>22</xdr:row>
      <xdr:rowOff>131434</xdr:rowOff>
    </xdr:to>
    <xdr:grpSp>
      <xdr:nvGrpSpPr>
        <xdr:cNvPr id="33" name="组 14" descr="&quot;&quot;" title="个人信息按钮">
          <a:hlinkClick xmlns:r="http://schemas.openxmlformats.org/officeDocument/2006/relationships" r:id="rId5" tooltip="单击查看个人信息"/>
        </xdr:cNvPr>
        <xdr:cNvGrpSpPr/>
      </xdr:nvGrpSpPr>
      <xdr:grpSpPr>
        <a:xfrm>
          <a:off x="990600" y="5943600"/>
          <a:ext cx="1447772" cy="626734"/>
          <a:chOff x="904875" y="2057400"/>
          <a:chExt cx="1447772" cy="598159"/>
        </a:xfrm>
      </xdr:grpSpPr>
      <xdr:pic>
        <xdr:nvPicPr>
          <xdr:cNvPr id="34" name="图片 33" descr="&quot;&quot;" title="个人信息按钮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35" name="文本框 34"/>
          <xdr:cNvSpPr txBox="1"/>
        </xdr:nvSpPr>
        <xdr:spPr>
          <a:xfrm>
            <a:off x="914386" y="2097237"/>
            <a:ext cx="1428750" cy="323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个人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36" name="文本框 35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1</xdr:col>
      <xdr:colOff>1679715</xdr:colOff>
      <xdr:row>19</xdr:row>
      <xdr:rowOff>19050</xdr:rowOff>
    </xdr:from>
    <xdr:to>
      <xdr:col>2</xdr:col>
      <xdr:colOff>1350122</xdr:colOff>
      <xdr:row>22</xdr:row>
      <xdr:rowOff>131434</xdr:rowOff>
    </xdr:to>
    <xdr:grpSp>
      <xdr:nvGrpSpPr>
        <xdr:cNvPr id="37" name="组 18" descr="&quot;&quot;" title="差旅详细信息按钮"/>
        <xdr:cNvGrpSpPr/>
      </xdr:nvGrpSpPr>
      <xdr:grpSpPr>
        <a:xfrm>
          <a:off x="2603640" y="5943600"/>
          <a:ext cx="1451582" cy="626734"/>
          <a:chOff x="2493150" y="2035950"/>
          <a:chExt cx="1451582" cy="598159"/>
        </a:xfrm>
      </xdr:grpSpPr>
      <xdr:pic>
        <xdr:nvPicPr>
          <xdr:cNvPr id="38" name="图片 37" descr="&quot;&quot;" title="差旅详细信息按钮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39" name="文本框 38"/>
          <xdr:cNvSpPr txBox="1"/>
        </xdr:nvSpPr>
        <xdr:spPr>
          <a:xfrm>
            <a:off x="2505061" y="2088146"/>
            <a:ext cx="1428750" cy="3477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旅程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0" name="文本框 39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05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</a:p>
        </xdr:txBody>
      </xdr:sp>
    </xdr:grpSp>
    <xdr:clientData/>
  </xdr:twoCellAnchor>
  <xdr:twoCellAnchor>
    <xdr:from>
      <xdr:col>2</xdr:col>
      <xdr:colOff>1515390</xdr:colOff>
      <xdr:row>19</xdr:row>
      <xdr:rowOff>19050</xdr:rowOff>
    </xdr:from>
    <xdr:to>
      <xdr:col>4</xdr:col>
      <xdr:colOff>334262</xdr:colOff>
      <xdr:row>22</xdr:row>
      <xdr:rowOff>131434</xdr:rowOff>
    </xdr:to>
    <xdr:grpSp>
      <xdr:nvGrpSpPr>
        <xdr:cNvPr id="41" name="组 22" descr="&quot;&quot;" title="酒店和活动详细信息按钮">
          <a:hlinkClick xmlns:r="http://schemas.openxmlformats.org/officeDocument/2006/relationships" r:id="rId8" tooltip="单击查看酒店和活动详细信息"/>
        </xdr:cNvPr>
        <xdr:cNvGrpSpPr/>
      </xdr:nvGrpSpPr>
      <xdr:grpSpPr>
        <a:xfrm>
          <a:off x="4220490" y="5943600"/>
          <a:ext cx="1447772" cy="626734"/>
          <a:chOff x="4112393" y="2033550"/>
          <a:chExt cx="1447772" cy="598159"/>
        </a:xfrm>
      </xdr:grpSpPr>
      <xdr:pic>
        <xdr:nvPicPr>
          <xdr:cNvPr id="42" name="图片 41" descr="&quot;&quot;" title="酒店详细信息按钮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43" name="文本框 42"/>
          <xdr:cNvSpPr txBox="1"/>
        </xdr:nvSpPr>
        <xdr:spPr>
          <a:xfrm>
            <a:off x="4121904" y="2079056"/>
            <a:ext cx="1428750" cy="354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酒店和活动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4" name="文本框 43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4</xdr:col>
      <xdr:colOff>499530</xdr:colOff>
      <xdr:row>19</xdr:row>
      <xdr:rowOff>19050</xdr:rowOff>
    </xdr:from>
    <xdr:to>
      <xdr:col>5</xdr:col>
      <xdr:colOff>158507</xdr:colOff>
      <xdr:row>22</xdr:row>
      <xdr:rowOff>131434</xdr:rowOff>
    </xdr:to>
    <xdr:grpSp>
      <xdr:nvGrpSpPr>
        <xdr:cNvPr id="45" name="租车" descr="&quot;&quot;" title="租车按钮">
          <a:hlinkClick xmlns:r="http://schemas.openxmlformats.org/officeDocument/2006/relationships" r:id="rId10" tooltip="单击查看租车信息"/>
        </xdr:cNvPr>
        <xdr:cNvGrpSpPr/>
      </xdr:nvGrpSpPr>
      <xdr:grpSpPr>
        <a:xfrm>
          <a:off x="5833530" y="5943600"/>
          <a:ext cx="1440152" cy="626734"/>
          <a:chOff x="5706630" y="2040675"/>
          <a:chExt cx="1440152" cy="598159"/>
        </a:xfrm>
      </xdr:grpSpPr>
      <xdr:pic>
        <xdr:nvPicPr>
          <xdr:cNvPr id="46" name="图片 45" descr="&quot;&quot;" title="租车信息按钮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47" name="文本框 46"/>
          <xdr:cNvSpPr txBox="1"/>
        </xdr:nvSpPr>
        <xdr:spPr>
          <a:xfrm>
            <a:off x="5712331" y="2088146"/>
            <a:ext cx="1428750" cy="3343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租车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8" name="文本框 47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5</xdr:col>
      <xdr:colOff>323775</xdr:colOff>
      <xdr:row>19</xdr:row>
      <xdr:rowOff>19050</xdr:rowOff>
    </xdr:from>
    <xdr:to>
      <xdr:col>5</xdr:col>
      <xdr:colOff>1771547</xdr:colOff>
      <xdr:row>22</xdr:row>
      <xdr:rowOff>135243</xdr:rowOff>
    </xdr:to>
    <xdr:grpSp>
      <xdr:nvGrpSpPr>
        <xdr:cNvPr id="49" name="紧急详细信息" title="紧急详细信息按钮">
          <a:hlinkClick xmlns:r="http://schemas.openxmlformats.org/officeDocument/2006/relationships" r:id="rId12" tooltip="单击查看紧急详细信息"/>
        </xdr:cNvPr>
        <xdr:cNvGrpSpPr/>
      </xdr:nvGrpSpPr>
      <xdr:grpSpPr>
        <a:xfrm>
          <a:off x="7438950" y="5943600"/>
          <a:ext cx="1447772" cy="630543"/>
          <a:chOff x="7458000" y="2028750"/>
          <a:chExt cx="1447772" cy="601968"/>
        </a:xfrm>
      </xdr:grpSpPr>
      <xdr:pic>
        <xdr:nvPicPr>
          <xdr:cNvPr id="50" name="图片 49" descr="&quot;&quot;" title="紧急详细信息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51" name="文本框 50"/>
          <xdr:cNvSpPr txBox="1"/>
        </xdr:nvSpPr>
        <xdr:spPr>
          <a:xfrm>
            <a:off x="7467511" y="2060853"/>
            <a:ext cx="1428750" cy="368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紧急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52" name="文本框 51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0</xdr:colOff>
      <xdr:row>0</xdr:row>
      <xdr:rowOff>1691892</xdr:rowOff>
    </xdr:to>
    <xdr:pic>
      <xdr:nvPicPr>
        <xdr:cNvPr id="2" name="页眉图形" descr="城市建筑物和山的图片" title="酒店和活动图形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0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酒店和活动详细信息" descr="&quot;&quot;" title="酒店和活动详细信息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标题图案" descr="&quot;&quot;" title="酒店和活动详细信息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标题"/>
          <xdr:cNvSpPr txBox="1"/>
        </xdr:nvSpPr>
        <xdr:spPr>
          <a:xfrm>
            <a:off x="4096145" y="483037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CN" altLang="en-US" sz="2800">
                <a:solidFill>
                  <a:srgbClr val="F49914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酒店和活动</a:t>
            </a:r>
            <a:endParaRPr lang="en-US" sz="2800">
              <a:solidFill>
                <a:srgbClr val="F49914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6" name="副标题"/>
          <xdr:cNvSpPr txBox="1"/>
        </xdr:nvSpPr>
        <xdr:spPr>
          <a:xfrm>
            <a:off x="4790596" y="922100"/>
            <a:ext cx="833423" cy="379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CN" altLang="en-US" sz="1200">
                <a:solidFill>
                  <a:srgbClr val="F49914"/>
                </a:solidFill>
                <a:effectLst/>
                <a:latin typeface="Microsoft YaHei UI" panose="020B0503020204020204" pitchFamily="34" charset="-122"/>
                <a:ea typeface="Microsoft YaHei UI" panose="020B0503020204020204" pitchFamily="34" charset="-122"/>
                <a:cs typeface="+mn-cs"/>
              </a:rPr>
              <a:t>详细信息</a:t>
            </a:r>
            <a:endParaRPr lang="en-US" sz="1200">
              <a:solidFill>
                <a:srgbClr val="F49914"/>
              </a:solidFill>
              <a:effectLst/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 editAs="absolute">
    <xdr:from>
      <xdr:col>6</xdr:col>
      <xdr:colOff>2266950</xdr:colOff>
      <xdr:row>0</xdr:row>
      <xdr:rowOff>180973</xdr:rowOff>
    </xdr:from>
    <xdr:to>
      <xdr:col>7</xdr:col>
      <xdr:colOff>38100</xdr:colOff>
      <xdr:row>0</xdr:row>
      <xdr:rowOff>665387</xdr:rowOff>
    </xdr:to>
    <xdr:grpSp>
      <xdr:nvGrpSpPr>
        <xdr:cNvPr id="30" name="开始" descr="&quot;&quot;" title="开始按钮">
          <a:hlinkClick xmlns:r="http://schemas.openxmlformats.org/officeDocument/2006/relationships" r:id="rId3" tooltip="单击返回至开始表"/>
        </xdr:cNvPr>
        <xdr:cNvGrpSpPr/>
      </xdr:nvGrpSpPr>
      <xdr:grpSpPr>
        <a:xfrm>
          <a:off x="8763000" y="180973"/>
          <a:ext cx="952500" cy="484414"/>
          <a:chOff x="9086850" y="466726"/>
          <a:chExt cx="952500" cy="484414"/>
        </a:xfrm>
      </xdr:grpSpPr>
      <xdr:pic>
        <xdr:nvPicPr>
          <xdr:cNvPr id="31" name="图片 30" descr="单击返回至开始表&#10;" title="开始按钮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2" name="文本框 31"/>
          <xdr:cNvSpPr txBox="1"/>
        </xdr:nvSpPr>
        <xdr:spPr>
          <a:xfrm>
            <a:off x="9342912" y="504825"/>
            <a:ext cx="461665" cy="3811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开始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1</xdr:col>
      <xdr:colOff>695325</xdr:colOff>
      <xdr:row>17</xdr:row>
      <xdr:rowOff>57150</xdr:rowOff>
    </xdr:from>
    <xdr:to>
      <xdr:col>2</xdr:col>
      <xdr:colOff>466697</xdr:colOff>
      <xdr:row>21</xdr:row>
      <xdr:rowOff>7609</xdr:rowOff>
    </xdr:to>
    <xdr:grpSp>
      <xdr:nvGrpSpPr>
        <xdr:cNvPr id="33" name="组 14" descr="&quot;&quot;" title="个人信息按钮">
          <a:hlinkClick xmlns:r="http://schemas.openxmlformats.org/officeDocument/2006/relationships" r:id="rId5" tooltip="单击查看个人信息"/>
        </xdr:cNvPr>
        <xdr:cNvGrpSpPr/>
      </xdr:nvGrpSpPr>
      <xdr:grpSpPr>
        <a:xfrm>
          <a:off x="1123950" y="5467350"/>
          <a:ext cx="1447772" cy="636259"/>
          <a:chOff x="904875" y="2057400"/>
          <a:chExt cx="1447772" cy="598159"/>
        </a:xfrm>
      </xdr:grpSpPr>
      <xdr:pic>
        <xdr:nvPicPr>
          <xdr:cNvPr id="34" name="图片 33" descr="&quot;&quot;" title="个人信息按钮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35" name="文本框 34"/>
          <xdr:cNvSpPr txBox="1"/>
        </xdr:nvSpPr>
        <xdr:spPr>
          <a:xfrm>
            <a:off x="914386" y="2097781"/>
            <a:ext cx="1428750" cy="3178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个人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36" name="文本框 35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2</xdr:col>
      <xdr:colOff>631965</xdr:colOff>
      <xdr:row>17</xdr:row>
      <xdr:rowOff>57150</xdr:rowOff>
    </xdr:from>
    <xdr:to>
      <xdr:col>2</xdr:col>
      <xdr:colOff>2083547</xdr:colOff>
      <xdr:row>21</xdr:row>
      <xdr:rowOff>7609</xdr:rowOff>
    </xdr:to>
    <xdr:grpSp>
      <xdr:nvGrpSpPr>
        <xdr:cNvPr id="37" name="组 18" descr="&quot;&quot;" title="差旅详细信息按钮">
          <a:hlinkClick xmlns:r="http://schemas.openxmlformats.org/officeDocument/2006/relationships" r:id="rId7" tooltip="单击查看旅游详细信息"/>
        </xdr:cNvPr>
        <xdr:cNvGrpSpPr/>
      </xdr:nvGrpSpPr>
      <xdr:grpSpPr>
        <a:xfrm>
          <a:off x="2736990" y="5467350"/>
          <a:ext cx="1451582" cy="636259"/>
          <a:chOff x="2493150" y="2035950"/>
          <a:chExt cx="1451582" cy="598159"/>
        </a:xfrm>
      </xdr:grpSpPr>
      <xdr:pic>
        <xdr:nvPicPr>
          <xdr:cNvPr id="38" name="图片 37" descr="&quot;&quot;" title="差旅详细信息按钮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39" name="文本框 38"/>
          <xdr:cNvSpPr txBox="1"/>
        </xdr:nvSpPr>
        <xdr:spPr>
          <a:xfrm>
            <a:off x="2505061" y="2088828"/>
            <a:ext cx="1428750" cy="359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旅程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0" name="文本框 39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05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</a:p>
        </xdr:txBody>
      </xdr:sp>
    </xdr:grpSp>
    <xdr:clientData/>
  </xdr:twoCellAnchor>
  <xdr:twoCellAnchor>
    <xdr:from>
      <xdr:col>2</xdr:col>
      <xdr:colOff>2248815</xdr:colOff>
      <xdr:row>17</xdr:row>
      <xdr:rowOff>57150</xdr:rowOff>
    </xdr:from>
    <xdr:to>
      <xdr:col>5</xdr:col>
      <xdr:colOff>981962</xdr:colOff>
      <xdr:row>21</xdr:row>
      <xdr:rowOff>7609</xdr:rowOff>
    </xdr:to>
    <xdr:grpSp>
      <xdr:nvGrpSpPr>
        <xdr:cNvPr id="41" name="组 22" descr="&quot;&quot;" title="酒店和活动详细信息按钮"/>
        <xdr:cNvGrpSpPr/>
      </xdr:nvGrpSpPr>
      <xdr:grpSpPr>
        <a:xfrm>
          <a:off x="4353840" y="5467350"/>
          <a:ext cx="1447772" cy="636259"/>
          <a:chOff x="4112393" y="2033550"/>
          <a:chExt cx="1447772" cy="598159"/>
        </a:xfrm>
      </xdr:grpSpPr>
      <xdr:pic>
        <xdr:nvPicPr>
          <xdr:cNvPr id="42" name="图片 41" descr="&quot;&quot;" title="酒店详细信息按钮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43" name="文本框 42"/>
          <xdr:cNvSpPr txBox="1"/>
        </xdr:nvSpPr>
        <xdr:spPr>
          <a:xfrm>
            <a:off x="4121904" y="2070918"/>
            <a:ext cx="1428750" cy="3387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酒店和活动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4" name="文本框 43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5</xdr:col>
      <xdr:colOff>1147230</xdr:colOff>
      <xdr:row>17</xdr:row>
      <xdr:rowOff>57150</xdr:rowOff>
    </xdr:from>
    <xdr:to>
      <xdr:col>6</xdr:col>
      <xdr:colOff>910982</xdr:colOff>
      <xdr:row>21</xdr:row>
      <xdr:rowOff>7609</xdr:rowOff>
    </xdr:to>
    <xdr:grpSp>
      <xdr:nvGrpSpPr>
        <xdr:cNvPr id="45" name="租车" descr="&quot;&quot;" title="租车按钮">
          <a:hlinkClick xmlns:r="http://schemas.openxmlformats.org/officeDocument/2006/relationships" r:id="rId10" tooltip="单击查看租车信息"/>
        </xdr:cNvPr>
        <xdr:cNvGrpSpPr/>
      </xdr:nvGrpSpPr>
      <xdr:grpSpPr>
        <a:xfrm>
          <a:off x="5966880" y="5467350"/>
          <a:ext cx="1440152" cy="636259"/>
          <a:chOff x="5706630" y="2040675"/>
          <a:chExt cx="1440152" cy="598159"/>
        </a:xfrm>
      </xdr:grpSpPr>
      <xdr:pic>
        <xdr:nvPicPr>
          <xdr:cNvPr id="46" name="图片 45" descr="&quot;&quot;" title="租车信息按钮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47" name="文本框 46"/>
          <xdr:cNvSpPr txBox="1"/>
        </xdr:nvSpPr>
        <xdr:spPr>
          <a:xfrm>
            <a:off x="5712331" y="2088827"/>
            <a:ext cx="1428750" cy="336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租车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8" name="文本框 47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6</xdr:col>
      <xdr:colOff>1076250</xdr:colOff>
      <xdr:row>17</xdr:row>
      <xdr:rowOff>57150</xdr:rowOff>
    </xdr:from>
    <xdr:to>
      <xdr:col>6</xdr:col>
      <xdr:colOff>2524022</xdr:colOff>
      <xdr:row>21</xdr:row>
      <xdr:rowOff>11418</xdr:rowOff>
    </xdr:to>
    <xdr:grpSp>
      <xdr:nvGrpSpPr>
        <xdr:cNvPr id="49" name="紧急详细信息" title="紧急详细信息按钮">
          <a:hlinkClick xmlns:r="http://schemas.openxmlformats.org/officeDocument/2006/relationships" r:id="rId12" tooltip="单击查看紧急详细信息"/>
        </xdr:cNvPr>
        <xdr:cNvGrpSpPr/>
      </xdr:nvGrpSpPr>
      <xdr:grpSpPr>
        <a:xfrm>
          <a:off x="7572300" y="5467350"/>
          <a:ext cx="1447772" cy="640068"/>
          <a:chOff x="7458000" y="2028750"/>
          <a:chExt cx="1447772" cy="601968"/>
        </a:xfrm>
      </xdr:grpSpPr>
      <xdr:pic>
        <xdr:nvPicPr>
          <xdr:cNvPr id="50" name="图片 49" descr="&quot;&quot;" title="紧急详细信息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51" name="文本框 50"/>
          <xdr:cNvSpPr txBox="1"/>
        </xdr:nvSpPr>
        <xdr:spPr>
          <a:xfrm>
            <a:off x="7467511" y="2070892"/>
            <a:ext cx="1428750" cy="3430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紧急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52" name="文本框 51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409575</xdr:colOff>
      <xdr:row>1</xdr:row>
      <xdr:rowOff>0</xdr:rowOff>
    </xdr:to>
    <xdr:pic>
      <xdr:nvPicPr>
        <xdr:cNvPr id="2" name="页眉图形" descr="在弯曲路面上驶向城市的汽车图片" title="租车图形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285750</xdr:rowOff>
    </xdr:from>
    <xdr:to>
      <xdr:col>3</xdr:col>
      <xdr:colOff>2433638</xdr:colOff>
      <xdr:row>0</xdr:row>
      <xdr:rowOff>1190625</xdr:rowOff>
    </xdr:to>
    <xdr:grpSp>
      <xdr:nvGrpSpPr>
        <xdr:cNvPr id="10" name="租车信息" descr="&quot;&quot;" title="租车信息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标题图案" descr="&quot;&quot;" title="租车信息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标题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CN" altLang="en-US" sz="3200">
                <a:solidFill>
                  <a:srgbClr val="F49914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租车</a:t>
            </a:r>
            <a:endParaRPr lang="en-US" sz="3200">
              <a:solidFill>
                <a:srgbClr val="F49914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13" name="副标题"/>
          <xdr:cNvSpPr txBox="1"/>
        </xdr:nvSpPr>
        <xdr:spPr>
          <a:xfrm>
            <a:off x="4994877" y="922100"/>
            <a:ext cx="512876" cy="379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CN" altLang="en-US" sz="1200">
                <a:solidFill>
                  <a:srgbClr val="F49914"/>
                </a:solidFill>
                <a:effectLst/>
                <a:latin typeface="Microsoft YaHei UI" panose="020B0503020204020204" pitchFamily="34" charset="-122"/>
                <a:ea typeface="Microsoft YaHei UI" panose="020B0503020204020204" pitchFamily="34" charset="-122"/>
                <a:cs typeface="+mn-cs"/>
              </a:rPr>
              <a:t>信息</a:t>
            </a:r>
            <a:endParaRPr lang="en-US" sz="1200">
              <a:solidFill>
                <a:srgbClr val="F49914"/>
              </a:solidFill>
              <a:effectLst/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 editAs="absolute">
    <xdr:from>
      <xdr:col>4</xdr:col>
      <xdr:colOff>171450</xdr:colOff>
      <xdr:row>0</xdr:row>
      <xdr:rowOff>390525</xdr:rowOff>
    </xdr:from>
    <xdr:to>
      <xdr:col>5</xdr:col>
      <xdr:colOff>209550</xdr:colOff>
      <xdr:row>0</xdr:row>
      <xdr:rowOff>874939</xdr:rowOff>
    </xdr:to>
    <xdr:grpSp>
      <xdr:nvGrpSpPr>
        <xdr:cNvPr id="37" name="开始" descr="&quot;&quot;" title="开始按钮">
          <a:hlinkClick xmlns:r="http://schemas.openxmlformats.org/officeDocument/2006/relationships" r:id="rId3" tooltip="单击返回至开始表"/>
        </xdr:cNvPr>
        <xdr:cNvGrpSpPr/>
      </xdr:nvGrpSpPr>
      <xdr:grpSpPr>
        <a:xfrm>
          <a:off x="7153275" y="390525"/>
          <a:ext cx="952500" cy="484414"/>
          <a:chOff x="9086850" y="466726"/>
          <a:chExt cx="952500" cy="484414"/>
        </a:xfrm>
      </xdr:grpSpPr>
      <xdr:pic>
        <xdr:nvPicPr>
          <xdr:cNvPr id="38" name="图片 37" descr="单击返回至开始表&#10;" title="开始按钮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9" name="文本框 38"/>
          <xdr:cNvSpPr txBox="1"/>
        </xdr:nvSpPr>
        <xdr:spPr>
          <a:xfrm>
            <a:off x="9342912" y="504825"/>
            <a:ext cx="461665" cy="3811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开始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0</xdr:col>
      <xdr:colOff>276225</xdr:colOff>
      <xdr:row>14</xdr:row>
      <xdr:rowOff>123825</xdr:rowOff>
    </xdr:from>
    <xdr:to>
      <xdr:col>2</xdr:col>
      <xdr:colOff>390497</xdr:colOff>
      <xdr:row>18</xdr:row>
      <xdr:rowOff>74284</xdr:rowOff>
    </xdr:to>
    <xdr:grpSp>
      <xdr:nvGrpSpPr>
        <xdr:cNvPr id="40" name="组 14" descr="&quot;&quot;" title="个人信息按钮">
          <a:hlinkClick xmlns:r="http://schemas.openxmlformats.org/officeDocument/2006/relationships" r:id="rId5" tooltip="单击查看个人信息"/>
        </xdr:cNvPr>
        <xdr:cNvGrpSpPr/>
      </xdr:nvGrpSpPr>
      <xdr:grpSpPr>
        <a:xfrm>
          <a:off x="276225" y="5210175"/>
          <a:ext cx="1447772" cy="636259"/>
          <a:chOff x="904875" y="2057400"/>
          <a:chExt cx="1447772" cy="598159"/>
        </a:xfrm>
      </xdr:grpSpPr>
      <xdr:pic>
        <xdr:nvPicPr>
          <xdr:cNvPr id="41" name="图片 40" descr="&quot;&quot;" title="个人信息按钮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42" name="文本框 41"/>
          <xdr:cNvSpPr txBox="1"/>
        </xdr:nvSpPr>
        <xdr:spPr>
          <a:xfrm>
            <a:off x="914386" y="2097781"/>
            <a:ext cx="1428750" cy="335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个人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3" name="文本框 4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2</xdr:col>
      <xdr:colOff>555765</xdr:colOff>
      <xdr:row>14</xdr:row>
      <xdr:rowOff>123825</xdr:rowOff>
    </xdr:from>
    <xdr:to>
      <xdr:col>3</xdr:col>
      <xdr:colOff>473822</xdr:colOff>
      <xdr:row>18</xdr:row>
      <xdr:rowOff>74284</xdr:rowOff>
    </xdr:to>
    <xdr:grpSp>
      <xdr:nvGrpSpPr>
        <xdr:cNvPr id="44" name="组 18" descr="&quot;&quot;" title="差旅详细信息按钮">
          <a:hlinkClick xmlns:r="http://schemas.openxmlformats.org/officeDocument/2006/relationships" r:id="rId7" tooltip="单击查看旅游详细信息"/>
        </xdr:cNvPr>
        <xdr:cNvGrpSpPr/>
      </xdr:nvGrpSpPr>
      <xdr:grpSpPr>
        <a:xfrm>
          <a:off x="1889265" y="5210175"/>
          <a:ext cx="1451582" cy="636259"/>
          <a:chOff x="2493150" y="2035950"/>
          <a:chExt cx="1451582" cy="598159"/>
        </a:xfrm>
      </xdr:grpSpPr>
      <xdr:pic>
        <xdr:nvPicPr>
          <xdr:cNvPr id="45" name="图片 44" descr="&quot;&quot;" title="差旅详细信息按钮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46" name="文本框 45"/>
          <xdr:cNvSpPr txBox="1"/>
        </xdr:nvSpPr>
        <xdr:spPr>
          <a:xfrm>
            <a:off x="2505061" y="2070919"/>
            <a:ext cx="1428750" cy="359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旅程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7" name="文本框 4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05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</a:p>
        </xdr:txBody>
      </xdr:sp>
    </xdr:grpSp>
    <xdr:clientData/>
  </xdr:twoCellAnchor>
  <xdr:twoCellAnchor>
    <xdr:from>
      <xdr:col>3</xdr:col>
      <xdr:colOff>639090</xdr:colOff>
      <xdr:row>14</xdr:row>
      <xdr:rowOff>123825</xdr:rowOff>
    </xdr:from>
    <xdr:to>
      <xdr:col>3</xdr:col>
      <xdr:colOff>2086862</xdr:colOff>
      <xdr:row>18</xdr:row>
      <xdr:rowOff>74284</xdr:rowOff>
    </xdr:to>
    <xdr:grpSp>
      <xdr:nvGrpSpPr>
        <xdr:cNvPr id="48" name="组 22" descr="&quot;&quot;" title="酒店和活动详细信息按钮">
          <a:hlinkClick xmlns:r="http://schemas.openxmlformats.org/officeDocument/2006/relationships" r:id="rId9" tooltip="单击查看酒店和活动详细信息"/>
        </xdr:cNvPr>
        <xdr:cNvGrpSpPr/>
      </xdr:nvGrpSpPr>
      <xdr:grpSpPr>
        <a:xfrm>
          <a:off x="3506115" y="5210175"/>
          <a:ext cx="1447772" cy="636259"/>
          <a:chOff x="4112393" y="2033550"/>
          <a:chExt cx="1447772" cy="598159"/>
        </a:xfrm>
      </xdr:grpSpPr>
      <xdr:pic>
        <xdr:nvPicPr>
          <xdr:cNvPr id="49" name="图片 48" descr="&quot;&quot;" title="酒店详细信息按钮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50" name="文本框 49"/>
          <xdr:cNvSpPr txBox="1"/>
        </xdr:nvSpPr>
        <xdr:spPr>
          <a:xfrm>
            <a:off x="4121904" y="2070918"/>
            <a:ext cx="1428750" cy="3387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酒店和活动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51" name="文本框 5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3</xdr:col>
      <xdr:colOff>2252130</xdr:colOff>
      <xdr:row>14</xdr:row>
      <xdr:rowOff>123825</xdr:rowOff>
    </xdr:from>
    <xdr:to>
      <xdr:col>3</xdr:col>
      <xdr:colOff>3692282</xdr:colOff>
      <xdr:row>18</xdr:row>
      <xdr:rowOff>74284</xdr:rowOff>
    </xdr:to>
    <xdr:grpSp>
      <xdr:nvGrpSpPr>
        <xdr:cNvPr id="52" name="租车" descr="&quot;&quot;" title="租车按钮"/>
        <xdr:cNvGrpSpPr/>
      </xdr:nvGrpSpPr>
      <xdr:grpSpPr>
        <a:xfrm>
          <a:off x="5119155" y="5210175"/>
          <a:ext cx="1440152" cy="636259"/>
          <a:chOff x="5706630" y="2040675"/>
          <a:chExt cx="1440152" cy="598159"/>
        </a:xfrm>
      </xdr:grpSpPr>
      <xdr:pic>
        <xdr:nvPicPr>
          <xdr:cNvPr id="53" name="图片 52" descr="&quot;&quot;" title="租车信息按钮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54" name="文本框 53"/>
          <xdr:cNvSpPr txBox="1"/>
        </xdr:nvSpPr>
        <xdr:spPr>
          <a:xfrm>
            <a:off x="5712331" y="2088827"/>
            <a:ext cx="1428750" cy="354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租车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55" name="文本框 5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3</xdr:col>
      <xdr:colOff>3857550</xdr:colOff>
      <xdr:row>14</xdr:row>
      <xdr:rowOff>123825</xdr:rowOff>
    </xdr:from>
    <xdr:to>
      <xdr:col>5</xdr:col>
      <xdr:colOff>276122</xdr:colOff>
      <xdr:row>18</xdr:row>
      <xdr:rowOff>78093</xdr:rowOff>
    </xdr:to>
    <xdr:grpSp>
      <xdr:nvGrpSpPr>
        <xdr:cNvPr id="56" name="紧急详细信息" title="紧急详细信息按钮">
          <a:hlinkClick xmlns:r="http://schemas.openxmlformats.org/officeDocument/2006/relationships" r:id="rId12" tooltip="单击查看紧急详细信息"/>
        </xdr:cNvPr>
        <xdr:cNvGrpSpPr/>
      </xdr:nvGrpSpPr>
      <xdr:grpSpPr>
        <a:xfrm>
          <a:off x="6724575" y="5210175"/>
          <a:ext cx="1447772" cy="640068"/>
          <a:chOff x="7458000" y="2028750"/>
          <a:chExt cx="1447772" cy="601968"/>
        </a:xfrm>
      </xdr:grpSpPr>
      <xdr:pic>
        <xdr:nvPicPr>
          <xdr:cNvPr id="57" name="图片 56" descr="&quot;&quot;" title="紧急详细信息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58" name="文本框 57"/>
          <xdr:cNvSpPr txBox="1"/>
        </xdr:nvSpPr>
        <xdr:spPr>
          <a:xfrm>
            <a:off x="7467511" y="2079851"/>
            <a:ext cx="1428750" cy="3520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紧急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59" name="文本框 5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页眉图形" descr="海洋上游艇图片" title="紧急详细信息图形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紧急" descr="&quot;&quot;" title="紧急详细信息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标题图案" descr="&quot;&quot;" title="紧急详细信息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标题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CN" altLang="en-US" sz="3200">
                <a:solidFill>
                  <a:srgbClr val="F49914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紧急</a:t>
            </a:r>
            <a:endParaRPr lang="en-US" sz="3200">
              <a:solidFill>
                <a:srgbClr val="F49914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6" name="副标题"/>
          <xdr:cNvSpPr txBox="1"/>
        </xdr:nvSpPr>
        <xdr:spPr>
          <a:xfrm>
            <a:off x="4810436" y="963852"/>
            <a:ext cx="833423" cy="379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CN" altLang="en-US" sz="1200">
                <a:solidFill>
                  <a:srgbClr val="F49914"/>
                </a:solidFill>
                <a:effectLst/>
                <a:latin typeface="Microsoft YaHei UI" panose="020B0503020204020204" pitchFamily="34" charset="-122"/>
                <a:ea typeface="Microsoft YaHei UI" panose="020B0503020204020204" pitchFamily="34" charset="-122"/>
                <a:cs typeface="+mn-cs"/>
              </a:rPr>
              <a:t>详细信息</a:t>
            </a:r>
            <a:endParaRPr lang="en-US" sz="1200">
              <a:solidFill>
                <a:srgbClr val="F49914"/>
              </a:solidFill>
              <a:effectLst/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 editAs="absolute">
    <xdr:from>
      <xdr:col>6</xdr:col>
      <xdr:colOff>1419225</xdr:colOff>
      <xdr:row>0</xdr:row>
      <xdr:rowOff>352425</xdr:rowOff>
    </xdr:from>
    <xdr:to>
      <xdr:col>7</xdr:col>
      <xdr:colOff>447675</xdr:colOff>
      <xdr:row>0</xdr:row>
      <xdr:rowOff>836839</xdr:rowOff>
    </xdr:to>
    <xdr:grpSp>
      <xdr:nvGrpSpPr>
        <xdr:cNvPr id="30" name="开始" descr="&quot;&quot;" title="开始按钮">
          <a:hlinkClick xmlns:r="http://schemas.openxmlformats.org/officeDocument/2006/relationships" r:id="rId3" tooltip="单击返回至开始表"/>
        </xdr:cNvPr>
        <xdr:cNvGrpSpPr/>
      </xdr:nvGrpSpPr>
      <xdr:grpSpPr>
        <a:xfrm>
          <a:off x="8696325" y="352425"/>
          <a:ext cx="952500" cy="484414"/>
          <a:chOff x="9086850" y="466726"/>
          <a:chExt cx="952500" cy="484414"/>
        </a:xfrm>
      </xdr:grpSpPr>
      <xdr:pic>
        <xdr:nvPicPr>
          <xdr:cNvPr id="31" name="图片 30" descr="单击返回至开始表&#10;" title="开始按钮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2" name="文本框 31"/>
          <xdr:cNvSpPr txBox="1"/>
        </xdr:nvSpPr>
        <xdr:spPr>
          <a:xfrm>
            <a:off x="9342912" y="514350"/>
            <a:ext cx="461665" cy="3811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开始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1</xdr:col>
      <xdr:colOff>381000</xdr:colOff>
      <xdr:row>12</xdr:row>
      <xdr:rowOff>95250</xdr:rowOff>
    </xdr:from>
    <xdr:to>
      <xdr:col>2</xdr:col>
      <xdr:colOff>295247</xdr:colOff>
      <xdr:row>16</xdr:row>
      <xdr:rowOff>45709</xdr:rowOff>
    </xdr:to>
    <xdr:grpSp>
      <xdr:nvGrpSpPr>
        <xdr:cNvPr id="33" name="组 14" descr="&quot;&quot;" title="个人信息按钮">
          <a:hlinkClick xmlns:r="http://schemas.openxmlformats.org/officeDocument/2006/relationships" r:id="rId5" tooltip="单击查看个人信息"/>
        </xdr:cNvPr>
        <xdr:cNvGrpSpPr/>
      </xdr:nvGrpSpPr>
      <xdr:grpSpPr>
        <a:xfrm>
          <a:off x="990600" y="4848225"/>
          <a:ext cx="1447772" cy="636259"/>
          <a:chOff x="904875" y="2057400"/>
          <a:chExt cx="1447772" cy="598159"/>
        </a:xfrm>
      </xdr:grpSpPr>
      <xdr:pic>
        <xdr:nvPicPr>
          <xdr:cNvPr id="34" name="图片 33" descr="&quot;&quot;" title="个人信息按钮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35" name="文本框 34"/>
          <xdr:cNvSpPr txBox="1"/>
        </xdr:nvSpPr>
        <xdr:spPr>
          <a:xfrm>
            <a:off x="914386" y="2097781"/>
            <a:ext cx="1428750" cy="3267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个人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36" name="文本框 35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2</xdr:col>
      <xdr:colOff>460515</xdr:colOff>
      <xdr:row>12</xdr:row>
      <xdr:rowOff>95250</xdr:rowOff>
    </xdr:from>
    <xdr:to>
      <xdr:col>2</xdr:col>
      <xdr:colOff>1912097</xdr:colOff>
      <xdr:row>16</xdr:row>
      <xdr:rowOff>45709</xdr:rowOff>
    </xdr:to>
    <xdr:grpSp>
      <xdr:nvGrpSpPr>
        <xdr:cNvPr id="37" name="组 18" descr="&quot;&quot;" title="差旅详细信息按钮">
          <a:hlinkClick xmlns:r="http://schemas.openxmlformats.org/officeDocument/2006/relationships" r:id="rId7" tooltip="单击查看旅游详细信息"/>
        </xdr:cNvPr>
        <xdr:cNvGrpSpPr/>
      </xdr:nvGrpSpPr>
      <xdr:grpSpPr>
        <a:xfrm>
          <a:off x="2603640" y="4848225"/>
          <a:ext cx="1451582" cy="636259"/>
          <a:chOff x="2493150" y="2035950"/>
          <a:chExt cx="1451582" cy="598159"/>
        </a:xfrm>
      </xdr:grpSpPr>
      <xdr:pic>
        <xdr:nvPicPr>
          <xdr:cNvPr id="38" name="图片 37" descr="&quot;&quot;" title="差旅详细信息按钮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39" name="文本框 38"/>
          <xdr:cNvSpPr txBox="1"/>
        </xdr:nvSpPr>
        <xdr:spPr>
          <a:xfrm>
            <a:off x="2505061" y="2097783"/>
            <a:ext cx="1428750" cy="359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旅程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0" name="文本框 39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05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</a:p>
        </xdr:txBody>
      </xdr:sp>
    </xdr:grpSp>
    <xdr:clientData/>
  </xdr:twoCellAnchor>
  <xdr:twoCellAnchor>
    <xdr:from>
      <xdr:col>2</xdr:col>
      <xdr:colOff>2077365</xdr:colOff>
      <xdr:row>12</xdr:row>
      <xdr:rowOff>95250</xdr:rowOff>
    </xdr:from>
    <xdr:to>
      <xdr:col>5</xdr:col>
      <xdr:colOff>200912</xdr:colOff>
      <xdr:row>16</xdr:row>
      <xdr:rowOff>45709</xdr:rowOff>
    </xdr:to>
    <xdr:grpSp>
      <xdr:nvGrpSpPr>
        <xdr:cNvPr id="41" name="组 22" descr="&quot;&quot;" title="酒店和活动详细信息按钮">
          <a:hlinkClick xmlns:r="http://schemas.openxmlformats.org/officeDocument/2006/relationships" r:id="rId9" tooltip="单击查看酒店和活动详细信息"/>
        </xdr:cNvPr>
        <xdr:cNvGrpSpPr/>
      </xdr:nvGrpSpPr>
      <xdr:grpSpPr>
        <a:xfrm>
          <a:off x="4220490" y="4848225"/>
          <a:ext cx="1447772" cy="636259"/>
          <a:chOff x="4112393" y="2033550"/>
          <a:chExt cx="1447772" cy="598159"/>
        </a:xfrm>
      </xdr:grpSpPr>
      <xdr:pic>
        <xdr:nvPicPr>
          <xdr:cNvPr id="42" name="图片 41" descr="&quot;&quot;" title="酒店详细信息按钮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43" name="文本框 42"/>
          <xdr:cNvSpPr txBox="1"/>
        </xdr:nvSpPr>
        <xdr:spPr>
          <a:xfrm>
            <a:off x="4121904" y="2079872"/>
            <a:ext cx="1428750" cy="3297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酒店和活动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4" name="文本框 43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5</xdr:col>
      <xdr:colOff>366180</xdr:colOff>
      <xdr:row>12</xdr:row>
      <xdr:rowOff>95250</xdr:rowOff>
    </xdr:from>
    <xdr:to>
      <xdr:col>5</xdr:col>
      <xdr:colOff>1806332</xdr:colOff>
      <xdr:row>16</xdr:row>
      <xdr:rowOff>45709</xdr:rowOff>
    </xdr:to>
    <xdr:grpSp>
      <xdr:nvGrpSpPr>
        <xdr:cNvPr id="45" name="租车" descr="&quot;&quot;" title="租车按钮">
          <a:hlinkClick xmlns:r="http://schemas.openxmlformats.org/officeDocument/2006/relationships" r:id="rId11" tooltip="单击查看租车信息"/>
        </xdr:cNvPr>
        <xdr:cNvGrpSpPr/>
      </xdr:nvGrpSpPr>
      <xdr:grpSpPr>
        <a:xfrm>
          <a:off x="5833530" y="4848225"/>
          <a:ext cx="1440152" cy="636259"/>
          <a:chOff x="5706630" y="2040675"/>
          <a:chExt cx="1440152" cy="598159"/>
        </a:xfrm>
      </xdr:grpSpPr>
      <xdr:pic>
        <xdr:nvPicPr>
          <xdr:cNvPr id="46" name="图片 45" descr="&quot;&quot;" title="租车信息按钮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47" name="文本框 46"/>
          <xdr:cNvSpPr txBox="1"/>
        </xdr:nvSpPr>
        <xdr:spPr>
          <a:xfrm>
            <a:off x="5712331" y="2088827"/>
            <a:ext cx="1428750" cy="3189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租车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48" name="文本框 47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  <xdr:twoCellAnchor>
    <xdr:from>
      <xdr:col>6</xdr:col>
      <xdr:colOff>161850</xdr:colOff>
      <xdr:row>12</xdr:row>
      <xdr:rowOff>95250</xdr:rowOff>
    </xdr:from>
    <xdr:to>
      <xdr:col>6</xdr:col>
      <xdr:colOff>1609622</xdr:colOff>
      <xdr:row>16</xdr:row>
      <xdr:rowOff>49518</xdr:rowOff>
    </xdr:to>
    <xdr:grpSp>
      <xdr:nvGrpSpPr>
        <xdr:cNvPr id="49" name="紧急详细信息" title="紧急详细信息按钮"/>
        <xdr:cNvGrpSpPr/>
      </xdr:nvGrpSpPr>
      <xdr:grpSpPr>
        <a:xfrm>
          <a:off x="7438950" y="4848225"/>
          <a:ext cx="1447772" cy="640068"/>
          <a:chOff x="7458000" y="2028750"/>
          <a:chExt cx="1447772" cy="601968"/>
        </a:xfrm>
      </xdr:grpSpPr>
      <xdr:pic>
        <xdr:nvPicPr>
          <xdr:cNvPr id="50" name="图片 49" descr="&quot;&quot;" title="紧急详细信息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51" name="文本框 50"/>
          <xdr:cNvSpPr txBox="1"/>
        </xdr:nvSpPr>
        <xdr:spPr>
          <a:xfrm>
            <a:off x="7467511" y="2061934"/>
            <a:ext cx="1428750" cy="3609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18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紧急</a:t>
            </a:r>
            <a:endParaRPr lang="en-US" sz="18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  <xdr:sp macro="" textlink="">
        <xdr:nvSpPr>
          <xdr:cNvPr id="52" name="文本框 51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CN" altLang="en-US" sz="900">
                <a:solidFill>
                  <a:schemeClr val="bg1"/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</a:rPr>
              <a:t>详细信息</a:t>
            </a:r>
            <a:endParaRPr lang="en-US" sz="9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/>
  </sheetViews>
  <sheetFormatPr defaultRowHeight="13.5" x14ac:dyDescent="0.25"/>
  <cols>
    <col min="1" max="1" width="4.28515625" style="2" customWidth="1"/>
    <col min="2" max="24" width="6" style="2" customWidth="1"/>
    <col min="25" max="25" width="3.140625" style="2" customWidth="1"/>
    <col min="26" max="26" width="4.42578125" style="2" customWidth="1"/>
    <col min="27" max="16384" width="9.140625" style="2"/>
  </cols>
  <sheetData>
    <row r="27" spans="1:26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3"/>
    </row>
    <row r="28" spans="1:26" x14ac:dyDescent="0.25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3"/>
    </row>
    <row r="29" spans="1:26" x14ac:dyDescent="0.25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3"/>
    </row>
    <row r="30" spans="1:26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3"/>
    </row>
    <row r="31" spans="1:26" x14ac:dyDescent="0.25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3"/>
    </row>
    <row r="32" spans="1:26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3"/>
    </row>
    <row r="33" spans="1:26" ht="12.75" customHeight="1" x14ac:dyDescent="0.25">
      <c r="A33" s="43"/>
      <c r="B33" s="50">
        <f>个人条目/个人计数</f>
        <v>1</v>
      </c>
      <c r="C33" s="51"/>
      <c r="D33" s="52"/>
      <c r="E33" s="44"/>
      <c r="F33" s="43"/>
      <c r="G33" s="50">
        <f ca="1">旅游条目/旅游计数</f>
        <v>0.65</v>
      </c>
      <c r="H33" s="51"/>
      <c r="I33" s="52"/>
      <c r="J33" s="43"/>
      <c r="K33" s="43"/>
      <c r="L33" s="47">
        <f ca="1">酒店条目/酒店计数</f>
        <v>0.53846153846153844</v>
      </c>
      <c r="M33" s="48"/>
      <c r="N33" s="49"/>
      <c r="O33" s="43"/>
      <c r="P33" s="43"/>
      <c r="Q33" s="50">
        <f ca="1">IF(汽车租赁!D4="是",租车条目/租车计数,1)</f>
        <v>0.2857142857142857</v>
      </c>
      <c r="R33" s="51"/>
      <c r="S33" s="52"/>
      <c r="T33" s="45"/>
      <c r="U33" s="43"/>
      <c r="V33" s="47">
        <f ca="1">紧急条目/紧急计数</f>
        <v>0.625</v>
      </c>
      <c r="W33" s="48"/>
      <c r="X33" s="49"/>
      <c r="Y33" s="43"/>
      <c r="Z33" s="3"/>
    </row>
    <row r="34" spans="1:26" ht="21" customHeight="1" x14ac:dyDescent="0.25">
      <c r="A34" s="43"/>
      <c r="B34" s="53" t="str">
        <f>TEXT(B33,"0% ""完成""")</f>
        <v>100% 完成</v>
      </c>
      <c r="C34" s="53"/>
      <c r="D34" s="53"/>
      <c r="E34" s="44"/>
      <c r="F34" s="43"/>
      <c r="G34" s="46" t="str">
        <f ca="1">TEXT(G33,"0% ""完成""")</f>
        <v>65% 完成</v>
      </c>
      <c r="H34" s="46"/>
      <c r="I34" s="46"/>
      <c r="J34" s="43"/>
      <c r="K34" s="43"/>
      <c r="L34" s="46" t="str">
        <f ca="1">TEXT(L33,"0% ""完成""")</f>
        <v>54% 完成</v>
      </c>
      <c r="M34" s="46"/>
      <c r="N34" s="46"/>
      <c r="O34" s="43"/>
      <c r="P34" s="43"/>
      <c r="Q34" s="46" t="str">
        <f ca="1">TEXT(Q33,"0% ""完成""")</f>
        <v>29% 完成</v>
      </c>
      <c r="R34" s="46"/>
      <c r="S34" s="46"/>
      <c r="T34" s="43"/>
      <c r="U34" s="43"/>
      <c r="V34" s="46" t="str">
        <f ca="1">TEXT(V33,"0% ""完成""")</f>
        <v>63% 完成</v>
      </c>
      <c r="W34" s="46"/>
      <c r="X34" s="46"/>
      <c r="Y34" s="43"/>
      <c r="Z34" s="3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phoneticPr fontId="6" type="noConversion"/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>
      <selection activeCell="B4" sqref="B4"/>
    </sheetView>
  </sheetViews>
  <sheetFormatPr defaultRowHeight="13.5" x14ac:dyDescent="0.25"/>
  <cols>
    <col min="1" max="1" width="15.42578125" style="2" customWidth="1"/>
    <col min="2" max="2" width="42.85546875" style="2" customWidth="1"/>
    <col min="3" max="3" width="15.7109375" style="2" customWidth="1"/>
    <col min="4" max="4" width="23.42578125" style="2" customWidth="1"/>
    <col min="5" max="5" width="33" style="2" customWidth="1"/>
    <col min="6" max="16384" width="9.140625" style="2"/>
  </cols>
  <sheetData>
    <row r="1" spans="1:5" ht="179.25" customHeight="1" x14ac:dyDescent="0.35">
      <c r="A1" s="1"/>
      <c r="B1" s="1"/>
      <c r="C1" s="1"/>
    </row>
    <row r="3" spans="1:5" ht="36" customHeight="1" x14ac:dyDescent="0.25">
      <c r="A3" s="12" t="str">
        <f>IF(COUNTA(B4:B8)&lt;1,"*","")</f>
        <v/>
      </c>
      <c r="B3" s="18" t="s">
        <v>6</v>
      </c>
      <c r="C3" s="5" t="str">
        <f>IF(E3="",1,"")</f>
        <v/>
      </c>
      <c r="D3" s="18" t="s">
        <v>7</v>
      </c>
      <c r="E3" s="38" t="s">
        <v>62</v>
      </c>
    </row>
    <row r="4" spans="1:5" ht="18" customHeight="1" x14ac:dyDescent="0.25">
      <c r="A4" s="39"/>
      <c r="B4" s="6" t="s">
        <v>3</v>
      </c>
      <c r="C4" s="15"/>
      <c r="E4" s="33"/>
    </row>
    <row r="5" spans="1:5" ht="18" customHeight="1" x14ac:dyDescent="0.25">
      <c r="A5" s="39"/>
      <c r="B5" s="8" t="s">
        <v>4</v>
      </c>
      <c r="C5" s="56" t="str">
        <f>IF(E5="",1,"")</f>
        <v/>
      </c>
      <c r="D5" s="55" t="s">
        <v>8</v>
      </c>
      <c r="E5" s="64">
        <v>3455550123</v>
      </c>
    </row>
    <row r="6" spans="1:5" ht="18" customHeight="1" x14ac:dyDescent="0.25">
      <c r="A6" s="39"/>
      <c r="B6" s="8" t="s">
        <v>5</v>
      </c>
      <c r="C6" s="56"/>
      <c r="D6" s="55"/>
      <c r="E6" s="65"/>
    </row>
    <row r="7" spans="1:5" ht="18" customHeight="1" x14ac:dyDescent="0.25">
      <c r="A7" s="39"/>
      <c r="B7" s="8"/>
      <c r="E7" s="33"/>
    </row>
    <row r="8" spans="1:5" ht="18" customHeight="1" x14ac:dyDescent="0.25">
      <c r="A8" s="39"/>
      <c r="B8" s="8"/>
      <c r="C8" s="57" t="str">
        <f>IF((E8=0)+(E8=""),1,"")</f>
        <v/>
      </c>
      <c r="D8" s="55" t="s">
        <v>9</v>
      </c>
      <c r="E8" s="64">
        <v>3455550124</v>
      </c>
    </row>
    <row r="9" spans="1:5" ht="18" customHeight="1" x14ac:dyDescent="0.25">
      <c r="B9" s="13"/>
      <c r="C9" s="57"/>
      <c r="D9" s="55"/>
      <c r="E9" s="65"/>
    </row>
    <row r="10" spans="1:5" ht="18" customHeight="1" x14ac:dyDescent="0.25">
      <c r="B10" s="40"/>
      <c r="C10" s="41"/>
      <c r="D10" s="3"/>
      <c r="E10" s="42"/>
    </row>
    <row r="11" spans="1:5" ht="18" customHeight="1" x14ac:dyDescent="0.25">
      <c r="A11" s="16">
        <f>个人条目</f>
        <v>3</v>
      </c>
      <c r="B11" s="33" t="str">
        <f>IF(A11&lt;&gt;个人计数,"缺失重要详细信息","重要的详细信息完成度")</f>
        <v>重要的详细信息完成度</v>
      </c>
    </row>
    <row r="18" spans="2:5" x14ac:dyDescent="0.25">
      <c r="B18" s="54"/>
      <c r="C18" s="54"/>
      <c r="D18" s="54"/>
      <c r="E18" s="54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honeticPr fontId="6" type="noConversion"/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个人计数</xm:f>
              </x14:cfvo>
              <x14:cfvo type="formula">
                <xm:f>个人计数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3.5" x14ac:dyDescent="0.25"/>
  <cols>
    <col min="1" max="1" width="13.85546875" style="2" customWidth="1"/>
    <col min="2" max="2" width="26.7109375" style="2" customWidth="1"/>
    <col min="3" max="3" width="28.42578125" style="2" customWidth="1"/>
    <col min="4" max="4" width="11" style="2" customWidth="1"/>
    <col min="5" max="5" width="26.7109375" style="2" customWidth="1"/>
    <col min="6" max="6" width="29.42578125" style="2" customWidth="1"/>
    <col min="7" max="7" width="13.85546875" style="2" customWidth="1"/>
    <col min="8" max="8" width="8" style="2" customWidth="1"/>
    <col min="9" max="16384" width="9.140625" style="2"/>
  </cols>
  <sheetData>
    <row r="1" spans="1:6" ht="133.5" customHeight="1" x14ac:dyDescent="0.35">
      <c r="A1" s="1"/>
      <c r="B1" s="1"/>
    </row>
    <row r="2" spans="1:6" s="3" customFormat="1" x14ac:dyDescent="0.25">
      <c r="A2" s="2"/>
      <c r="B2" s="2"/>
    </row>
    <row r="3" spans="1:6" ht="36" customHeight="1" x14ac:dyDescent="0.25">
      <c r="B3" s="18" t="s">
        <v>10</v>
      </c>
      <c r="C3" s="4"/>
      <c r="E3" s="18" t="s">
        <v>31</v>
      </c>
      <c r="F3" s="4"/>
    </row>
    <row r="4" spans="1:6" ht="18" customHeight="1" x14ac:dyDescent="0.25">
      <c r="A4" s="5" t="str">
        <f ca="1">IF(C4="",1,"")</f>
        <v/>
      </c>
      <c r="B4" s="6" t="s">
        <v>11</v>
      </c>
      <c r="C4" s="7">
        <f ca="1">TODAY()+45</f>
        <v>41328</v>
      </c>
      <c r="D4" s="5" t="str">
        <f t="shared" ref="D4:D11" ca="1" si="0">IF(F4="",1,"")</f>
        <v/>
      </c>
      <c r="E4" s="6" t="s">
        <v>11</v>
      </c>
      <c r="F4" s="7">
        <f ca="1">TODAY()+51</f>
        <v>41334</v>
      </c>
    </row>
    <row r="5" spans="1:6" ht="18" customHeight="1" x14ac:dyDescent="0.25">
      <c r="A5" s="5" t="str">
        <f>IF(C5="",1,"")</f>
        <v/>
      </c>
      <c r="B5" s="8" t="s">
        <v>12</v>
      </c>
      <c r="C5" s="23" t="s">
        <v>13</v>
      </c>
      <c r="D5" s="5" t="str">
        <f t="shared" si="0"/>
        <v/>
      </c>
      <c r="E5" s="8" t="s">
        <v>12</v>
      </c>
      <c r="F5" s="23" t="s">
        <v>13</v>
      </c>
    </row>
    <row r="6" spans="1:6" ht="18" customHeight="1" x14ac:dyDescent="0.25">
      <c r="A6" s="5" t="str">
        <f>IF(C6="",1,"")</f>
        <v/>
      </c>
      <c r="B6" s="8" t="s">
        <v>14</v>
      </c>
      <c r="C6" s="23" t="s">
        <v>0</v>
      </c>
      <c r="D6" s="5">
        <f t="shared" si="0"/>
        <v>1</v>
      </c>
      <c r="E6" s="8" t="s">
        <v>14</v>
      </c>
      <c r="F6" s="23"/>
    </row>
    <row r="7" spans="1:6" ht="18" customHeight="1" x14ac:dyDescent="0.25">
      <c r="A7" s="5" t="str">
        <f>IF(C7="",1,"")</f>
        <v/>
      </c>
      <c r="B7" s="8" t="s">
        <v>15</v>
      </c>
      <c r="C7" s="23" t="s">
        <v>16</v>
      </c>
      <c r="D7" s="5" t="str">
        <f t="shared" si="0"/>
        <v/>
      </c>
      <c r="E7" s="8" t="s">
        <v>15</v>
      </c>
      <c r="F7" s="23" t="s">
        <v>20</v>
      </c>
    </row>
    <row r="8" spans="1:6" ht="18" customHeight="1" x14ac:dyDescent="0.25">
      <c r="A8" s="5" t="str">
        <f>IF(C8="",1,"")</f>
        <v/>
      </c>
      <c r="B8" s="8" t="s">
        <v>17</v>
      </c>
      <c r="C8" s="37">
        <v>0.52083333333333337</v>
      </c>
      <c r="D8" s="5">
        <f t="shared" si="0"/>
        <v>1</v>
      </c>
      <c r="E8" s="8" t="s">
        <v>17</v>
      </c>
      <c r="F8" s="37"/>
    </row>
    <row r="9" spans="1:6" ht="18" customHeight="1" x14ac:dyDescent="0.25">
      <c r="A9" s="5"/>
      <c r="B9" s="8" t="s">
        <v>18</v>
      </c>
      <c r="C9" s="23"/>
      <c r="D9" s="5">
        <f t="shared" si="0"/>
        <v>1</v>
      </c>
      <c r="E9" s="8" t="s">
        <v>18</v>
      </c>
      <c r="F9" s="23"/>
    </row>
    <row r="10" spans="1:6" ht="18" customHeight="1" x14ac:dyDescent="0.25">
      <c r="A10" s="5" t="str">
        <f>IF(C10="",1,"")</f>
        <v/>
      </c>
      <c r="B10" s="8" t="s">
        <v>19</v>
      </c>
      <c r="C10" s="23" t="s">
        <v>20</v>
      </c>
      <c r="D10" s="5">
        <f t="shared" si="0"/>
        <v>1</v>
      </c>
      <c r="E10" s="8" t="s">
        <v>19</v>
      </c>
      <c r="F10" s="23"/>
    </row>
    <row r="11" spans="1:6" ht="18" customHeight="1" x14ac:dyDescent="0.25">
      <c r="A11" s="5" t="str">
        <f>IF(C11="",1,"")</f>
        <v/>
      </c>
      <c r="B11" s="8" t="s">
        <v>21</v>
      </c>
      <c r="C11" s="37">
        <v>0.52222222222222225</v>
      </c>
      <c r="D11" s="5">
        <f t="shared" si="0"/>
        <v>1</v>
      </c>
      <c r="E11" s="8" t="s">
        <v>21</v>
      </c>
      <c r="F11" s="37"/>
    </row>
    <row r="12" spans="1:6" ht="18" customHeight="1" x14ac:dyDescent="0.25">
      <c r="A12" s="5"/>
      <c r="B12" s="8" t="s">
        <v>22</v>
      </c>
      <c r="C12" s="23" t="s">
        <v>23</v>
      </c>
      <c r="D12" s="5"/>
      <c r="E12" s="8" t="s">
        <v>22</v>
      </c>
      <c r="F12" s="23"/>
    </row>
    <row r="13" spans="1:6" ht="18" customHeight="1" x14ac:dyDescent="0.25">
      <c r="A13" s="5" t="str">
        <f>IF(C13="",1,"")</f>
        <v/>
      </c>
      <c r="B13" s="8" t="s">
        <v>24</v>
      </c>
      <c r="C13" s="23" t="s">
        <v>25</v>
      </c>
      <c r="D13" s="5">
        <f>IF(F13="",1,"")</f>
        <v>1</v>
      </c>
      <c r="E13" s="8" t="s">
        <v>24</v>
      </c>
      <c r="F13" s="23"/>
    </row>
    <row r="14" spans="1:6" ht="18" customHeight="1" x14ac:dyDescent="0.25">
      <c r="A14" s="5" t="str">
        <f>IF(C14="",1,"")</f>
        <v/>
      </c>
      <c r="B14" s="8" t="s">
        <v>26</v>
      </c>
      <c r="C14" s="23" t="s">
        <v>27</v>
      </c>
      <c r="D14" s="5">
        <f>IF(F14="",1,"")</f>
        <v>1</v>
      </c>
      <c r="E14" s="8" t="s">
        <v>26</v>
      </c>
      <c r="F14" s="23"/>
    </row>
    <row r="15" spans="1:6" ht="18" customHeight="1" x14ac:dyDescent="0.25">
      <c r="A15" s="5" t="str">
        <f>IF(C15="",1,"")</f>
        <v/>
      </c>
      <c r="B15" s="8" t="s">
        <v>28</v>
      </c>
      <c r="C15" s="23" t="s">
        <v>29</v>
      </c>
      <c r="D15" s="5"/>
      <c r="E15" s="8" t="s">
        <v>28</v>
      </c>
      <c r="F15" s="23"/>
    </row>
    <row r="16" spans="1:6" ht="18" customHeight="1" x14ac:dyDescent="0.25">
      <c r="A16" s="5"/>
      <c r="B16" s="13" t="s">
        <v>30</v>
      </c>
      <c r="C16" s="66">
        <v>1235550234</v>
      </c>
      <c r="D16" s="5"/>
      <c r="E16" s="13" t="s">
        <v>30</v>
      </c>
      <c r="F16" s="66">
        <v>1235550234</v>
      </c>
    </row>
    <row r="17" spans="1:6" ht="18" customHeight="1" x14ac:dyDescent="0.25"/>
    <row r="18" spans="1:6" ht="18" customHeight="1" x14ac:dyDescent="0.25">
      <c r="A18" s="16">
        <f ca="1">旅游条目</f>
        <v>13</v>
      </c>
      <c r="B18" s="33" t="str">
        <f ca="1">IF(A18&lt;&gt;旅游计数,"缺失重要详细信息","重要的详细信息完成度")</f>
        <v>缺失重要详细信息</v>
      </c>
    </row>
    <row r="24" spans="1:6" x14ac:dyDescent="0.25">
      <c r="B24" s="54"/>
      <c r="C24" s="54"/>
      <c r="D24" s="54"/>
      <c r="E24" s="54"/>
      <c r="F24" s="54"/>
    </row>
  </sheetData>
  <mergeCells count="1">
    <mergeCell ref="B24:F24"/>
  </mergeCells>
  <phoneticPr fontId="6" type="noConversion"/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旅游计数</xm:f>
              </x14:cfvo>
              <x14:cfvo type="formula">
                <xm:f>旅游计数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>
      <selection activeCell="C4" sqref="C4"/>
    </sheetView>
  </sheetViews>
  <sheetFormatPr defaultRowHeight="13.5" x14ac:dyDescent="0.25"/>
  <cols>
    <col min="1" max="1" width="6.42578125" style="2" customWidth="1"/>
    <col min="2" max="2" width="25.140625" style="2" customWidth="1"/>
    <col min="3" max="3" width="34.42578125" style="2" customWidth="1"/>
    <col min="4" max="4" width="3.85546875" style="2" customWidth="1"/>
    <col min="5" max="5" width="2.42578125" style="2" customWidth="1"/>
    <col min="6" max="6" width="25.140625" style="2" customWidth="1"/>
    <col min="7" max="7" width="47.7109375" style="2" customWidth="1"/>
    <col min="8" max="8" width="5.7109375" style="2" customWidth="1"/>
    <col min="9" max="16384" width="9.140625" style="2"/>
  </cols>
  <sheetData>
    <row r="1" spans="1:7" ht="133.5" customHeight="1" x14ac:dyDescent="0.35">
      <c r="A1" s="1"/>
      <c r="B1" s="1"/>
      <c r="C1" s="1"/>
    </row>
    <row r="2" spans="1:7" x14ac:dyDescent="0.25">
      <c r="C2" s="25"/>
    </row>
    <row r="3" spans="1:7" ht="36" customHeight="1" x14ac:dyDescent="0.25">
      <c r="B3" s="18" t="s">
        <v>32</v>
      </c>
      <c r="C3" s="4"/>
      <c r="F3" s="18" t="s">
        <v>40</v>
      </c>
      <c r="G3" s="4"/>
    </row>
    <row r="4" spans="1:7" ht="18" customHeight="1" x14ac:dyDescent="0.25">
      <c r="A4" s="5" t="str">
        <f t="shared" ref="A4:A10" ca="1" si="0">IF(C4="",1,"")</f>
        <v/>
      </c>
      <c r="B4" s="6" t="s">
        <v>33</v>
      </c>
      <c r="C4" s="7">
        <f ca="1">TODAY()+45</f>
        <v>41328</v>
      </c>
      <c r="E4" s="26"/>
      <c r="F4" s="19" t="s">
        <v>41</v>
      </c>
      <c r="G4" s="27" t="s">
        <v>42</v>
      </c>
    </row>
    <row r="5" spans="1:7" ht="18" customHeight="1" x14ac:dyDescent="0.25">
      <c r="A5" s="5" t="str">
        <f t="shared" si="0"/>
        <v/>
      </c>
      <c r="B5" s="8" t="s">
        <v>34</v>
      </c>
      <c r="C5" s="23" t="s">
        <v>1</v>
      </c>
      <c r="E5" s="5">
        <f>IF(AND($G$4&lt;&gt;"",G5=""),1,"")</f>
        <v>1</v>
      </c>
      <c r="F5" s="21" t="s">
        <v>43</v>
      </c>
      <c r="G5" s="28"/>
    </row>
    <row r="6" spans="1:7" ht="18" customHeight="1" x14ac:dyDescent="0.25">
      <c r="A6" s="5" t="str">
        <f t="shared" si="0"/>
        <v/>
      </c>
      <c r="B6" s="8" t="s">
        <v>35</v>
      </c>
      <c r="C6" s="23" t="s">
        <v>36</v>
      </c>
      <c r="E6" s="5">
        <f>IF(AND($G$4&lt;&gt;"",G6=""),1,"")</f>
        <v>1</v>
      </c>
      <c r="F6" s="8" t="s">
        <v>33</v>
      </c>
      <c r="G6" s="11"/>
    </row>
    <row r="7" spans="1:7" ht="18" customHeight="1" x14ac:dyDescent="0.25">
      <c r="A7" s="5" t="str">
        <f t="shared" si="0"/>
        <v/>
      </c>
      <c r="B7" s="8" t="s">
        <v>37</v>
      </c>
      <c r="C7" s="9" t="s">
        <v>20</v>
      </c>
      <c r="E7" s="5">
        <f>IF(AND($G$4&lt;&gt;"",G7=""),1,"")</f>
        <v>1</v>
      </c>
      <c r="F7" s="29" t="s">
        <v>26</v>
      </c>
      <c r="G7" s="30"/>
    </row>
    <row r="8" spans="1:7" ht="18" customHeight="1" x14ac:dyDescent="0.25">
      <c r="A8" s="5" t="str">
        <f t="shared" ca="1" si="0"/>
        <v/>
      </c>
      <c r="B8" s="8" t="s">
        <v>38</v>
      </c>
      <c r="C8" s="68">
        <f ca="1">TODAY()+45.5</f>
        <v>41328.5</v>
      </c>
      <c r="E8" s="31"/>
      <c r="F8" s="19" t="s">
        <v>44</v>
      </c>
      <c r="G8" s="27" t="s">
        <v>63</v>
      </c>
    </row>
    <row r="9" spans="1:7" ht="18" customHeight="1" x14ac:dyDescent="0.25">
      <c r="A9" s="5" t="str">
        <f t="shared" ca="1" si="0"/>
        <v/>
      </c>
      <c r="B9" s="8" t="s">
        <v>39</v>
      </c>
      <c r="C9" s="68">
        <f ca="1">TODAY()+50.5</f>
        <v>41333.5</v>
      </c>
      <c r="E9" s="5">
        <f>IF(AND($G$8&lt;&gt;"",G9=""),1,"")</f>
        <v>1</v>
      </c>
      <c r="F9" s="21" t="s">
        <v>43</v>
      </c>
      <c r="G9" s="28"/>
    </row>
    <row r="10" spans="1:7" ht="18" customHeight="1" x14ac:dyDescent="0.25">
      <c r="A10" s="5" t="str">
        <f t="shared" si="0"/>
        <v/>
      </c>
      <c r="B10" s="13" t="s">
        <v>26</v>
      </c>
      <c r="C10" s="32" t="s">
        <v>2</v>
      </c>
      <c r="E10" s="5">
        <f>IF(AND($G$8&lt;&gt;"",G10=""),1,"")</f>
        <v>1</v>
      </c>
      <c r="F10" s="8" t="s">
        <v>33</v>
      </c>
      <c r="G10" s="11"/>
    </row>
    <row r="11" spans="1:7" ht="18" customHeight="1" x14ac:dyDescent="0.25">
      <c r="E11" s="5">
        <f>IF(AND($G$8&lt;&gt;"",G11=""),1,"")</f>
        <v>1</v>
      </c>
      <c r="F11" s="29" t="s">
        <v>26</v>
      </c>
      <c r="G11" s="30"/>
    </row>
    <row r="12" spans="1:7" ht="18" customHeight="1" x14ac:dyDescent="0.25">
      <c r="A12" s="16">
        <f ca="1">酒店条目</f>
        <v>7</v>
      </c>
      <c r="B12" s="33" t="str">
        <f ca="1">IF(A12&lt;&gt;酒店计数,"缺失重要详细信息","重要的详细信息完成度")</f>
        <v>缺失重要详细信息</v>
      </c>
      <c r="E12" s="34"/>
      <c r="F12" s="19" t="s">
        <v>45</v>
      </c>
      <c r="G12" s="27"/>
    </row>
    <row r="13" spans="1:7" ht="18" customHeight="1" x14ac:dyDescent="0.25">
      <c r="E13" s="5" t="str">
        <f>IF(AND($G$12&lt;&gt;"",G13=""),1,"")</f>
        <v/>
      </c>
      <c r="F13" s="21" t="s">
        <v>43</v>
      </c>
      <c r="G13" s="28"/>
    </row>
    <row r="14" spans="1:7" ht="18" customHeight="1" x14ac:dyDescent="0.25">
      <c r="E14" s="5" t="str">
        <f>IF(AND($G$12&lt;&gt;"",G14=""),1,"")</f>
        <v/>
      </c>
      <c r="F14" s="8" t="s">
        <v>33</v>
      </c>
      <c r="G14" s="11"/>
    </row>
    <row r="15" spans="1:7" ht="18" customHeight="1" x14ac:dyDescent="0.25">
      <c r="E15" s="5" t="str">
        <f>IF(AND($G$12&lt;&gt;"",G15=""),1,"")</f>
        <v/>
      </c>
      <c r="F15" s="13" t="s">
        <v>26</v>
      </c>
      <c r="G15" s="32"/>
    </row>
    <row r="19" spans="2:7" x14ac:dyDescent="0.25">
      <c r="C19" s="35"/>
    </row>
    <row r="20" spans="2:7" x14ac:dyDescent="0.25">
      <c r="C20" s="36"/>
    </row>
    <row r="21" spans="2:7" x14ac:dyDescent="0.25">
      <c r="C21" s="36"/>
    </row>
    <row r="22" spans="2:7" x14ac:dyDescent="0.25">
      <c r="B22" s="54"/>
      <c r="C22" s="54"/>
      <c r="D22" s="54"/>
      <c r="E22" s="54"/>
      <c r="F22" s="54"/>
      <c r="G22" s="54"/>
    </row>
  </sheetData>
  <mergeCells count="1">
    <mergeCell ref="B22:G22"/>
  </mergeCells>
  <phoneticPr fontId="6" type="noConversion"/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酒店计数</xm:f>
              </x14:cfvo>
              <x14:cfvo type="formula">
                <xm:f>酒店计数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D4" sqref="D4"/>
    </sheetView>
  </sheetViews>
  <sheetFormatPr defaultRowHeight="13.5" x14ac:dyDescent="0.25"/>
  <cols>
    <col min="1" max="1" width="13.7109375" style="2" customWidth="1"/>
    <col min="2" max="2" width="6.28515625" style="2" customWidth="1"/>
    <col min="3" max="3" width="23" style="2" customWidth="1"/>
    <col min="4" max="4" width="61.7109375" style="2" customWidth="1"/>
    <col min="5" max="5" width="13.7109375" style="2" customWidth="1"/>
    <col min="6" max="6" width="6.28515625" style="2" customWidth="1"/>
    <col min="7" max="16384" width="9.140625" style="2"/>
  </cols>
  <sheetData>
    <row r="1" spans="2:4" ht="157.5" customHeight="1" x14ac:dyDescent="0.35">
      <c r="B1" s="1"/>
      <c r="C1" s="1"/>
      <c r="D1" s="1"/>
    </row>
    <row r="2" spans="2:4" s="3" customFormat="1" x14ac:dyDescent="0.25">
      <c r="B2" s="2"/>
      <c r="C2" s="2"/>
    </row>
    <row r="3" spans="2:4" ht="36" customHeight="1" x14ac:dyDescent="0.25">
      <c r="C3" s="18" t="s">
        <v>46</v>
      </c>
      <c r="D3" s="4"/>
    </row>
    <row r="4" spans="2:4" s="3" customFormat="1" ht="18" customHeight="1" x14ac:dyDescent="0.25">
      <c r="C4" s="19" t="s">
        <v>47</v>
      </c>
      <c r="D4" s="20" t="s">
        <v>64</v>
      </c>
    </row>
    <row r="5" spans="2:4" ht="18" customHeight="1" x14ac:dyDescent="0.25">
      <c r="B5" s="5" t="str">
        <f t="shared" ref="B5:B11" ca="1" si="0">IF(AND($D$4="是",D5=""),1,"")</f>
        <v/>
      </c>
      <c r="C5" s="21" t="s">
        <v>33</v>
      </c>
      <c r="D5" s="22">
        <f ca="1">TODAY()+45</f>
        <v>41328</v>
      </c>
    </row>
    <row r="6" spans="2:4" ht="18" customHeight="1" x14ac:dyDescent="0.25">
      <c r="B6" s="5">
        <f t="shared" si="0"/>
        <v>1</v>
      </c>
      <c r="C6" s="8" t="s">
        <v>48</v>
      </c>
      <c r="D6" s="23"/>
    </row>
    <row r="7" spans="2:4" ht="18" customHeight="1" x14ac:dyDescent="0.25">
      <c r="B7" s="5">
        <f t="shared" si="0"/>
        <v>1</v>
      </c>
      <c r="C7" s="8" t="s">
        <v>49</v>
      </c>
      <c r="D7" s="10"/>
    </row>
    <row r="8" spans="2:4" ht="18" customHeight="1" x14ac:dyDescent="0.25">
      <c r="B8" s="5">
        <f t="shared" si="0"/>
        <v>1</v>
      </c>
      <c r="C8" s="8" t="s">
        <v>50</v>
      </c>
      <c r="D8" s="10"/>
    </row>
    <row r="9" spans="2:4" ht="18" customHeight="1" x14ac:dyDescent="0.25">
      <c r="B9" s="5">
        <f t="shared" si="0"/>
        <v>1</v>
      </c>
      <c r="C9" s="8" t="s">
        <v>26</v>
      </c>
      <c r="D9" s="23"/>
    </row>
    <row r="10" spans="2:4" ht="18" customHeight="1" x14ac:dyDescent="0.25">
      <c r="B10" s="5" t="str">
        <f t="shared" si="0"/>
        <v/>
      </c>
      <c r="C10" s="8" t="s">
        <v>51</v>
      </c>
      <c r="D10" s="23" t="s">
        <v>52</v>
      </c>
    </row>
    <row r="11" spans="2:4" ht="18" customHeight="1" x14ac:dyDescent="0.25">
      <c r="B11" s="5">
        <f t="shared" si="0"/>
        <v>1</v>
      </c>
      <c r="C11" s="13" t="s">
        <v>53</v>
      </c>
      <c r="D11" s="24"/>
    </row>
    <row r="12" spans="2:4" ht="18" customHeight="1" x14ac:dyDescent="0.25"/>
    <row r="13" spans="2:4" ht="18" customHeight="1" x14ac:dyDescent="0.25">
      <c r="B13" s="16">
        <f ca="1">租车条目</f>
        <v>2</v>
      </c>
      <c r="C13" s="17" t="str">
        <f ca="1">IF(B13&lt;&gt;租车计数,"缺失重要详细信息","重要的详细信息完成度")</f>
        <v>缺失重要详细信息</v>
      </c>
    </row>
    <row r="19" spans="1:5" x14ac:dyDescent="0.25">
      <c r="A19" s="54"/>
      <c r="B19" s="54"/>
      <c r="C19" s="54"/>
      <c r="D19" s="54"/>
      <c r="E19" s="54"/>
    </row>
  </sheetData>
  <mergeCells count="1">
    <mergeCell ref="A19:E19"/>
  </mergeCells>
  <phoneticPr fontId="6" type="noConversion"/>
  <dataValidations count="1">
    <dataValidation type="list" allowBlank="1" showInputMessage="1" showErrorMessage="1" sqref="D4">
      <formula1>"是,否"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租车计数</xm:f>
              </x14:cfvo>
              <x14:cfvo type="formula">
                <xm:f>租车计数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>
      <selection activeCell="C4" sqref="C4"/>
    </sheetView>
  </sheetViews>
  <sheetFormatPr defaultRowHeight="13.5" x14ac:dyDescent="0.25"/>
  <cols>
    <col min="1" max="1" width="9.140625" style="2" customWidth="1"/>
    <col min="2" max="2" width="23" style="2" customWidth="1"/>
    <col min="3" max="3" width="43.7109375" style="2" customWidth="1"/>
    <col min="4" max="4" width="3.5703125" style="2" customWidth="1"/>
    <col min="5" max="5" width="2.5703125" style="2" customWidth="1"/>
    <col min="6" max="6" width="27.140625" style="2" customWidth="1"/>
    <col min="7" max="7" width="28.85546875" style="2" customWidth="1"/>
    <col min="8" max="16384" width="9.140625" style="2"/>
  </cols>
  <sheetData>
    <row r="1" spans="1:7" ht="167.25" customHeight="1" x14ac:dyDescent="0.35">
      <c r="A1" s="1"/>
      <c r="B1" s="1"/>
      <c r="C1" s="1"/>
    </row>
    <row r="2" spans="1:7" s="3" customFormat="1" x14ac:dyDescent="0.25">
      <c r="A2" s="2"/>
      <c r="B2" s="2"/>
    </row>
    <row r="3" spans="1:7" ht="36" customHeight="1" x14ac:dyDescent="0.25">
      <c r="B3" s="18" t="s">
        <v>54</v>
      </c>
      <c r="C3" s="4"/>
      <c r="F3" s="18" t="s">
        <v>60</v>
      </c>
      <c r="G3" s="4"/>
    </row>
    <row r="4" spans="1:7" ht="18" customHeight="1" x14ac:dyDescent="0.25">
      <c r="A4" s="5" t="str">
        <f t="shared" ref="A4:A9" si="0">IF(C4="",1,"")</f>
        <v/>
      </c>
      <c r="B4" s="6" t="s">
        <v>55</v>
      </c>
      <c r="C4" s="7" t="s">
        <v>56</v>
      </c>
      <c r="E4" s="56">
        <f>IF(G4="",1,"")</f>
        <v>1</v>
      </c>
      <c r="F4" s="63" t="s">
        <v>61</v>
      </c>
      <c r="G4" s="62"/>
    </row>
    <row r="5" spans="1:7" ht="18" customHeight="1" x14ac:dyDescent="0.25">
      <c r="A5" s="5" t="str">
        <f t="shared" si="0"/>
        <v/>
      </c>
      <c r="B5" s="8" t="s">
        <v>53</v>
      </c>
      <c r="C5" s="67">
        <v>1235550567</v>
      </c>
      <c r="E5" s="56"/>
      <c r="F5" s="58"/>
      <c r="G5" s="61"/>
    </row>
    <row r="6" spans="1:7" ht="18" customHeight="1" x14ac:dyDescent="0.25">
      <c r="A6" s="5" t="str">
        <f t="shared" si="0"/>
        <v/>
      </c>
      <c r="B6" s="8" t="s">
        <v>57</v>
      </c>
      <c r="C6" s="69">
        <v>5</v>
      </c>
      <c r="E6" s="56">
        <f>IF(G6="",1,"")</f>
        <v>1</v>
      </c>
      <c r="F6" s="58" t="s">
        <v>61</v>
      </c>
      <c r="G6" s="60"/>
    </row>
    <row r="7" spans="1:7" ht="18" customHeight="1" x14ac:dyDescent="0.25">
      <c r="A7" s="5" t="str">
        <f t="shared" si="0"/>
        <v/>
      </c>
      <c r="B7" s="8" t="s">
        <v>26</v>
      </c>
      <c r="C7" s="69">
        <v>5</v>
      </c>
      <c r="E7" s="56"/>
      <c r="F7" s="58"/>
      <c r="G7" s="61"/>
    </row>
    <row r="8" spans="1:7" ht="18" customHeight="1" x14ac:dyDescent="0.25">
      <c r="A8" s="5" t="str">
        <f t="shared" ca="1" si="0"/>
        <v/>
      </c>
      <c r="B8" s="8" t="s">
        <v>58</v>
      </c>
      <c r="C8" s="11">
        <f ca="1">TODAY()</f>
        <v>41283</v>
      </c>
      <c r="E8" s="12"/>
      <c r="F8" s="58" t="s">
        <v>61</v>
      </c>
      <c r="G8" s="58"/>
    </row>
    <row r="9" spans="1:7" ht="18" customHeight="1" x14ac:dyDescent="0.25">
      <c r="A9" s="5">
        <f t="shared" si="0"/>
        <v>1</v>
      </c>
      <c r="B9" s="13" t="s">
        <v>59</v>
      </c>
      <c r="C9" s="14"/>
      <c r="E9" s="15"/>
      <c r="F9" s="59"/>
      <c r="G9" s="59"/>
    </row>
    <row r="10" spans="1:7" ht="18" customHeight="1" x14ac:dyDescent="0.25"/>
    <row r="11" spans="1:7" ht="18" customHeight="1" x14ac:dyDescent="0.25">
      <c r="A11" s="16">
        <f ca="1">紧急条目</f>
        <v>5</v>
      </c>
      <c r="B11" s="17" t="str">
        <f ca="1">IF(A11&lt;&gt;紧急计数,"缺失重要详细信息","重要的详细信息完成度")</f>
        <v>缺失重要详细信息</v>
      </c>
    </row>
    <row r="17" spans="2:7" x14ac:dyDescent="0.25">
      <c r="B17" s="54"/>
      <c r="C17" s="54"/>
      <c r="D17" s="54"/>
      <c r="E17" s="54"/>
      <c r="F17" s="54"/>
      <c r="G17" s="54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honeticPr fontId="6" type="noConversion"/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紧急计数</xm:f>
              </x14:cfvo>
              <x14:cfvo type="formula">
                <xm:f>紧急计数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8D8B3457135D67479991424C624CBB4704002439B9162B2E88498A324BEFF3815221" ma:contentTypeVersion="55" ma:contentTypeDescription="Create a new document." ma:contentTypeScope="" ma:versionID="a7e4f43ee53fc86ae1dd6272262eb9fb">
  <xsd:schema xmlns:xsd="http://www.w3.org/2001/XMLSchema" xmlns:xs="http://www.w3.org/2001/XMLSchema" xmlns:p="http://schemas.microsoft.com/office/2006/metadata/properties" xmlns:ns2="905c3888-6285-45d0-bd76-60a9ac2d738c" xmlns:ns3="a0b64b53-fba7-43ca-b952-90e5e74773dd" targetNamespace="http://schemas.microsoft.com/office/2006/metadata/properties" ma:root="true" ma:fieldsID="12cd52f9b34cd953802493d919c383c5" ns2:_="" ns3:_="">
    <xsd:import namespace="905c3888-6285-45d0-bd76-60a9ac2d738c"/>
    <xsd:import namespace="a0b64b53-fba7-43ca-b952-90e5e74773dd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  <xsd:element ref="ns3:Description0" minOccurs="0"/>
                <xsd:element ref="ns3:Component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5c3888-6285-45d0-bd76-60a9ac2d738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2fd52ad2-63b0-4f05-b7aa-a17a1c48ca45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85FC5A58-2851-427E-95B4-AFAF1C73BA4D}" ma:internalName="CSXSubmissionMarket" ma:readOnly="false" ma:showField="MarketName" ma:web="905c3888-6285-45d0-bd76-60a9ac2d738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d402824c-da96-4981-b598-df734aacbc3e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7F948D4D-A57E-4E3F-87E9-0ABE9F2D748E}" ma:internalName="InProjectListLookup" ma:readOnly="true" ma:showField="InProjectList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b8eee2a3-2d4f-4b12-b229-9e667c371718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7F948D4D-A57E-4E3F-87E9-0ABE9F2D748E}" ma:internalName="LastCompleteVersionLookup" ma:readOnly="true" ma:showField="LastCompleteVersion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7F948D4D-A57E-4E3F-87E9-0ABE9F2D748E}" ma:internalName="LastPreviewErrorLookup" ma:readOnly="true" ma:showField="LastPreviewError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7F948D4D-A57E-4E3F-87E9-0ABE9F2D748E}" ma:internalName="LastPreviewResultLookup" ma:readOnly="true" ma:showField="LastPreviewResult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7F948D4D-A57E-4E3F-87E9-0ABE9F2D748E}" ma:internalName="LastPreviewAttemptDateLookup" ma:readOnly="true" ma:showField="LastPreviewAttemptDat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7F948D4D-A57E-4E3F-87E9-0ABE9F2D748E}" ma:internalName="LastPreviewedByLookup" ma:readOnly="true" ma:showField="LastPreviewedBy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7F948D4D-A57E-4E3F-87E9-0ABE9F2D748E}" ma:internalName="LastPreviewTimeLookup" ma:readOnly="true" ma:showField="LastPreviewTim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7F948D4D-A57E-4E3F-87E9-0ABE9F2D748E}" ma:internalName="LastPreviewVersionLookup" ma:readOnly="true" ma:showField="LastPreviewVersion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7F948D4D-A57E-4E3F-87E9-0ABE9F2D748E}" ma:internalName="LastPublishErrorLookup" ma:readOnly="true" ma:showField="LastPublishError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7F948D4D-A57E-4E3F-87E9-0ABE9F2D748E}" ma:internalName="LastPublishResultLookup" ma:readOnly="true" ma:showField="LastPublishResult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7F948D4D-A57E-4E3F-87E9-0ABE9F2D748E}" ma:internalName="LastPublishAttemptDateLookup" ma:readOnly="true" ma:showField="LastPublishAttemptDat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7F948D4D-A57E-4E3F-87E9-0ABE9F2D748E}" ma:internalName="LastPublishedByLookup" ma:readOnly="true" ma:showField="LastPublishedBy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7F948D4D-A57E-4E3F-87E9-0ABE9F2D748E}" ma:internalName="LastPublishTimeLookup" ma:readOnly="true" ma:showField="LastPublishTim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7F948D4D-A57E-4E3F-87E9-0ABE9F2D748E}" ma:internalName="LastPublishVersionLookup" ma:readOnly="true" ma:showField="LastPublishVersion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1EFB310-8154-40EE-A736-2FF11D479763}" ma:internalName="LocLastLocAttemptVersionLookup" ma:readOnly="false" ma:showField="LastLocAttemptVersion" ma:web="905c3888-6285-45d0-bd76-60a9ac2d738c">
      <xsd:simpleType>
        <xsd:restriction base="dms:Lookup"/>
      </xsd:simpleType>
    </xsd:element>
    <xsd:element name="LocLastLocAttemptVersionTypeLookup" ma:index="72" nillable="true" ma:displayName="Loc Last Loc Attempt Version Type" ma:default="" ma:list="{B1EFB310-8154-40EE-A736-2FF11D479763}" ma:internalName="LocLastLocAttemptVersionTypeLookup" ma:readOnly="true" ma:showField="LastLocAttemptVersionType" ma:web="905c3888-6285-45d0-bd76-60a9ac2d738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1EFB310-8154-40EE-A736-2FF11D479763}" ma:internalName="LocNewPublishedVersionLookup" ma:readOnly="true" ma:showField="NewPublishedVersion" ma:web="905c3888-6285-45d0-bd76-60a9ac2d738c">
      <xsd:simpleType>
        <xsd:restriction base="dms:Lookup"/>
      </xsd:simpleType>
    </xsd:element>
    <xsd:element name="LocOverallHandbackStatusLookup" ma:index="76" nillable="true" ma:displayName="Loc Overall Handback Status" ma:default="" ma:list="{B1EFB310-8154-40EE-A736-2FF11D479763}" ma:internalName="LocOverallHandbackStatusLookup" ma:readOnly="true" ma:showField="OverallHandbackStatus" ma:web="905c3888-6285-45d0-bd76-60a9ac2d738c">
      <xsd:simpleType>
        <xsd:restriction base="dms:Lookup"/>
      </xsd:simpleType>
    </xsd:element>
    <xsd:element name="LocOverallLocStatusLookup" ma:index="77" nillable="true" ma:displayName="Loc Overall Localize Status" ma:default="" ma:list="{B1EFB310-8154-40EE-A736-2FF11D479763}" ma:internalName="LocOverallLocStatusLookup" ma:readOnly="true" ma:showField="OverallLocStatus" ma:web="905c3888-6285-45d0-bd76-60a9ac2d738c">
      <xsd:simpleType>
        <xsd:restriction base="dms:Lookup"/>
      </xsd:simpleType>
    </xsd:element>
    <xsd:element name="LocOverallPreviewStatusLookup" ma:index="78" nillable="true" ma:displayName="Loc Overall Preview Status" ma:default="" ma:list="{B1EFB310-8154-40EE-A736-2FF11D479763}" ma:internalName="LocOverallPreviewStatusLookup" ma:readOnly="true" ma:showField="OverallPreviewStatus" ma:web="905c3888-6285-45d0-bd76-60a9ac2d738c">
      <xsd:simpleType>
        <xsd:restriction base="dms:Lookup"/>
      </xsd:simpleType>
    </xsd:element>
    <xsd:element name="LocOverallPublishStatusLookup" ma:index="79" nillable="true" ma:displayName="Loc Overall Publish Status" ma:default="" ma:list="{B1EFB310-8154-40EE-A736-2FF11D479763}" ma:internalName="LocOverallPublishStatusLookup" ma:readOnly="true" ma:showField="OverallPublishStatus" ma:web="905c3888-6285-45d0-bd76-60a9ac2d738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1EFB310-8154-40EE-A736-2FF11D479763}" ma:internalName="LocProcessedForHandoffsLookup" ma:readOnly="true" ma:showField="ProcessedForHandoffs" ma:web="905c3888-6285-45d0-bd76-60a9ac2d738c">
      <xsd:simpleType>
        <xsd:restriction base="dms:Lookup"/>
      </xsd:simpleType>
    </xsd:element>
    <xsd:element name="LocProcessedForMarketsLookup" ma:index="82" nillable="true" ma:displayName="Loc Processed For Markets" ma:default="" ma:list="{B1EFB310-8154-40EE-A736-2FF11D479763}" ma:internalName="LocProcessedForMarketsLookup" ma:readOnly="true" ma:showField="ProcessedForMarkets" ma:web="905c3888-6285-45d0-bd76-60a9ac2d738c">
      <xsd:simpleType>
        <xsd:restriction base="dms:Lookup"/>
      </xsd:simpleType>
    </xsd:element>
    <xsd:element name="LocPublishedDependentAssetsLookup" ma:index="83" nillable="true" ma:displayName="Loc Published Dependent Assets" ma:default="" ma:list="{B1EFB310-8154-40EE-A736-2FF11D479763}" ma:internalName="LocPublishedDependentAssetsLookup" ma:readOnly="true" ma:showField="PublishedDependentAssets" ma:web="905c3888-6285-45d0-bd76-60a9ac2d738c">
      <xsd:simpleType>
        <xsd:restriction base="dms:Lookup"/>
      </xsd:simpleType>
    </xsd:element>
    <xsd:element name="LocPublishedLinkedAssetsLookup" ma:index="84" nillable="true" ma:displayName="Loc Published Linked Assets" ma:default="" ma:list="{B1EFB310-8154-40EE-A736-2FF11D479763}" ma:internalName="LocPublishedLinkedAssetsLookup" ma:readOnly="true" ma:showField="PublishedLinkedAssets" ma:web="905c3888-6285-45d0-bd76-60a9ac2d738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726a1ece-9747-4e7d-9113-bc8295fd2c1d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85FC5A58-2851-427E-95B4-AFAF1C73BA4D}" ma:internalName="Markets" ma:readOnly="false" ma:showField="MarketNam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7F948D4D-A57E-4E3F-87E9-0ABE9F2D748E}" ma:internalName="NumOfRatingsLookup" ma:readOnly="true" ma:showField="NumOfRatings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7F948D4D-A57E-4E3F-87E9-0ABE9F2D748E}" ma:internalName="PublishStatusLookup" ma:readOnly="false" ma:showField="PublishStatus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cba8db9d-85f8-47e4-85af-460188139726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72161567-9e55-4761-b65c-3c8149bfc4ca}" ma:internalName="TaxCatchAll" ma:showField="CatchAllData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72161567-9e55-4761-b65c-3c8149bfc4ca}" ma:internalName="TaxCatchAllLabel" ma:readOnly="true" ma:showField="CatchAllDataLabel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b64b53-fba7-43ca-b952-90e5e74773dd" elementFormDefault="qualified">
    <xsd:import namespace="http://schemas.microsoft.com/office/2006/documentManagement/types"/>
    <xsd:import namespace="http://schemas.microsoft.com/office/infopath/2007/PartnerControls"/>
    <xsd:element name="Description0" ma:index="134" nillable="true" ma:displayName="Description" ma:internalName="Description0">
      <xsd:simpleType>
        <xsd:restriction base="dms:Note"/>
      </xsd:simpleType>
    </xsd:element>
    <xsd:element name="Component0" ma:index="135" nillable="true" ma:displayName="Component" ma:internalName="Component0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905c3888-6285-45d0-bd76-60a9ac2d738c">english</DirectSourceMarket>
    <ApprovalStatus xmlns="905c3888-6285-45d0-bd76-60a9ac2d738c">InProgress</ApprovalStatus>
    <MarketSpecific xmlns="905c3888-6285-45d0-bd76-60a9ac2d738c">false</MarketSpecific>
    <LocComments xmlns="905c3888-6285-45d0-bd76-60a9ac2d738c" xsi:nil="true"/>
    <ThumbnailAssetId xmlns="905c3888-6285-45d0-bd76-60a9ac2d738c" xsi:nil="true"/>
    <PrimaryImageGen xmlns="905c3888-6285-45d0-bd76-60a9ac2d738c">false</PrimaryImageGen>
    <LegacyData xmlns="905c3888-6285-45d0-bd76-60a9ac2d738c" xsi:nil="true"/>
    <LocRecommendedHandoff xmlns="905c3888-6285-45d0-bd76-60a9ac2d738c" xsi:nil="true"/>
    <BusinessGroup xmlns="905c3888-6285-45d0-bd76-60a9ac2d738c" xsi:nil="true"/>
    <BlockPublish xmlns="905c3888-6285-45d0-bd76-60a9ac2d738c">false</BlockPublish>
    <TPFriendlyName xmlns="905c3888-6285-45d0-bd76-60a9ac2d738c" xsi:nil="true"/>
    <NumericId xmlns="905c3888-6285-45d0-bd76-60a9ac2d738c" xsi:nil="true"/>
    <APEditor xmlns="905c3888-6285-45d0-bd76-60a9ac2d738c">
      <UserInfo>
        <DisplayName/>
        <AccountId xsi:nil="true"/>
        <AccountType/>
      </UserInfo>
    </APEditor>
    <SourceTitle xmlns="905c3888-6285-45d0-bd76-60a9ac2d738c" xsi:nil="true"/>
    <OpenTemplate xmlns="905c3888-6285-45d0-bd76-60a9ac2d738c">true</OpenTemplate>
    <UALocComments xmlns="905c3888-6285-45d0-bd76-60a9ac2d738c" xsi:nil="true"/>
    <ParentAssetId xmlns="905c3888-6285-45d0-bd76-60a9ac2d738c" xsi:nil="true"/>
    <IntlLangReviewDate xmlns="905c3888-6285-45d0-bd76-60a9ac2d738c" xsi:nil="true"/>
    <FeatureTagsTaxHTField0 xmlns="905c3888-6285-45d0-bd76-60a9ac2d738c">
      <Terms xmlns="http://schemas.microsoft.com/office/infopath/2007/PartnerControls"/>
    </FeatureTagsTaxHTField0>
    <PublishStatusLookup xmlns="905c3888-6285-45d0-bd76-60a9ac2d738c">
      <Value>492426</Value>
    </PublishStatusLookup>
    <Providers xmlns="905c3888-6285-45d0-bd76-60a9ac2d738c" xsi:nil="true"/>
    <MachineTranslated xmlns="905c3888-6285-45d0-bd76-60a9ac2d738c">false</MachineTranslated>
    <OriginalSourceMarket xmlns="905c3888-6285-45d0-bd76-60a9ac2d738c">english</OriginalSourceMarket>
    <APDescription xmlns="905c3888-6285-45d0-bd76-60a9ac2d738c" xsi:nil="true"/>
    <ClipArtFilename xmlns="905c3888-6285-45d0-bd76-60a9ac2d738c" xsi:nil="true"/>
    <ContentItem xmlns="905c3888-6285-45d0-bd76-60a9ac2d738c" xsi:nil="true"/>
    <TPInstallLocation xmlns="905c3888-6285-45d0-bd76-60a9ac2d738c" xsi:nil="true"/>
    <PublishTargets xmlns="905c3888-6285-45d0-bd76-60a9ac2d738c">OfficeOnlineVNext</PublishTargets>
    <TimesCloned xmlns="905c3888-6285-45d0-bd76-60a9ac2d738c" xsi:nil="true"/>
    <AssetStart xmlns="905c3888-6285-45d0-bd76-60a9ac2d738c">2012-08-31T01:17:00+00:00</AssetStart>
    <Provider xmlns="905c3888-6285-45d0-bd76-60a9ac2d738c" xsi:nil="true"/>
    <AcquiredFrom xmlns="905c3888-6285-45d0-bd76-60a9ac2d738c">Internal MS</AcquiredFrom>
    <FriendlyTitle xmlns="905c3888-6285-45d0-bd76-60a9ac2d738c" xsi:nil="true"/>
    <LastHandOff xmlns="905c3888-6285-45d0-bd76-60a9ac2d738c" xsi:nil="true"/>
    <TPClientViewer xmlns="905c3888-6285-45d0-bd76-60a9ac2d738c" xsi:nil="true"/>
    <UACurrentWords xmlns="905c3888-6285-45d0-bd76-60a9ac2d738c" xsi:nil="true"/>
    <ArtSampleDocs xmlns="905c3888-6285-45d0-bd76-60a9ac2d738c" xsi:nil="true"/>
    <UALocRecommendation xmlns="905c3888-6285-45d0-bd76-60a9ac2d738c">Localize</UALocRecommendation>
    <Manager xmlns="905c3888-6285-45d0-bd76-60a9ac2d738c" xsi:nil="true"/>
    <ShowIn xmlns="905c3888-6285-45d0-bd76-60a9ac2d738c">Show everywhere</ShowIn>
    <UANotes xmlns="905c3888-6285-45d0-bd76-60a9ac2d738c" xsi:nil="true"/>
    <TemplateStatus xmlns="905c3888-6285-45d0-bd76-60a9ac2d738c">Complete</TemplateStatus>
    <InternalTagsTaxHTField0 xmlns="905c3888-6285-45d0-bd76-60a9ac2d738c">
      <Terms xmlns="http://schemas.microsoft.com/office/infopath/2007/PartnerControls"/>
    </InternalTagsTaxHTField0>
    <CSXHash xmlns="905c3888-6285-45d0-bd76-60a9ac2d738c" xsi:nil="true"/>
    <Downloads xmlns="905c3888-6285-45d0-bd76-60a9ac2d738c">0</Downloads>
    <VoteCount xmlns="905c3888-6285-45d0-bd76-60a9ac2d738c" xsi:nil="true"/>
    <OOCacheId xmlns="905c3888-6285-45d0-bd76-60a9ac2d738c" xsi:nil="true"/>
    <IsDeleted xmlns="905c3888-6285-45d0-bd76-60a9ac2d738c">false</IsDeleted>
    <AssetExpire xmlns="905c3888-6285-45d0-bd76-60a9ac2d738c">2029-01-01T08:00:00+00:00</AssetExpire>
    <DSATActionTaken xmlns="905c3888-6285-45d0-bd76-60a9ac2d738c" xsi:nil="true"/>
    <CSXSubmissionMarket xmlns="905c3888-6285-45d0-bd76-60a9ac2d738c" xsi:nil="true"/>
    <TPExecutable xmlns="905c3888-6285-45d0-bd76-60a9ac2d738c" xsi:nil="true"/>
    <SubmitterId xmlns="905c3888-6285-45d0-bd76-60a9ac2d738c" xsi:nil="true"/>
    <EditorialTags xmlns="905c3888-6285-45d0-bd76-60a9ac2d738c" xsi:nil="true"/>
    <AssetType xmlns="905c3888-6285-45d0-bd76-60a9ac2d738c">TP</AssetType>
    <BugNumber xmlns="905c3888-6285-45d0-bd76-60a9ac2d738c" xsi:nil="true"/>
    <CSXSubmissionDate xmlns="905c3888-6285-45d0-bd76-60a9ac2d738c" xsi:nil="true"/>
    <CSXUpdate xmlns="905c3888-6285-45d0-bd76-60a9ac2d738c">false</CSXUpdate>
    <ApprovalLog xmlns="905c3888-6285-45d0-bd76-60a9ac2d738c" xsi:nil="true"/>
    <Milestone xmlns="905c3888-6285-45d0-bd76-60a9ac2d738c" xsi:nil="true"/>
    <RecommendationsModifier xmlns="905c3888-6285-45d0-bd76-60a9ac2d738c" xsi:nil="true"/>
    <OriginAsset xmlns="905c3888-6285-45d0-bd76-60a9ac2d738c" xsi:nil="true"/>
    <TPComponent xmlns="905c3888-6285-45d0-bd76-60a9ac2d738c" xsi:nil="true"/>
    <AssetId xmlns="905c3888-6285-45d0-bd76-60a9ac2d738c">TP103428844</AssetId>
    <IntlLocPriority xmlns="905c3888-6285-45d0-bd76-60a9ac2d738c" xsi:nil="true"/>
    <PolicheckWords xmlns="905c3888-6285-45d0-bd76-60a9ac2d738c" xsi:nil="true"/>
    <TPLaunchHelpLink xmlns="905c3888-6285-45d0-bd76-60a9ac2d738c" xsi:nil="true"/>
    <TPApplication xmlns="905c3888-6285-45d0-bd76-60a9ac2d738c" xsi:nil="true"/>
    <CrawlForDependencies xmlns="905c3888-6285-45d0-bd76-60a9ac2d738c">false</CrawlForDependencies>
    <HandoffToMSDN xmlns="905c3888-6285-45d0-bd76-60a9ac2d738c" xsi:nil="true"/>
    <PlannedPubDate xmlns="905c3888-6285-45d0-bd76-60a9ac2d738c" xsi:nil="true"/>
    <IntlLangReviewer xmlns="905c3888-6285-45d0-bd76-60a9ac2d738c" xsi:nil="true"/>
    <TrustLevel xmlns="905c3888-6285-45d0-bd76-60a9ac2d738c">1 Microsoft Managed Content</TrustLevel>
    <LocLastLocAttemptVersionLookup xmlns="905c3888-6285-45d0-bd76-60a9ac2d738c">854920</LocLastLocAttemptVersionLookup>
    <IsSearchable xmlns="905c3888-6285-45d0-bd76-60a9ac2d738c">true</IsSearchable>
    <TemplateTemplateType xmlns="905c3888-6285-45d0-bd76-60a9ac2d738c">Excel Spreadsheet Template</TemplateTemplateType>
    <CampaignTagsTaxHTField0 xmlns="905c3888-6285-45d0-bd76-60a9ac2d738c">
      <Terms xmlns="http://schemas.microsoft.com/office/infopath/2007/PartnerControls"/>
    </CampaignTagsTaxHTField0>
    <TPNamespace xmlns="905c3888-6285-45d0-bd76-60a9ac2d738c" xsi:nil="true"/>
    <TaxCatchAll xmlns="905c3888-6285-45d0-bd76-60a9ac2d738c"/>
    <Markets xmlns="905c3888-6285-45d0-bd76-60a9ac2d738c"/>
    <UAProjectedTotalWords xmlns="905c3888-6285-45d0-bd76-60a9ac2d738c" xsi:nil="true"/>
    <LocMarketGroupTiers2 xmlns="905c3888-6285-45d0-bd76-60a9ac2d738c" xsi:nil="true"/>
    <IntlLangReview xmlns="905c3888-6285-45d0-bd76-60a9ac2d738c">false</IntlLangReview>
    <OutputCachingOn xmlns="905c3888-6285-45d0-bd76-60a9ac2d738c">false</OutputCachingOn>
    <AverageRating xmlns="905c3888-6285-45d0-bd76-60a9ac2d738c" xsi:nil="true"/>
    <APAuthor xmlns="905c3888-6285-45d0-bd76-60a9ac2d738c">
      <UserInfo>
        <DisplayName>REDMOND\matthos</DisplayName>
        <AccountId>59</AccountId>
        <AccountType/>
      </UserInfo>
    </APAuthor>
    <LocManualTestRequired xmlns="905c3888-6285-45d0-bd76-60a9ac2d738c">false</LocManualTestRequired>
    <TPCommandLine xmlns="905c3888-6285-45d0-bd76-60a9ac2d738c" xsi:nil="true"/>
    <TPAppVersion xmlns="905c3888-6285-45d0-bd76-60a9ac2d738c" xsi:nil="true"/>
    <EditorialStatus xmlns="905c3888-6285-45d0-bd76-60a9ac2d738c">Complete</EditorialStatus>
    <LastModifiedDateTime xmlns="905c3888-6285-45d0-bd76-60a9ac2d738c" xsi:nil="true"/>
    <ScenarioTagsTaxHTField0 xmlns="905c3888-6285-45d0-bd76-60a9ac2d738c">
      <Terms xmlns="http://schemas.microsoft.com/office/infopath/2007/PartnerControls"/>
    </ScenarioTagsTaxHTField0>
    <OriginalRelease xmlns="905c3888-6285-45d0-bd76-60a9ac2d738c">15</OriginalRelease>
    <TPLaunchHelpLinkType xmlns="905c3888-6285-45d0-bd76-60a9ac2d738c">Template</TPLaunchHelpLinkType>
    <LocalizationTagsTaxHTField0 xmlns="905c3888-6285-45d0-bd76-60a9ac2d738c">
      <Terms xmlns="http://schemas.microsoft.com/office/infopath/2007/PartnerControls"/>
    </LocalizationTagsTaxHTField0>
    <Description0 xmlns="a0b64b53-fba7-43ca-b952-90e5e74773dd" xsi:nil="true"/>
    <Component0 xmlns="a0b64b53-fba7-43ca-b952-90e5e74773dd" xsi:nil="true"/>
  </documentManagement>
</p:properties>
</file>

<file path=customXml/itemProps1.xml><?xml version="1.0" encoding="utf-8"?>
<ds:datastoreItem xmlns:ds="http://schemas.openxmlformats.org/officeDocument/2006/customXml" ds:itemID="{8C1C4BCE-9178-457B-B4DF-8EB3BBA3B9E7}"/>
</file>

<file path=customXml/itemProps2.xml><?xml version="1.0" encoding="utf-8"?>
<ds:datastoreItem xmlns:ds="http://schemas.openxmlformats.org/officeDocument/2006/customXml" ds:itemID="{80D00ED5-69BE-421D-AA62-F4BB5DD42BAD}"/>
</file>

<file path=customXml/itemProps3.xml><?xml version="1.0" encoding="utf-8"?>
<ds:datastoreItem xmlns:ds="http://schemas.openxmlformats.org/officeDocument/2006/customXml" ds:itemID="{2306F54A-0F92-47D4-8CF7-A808763BB9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开始</vt:lpstr>
      <vt:lpstr>个人详细信息</vt:lpstr>
      <vt:lpstr>旅程详细信息</vt:lpstr>
      <vt:lpstr>酒店和活动</vt:lpstr>
      <vt:lpstr>汽车租赁</vt:lpstr>
      <vt:lpstr>紧急情况详细信息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Administrator</cp:lastModifiedBy>
  <dcterms:created xsi:type="dcterms:W3CDTF">2012-08-28T23:08:51Z</dcterms:created>
  <dcterms:modified xsi:type="dcterms:W3CDTF">2013-01-09T09:32:48Z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0x0101008D8B3457135D67479991424C624CBB4704002439B9162B2E88498A324BEFF3815221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