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3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admin\Desktop\zh-CN\"/>
    </mc:Choice>
  </mc:AlternateContent>
  <xr:revisionPtr revIDLastSave="0" documentId="12_ncr:500000_{382E856A-E5BE-4FD8-AA54-C7D31DEB25C5}" xr6:coauthVersionLast="32" xr6:coauthVersionMax="32" xr10:uidLastSave="{00000000-0000-0000-0000-000000000000}"/>
  <bookViews>
    <workbookView xWindow="0" yWindow="0" windowWidth="28800" windowHeight="12510" xr2:uid="{00000000-000D-0000-FFFF-FFFF00000000}"/>
  </bookViews>
  <sheets>
    <sheet name="1 月" sheetId="6" r:id="rId1"/>
    <sheet name="2 月" sheetId="9" r:id="rId2"/>
    <sheet name="3 月" sheetId="10" r:id="rId3"/>
    <sheet name="4 月" sheetId="11" r:id="rId4"/>
    <sheet name="5 月" sheetId="12" r:id="rId5"/>
    <sheet name="6 月" sheetId="13" r:id="rId6"/>
    <sheet name="7 月" sheetId="14" r:id="rId7"/>
    <sheet name="8 月" sheetId="15" r:id="rId8"/>
    <sheet name="9 月" sheetId="16" r:id="rId9"/>
    <sheet name="10 月" sheetId="17" r:id="rId10"/>
    <sheet name="11 月" sheetId="18" r:id="rId11"/>
    <sheet name="12 月" sheetId="19" r:id="rId12"/>
  </sheets>
  <definedNames>
    <definedName name="AprSun1">DATE(日历年份,4,1)-WEEKDAY(DATE(日历年份,4,1))</definedName>
    <definedName name="AugSun1">DATE(日历年份,8,1)-WEEKDAY(DATE(日历年份,8,1))</definedName>
    <definedName name="DecSun1">DATE(日历年份,12,1)-WEEKDAY(DATE(日历年份,12,1))</definedName>
    <definedName name="FebSun1">DATE(日历年份,2,1)-WEEKDAY(DATE(日历年份,2,1))</definedName>
    <definedName name="JanSun1">DATE(日历年份,1,1)-WEEKDAY(DATE(日历年份,1,1))</definedName>
    <definedName name="JulSun1">DATE(日历年份,7,1)-WEEKDAY(DATE(日历年份,7,1))</definedName>
    <definedName name="JunSun1">DATE(日历年份,6,1)-WEEKDAY(DATE(日历年份,6,1))</definedName>
    <definedName name="MarSun1">DATE(日历年份,3,1)-WEEKDAY(DATE(日历年份,3,1))</definedName>
    <definedName name="MaySun1">DATE(日历年份,5,1)-WEEKDAY(DATE(日历年份,5,1))</definedName>
    <definedName name="NovSun1">DATE(日历年份,11,1)-WEEKDAY(DATE(日历年份,11,1))</definedName>
    <definedName name="OctSun1">DATE(日历年份,10,1)-WEEKDAY(DATE(日历年份,10,1))</definedName>
    <definedName name="_xlnm.Print_Area" localSheetId="0">'1 月'!$A$2:$K$19</definedName>
    <definedName name="_xlnm.Print_Area" localSheetId="9">'10 月'!$A$2:$K$19</definedName>
    <definedName name="_xlnm.Print_Area" localSheetId="10">'11 月'!$A$2:$K$19</definedName>
    <definedName name="_xlnm.Print_Area" localSheetId="11">'12 月'!$A$2:$K$19</definedName>
    <definedName name="_xlnm.Print_Area" localSheetId="1">'2 月'!$A$2:$K$19</definedName>
    <definedName name="_xlnm.Print_Area" localSheetId="2">'3 月'!$A$2:$K$19</definedName>
    <definedName name="_xlnm.Print_Area" localSheetId="3">'4 月'!$A$2:$K$19</definedName>
    <definedName name="_xlnm.Print_Area" localSheetId="4">'5 月'!$A$2:$K$19</definedName>
    <definedName name="_xlnm.Print_Area" localSheetId="5">'6 月'!$A$2:$K$19</definedName>
    <definedName name="_xlnm.Print_Area" localSheetId="6">'7 月'!$A$2:$K$19</definedName>
    <definedName name="_xlnm.Print_Area" localSheetId="7">'8 月'!$A$2:$K$19</definedName>
    <definedName name="_xlnm.Print_Area" localSheetId="8">'9 月'!$A$2:$K$19</definedName>
    <definedName name="SepSun1">DATE(日历年份,9,1)-WEEKDAY(DATE(日历年份,9,1))</definedName>
    <definedName name="日历年份">'1 月'!$L$2</definedName>
  </definedNames>
  <calcPr calcId="162913" calcMode="autoNoTable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" i="6" l="1"/>
  <c r="B3" i="18" l="1"/>
  <c r="B3" i="19"/>
  <c r="B3" i="16"/>
  <c r="B3" i="17"/>
  <c r="B3" i="14"/>
  <c r="B3" i="15"/>
  <c r="B3" i="12"/>
  <c r="B3" i="13"/>
  <c r="B3" i="10"/>
  <c r="B3" i="11"/>
  <c r="B3" i="6"/>
  <c r="B3" i="9"/>
  <c r="C15" i="19"/>
  <c r="H13" i="19"/>
  <c r="F13" i="19"/>
  <c r="D13" i="19"/>
  <c r="B13" i="19"/>
  <c r="G11" i="19"/>
  <c r="E11" i="19"/>
  <c r="C11" i="19"/>
  <c r="H9" i="19"/>
  <c r="F9" i="19"/>
  <c r="D9" i="19"/>
  <c r="B9" i="19"/>
  <c r="G7" i="19"/>
  <c r="E7" i="19"/>
  <c r="C7" i="19"/>
  <c r="H5" i="19"/>
  <c r="F5" i="19"/>
  <c r="D5" i="19"/>
  <c r="B5" i="19"/>
  <c r="B15" i="19"/>
  <c r="G13" i="19"/>
  <c r="E13" i="19"/>
  <c r="C13" i="19"/>
  <c r="H11" i="19"/>
  <c r="F11" i="19"/>
  <c r="D11" i="19"/>
  <c r="B11" i="19"/>
  <c r="G9" i="19"/>
  <c r="E9" i="19"/>
  <c r="C9" i="19"/>
  <c r="H7" i="19"/>
  <c r="F7" i="19"/>
  <c r="D7" i="19"/>
  <c r="B7" i="19"/>
  <c r="G5" i="19"/>
  <c r="E5" i="19"/>
  <c r="C5" i="19"/>
  <c r="C15" i="18"/>
  <c r="H13" i="18"/>
  <c r="F13" i="18"/>
  <c r="D13" i="18"/>
  <c r="B13" i="18"/>
  <c r="G11" i="18"/>
  <c r="E11" i="18"/>
  <c r="C11" i="18"/>
  <c r="H9" i="18"/>
  <c r="F9" i="18"/>
  <c r="D9" i="18"/>
  <c r="B9" i="18"/>
  <c r="G7" i="18"/>
  <c r="E7" i="18"/>
  <c r="C7" i="18"/>
  <c r="H5" i="18"/>
  <c r="F5" i="18"/>
  <c r="D5" i="18"/>
  <c r="B5" i="18"/>
  <c r="B15" i="18"/>
  <c r="G13" i="18"/>
  <c r="E13" i="18"/>
  <c r="C13" i="18"/>
  <c r="H11" i="18"/>
  <c r="F11" i="18"/>
  <c r="D11" i="18"/>
  <c r="B11" i="18"/>
  <c r="G9" i="18"/>
  <c r="E9" i="18"/>
  <c r="C9" i="18"/>
  <c r="H7" i="18"/>
  <c r="F7" i="18"/>
  <c r="D7" i="18"/>
  <c r="B7" i="18"/>
  <c r="G5" i="18"/>
  <c r="E5" i="18"/>
  <c r="C5" i="18"/>
  <c r="C15" i="17"/>
  <c r="H13" i="17"/>
  <c r="F13" i="17"/>
  <c r="D13" i="17"/>
  <c r="B13" i="17"/>
  <c r="G11" i="17"/>
  <c r="E11" i="17"/>
  <c r="C11" i="17"/>
  <c r="H9" i="17"/>
  <c r="F9" i="17"/>
  <c r="D9" i="17"/>
  <c r="B9" i="17"/>
  <c r="G7" i="17"/>
  <c r="E7" i="17"/>
  <c r="C7" i="17"/>
  <c r="H5" i="17"/>
  <c r="F5" i="17"/>
  <c r="D5" i="17"/>
  <c r="B5" i="17"/>
  <c r="B15" i="17"/>
  <c r="G13" i="17"/>
  <c r="E13" i="17"/>
  <c r="C13" i="17"/>
  <c r="H11" i="17"/>
  <c r="F11" i="17"/>
  <c r="D11" i="17"/>
  <c r="B11" i="17"/>
  <c r="G9" i="17"/>
  <c r="E9" i="17"/>
  <c r="C9" i="17"/>
  <c r="H7" i="17"/>
  <c r="F7" i="17"/>
  <c r="D7" i="17"/>
  <c r="B7" i="17"/>
  <c r="G5" i="17"/>
  <c r="E5" i="17"/>
  <c r="C5" i="17"/>
  <c r="C15" i="16"/>
  <c r="H13" i="16"/>
  <c r="F13" i="16"/>
  <c r="D13" i="16"/>
  <c r="B13" i="16"/>
  <c r="G11" i="16"/>
  <c r="E11" i="16"/>
  <c r="C11" i="16"/>
  <c r="H9" i="16"/>
  <c r="F9" i="16"/>
  <c r="D9" i="16"/>
  <c r="B9" i="16"/>
  <c r="G7" i="16"/>
  <c r="E7" i="16"/>
  <c r="C7" i="16"/>
  <c r="H5" i="16"/>
  <c r="F5" i="16"/>
  <c r="D5" i="16"/>
  <c r="B5" i="16"/>
  <c r="B15" i="16"/>
  <c r="G13" i="16"/>
  <c r="E13" i="16"/>
  <c r="C13" i="16"/>
  <c r="H11" i="16"/>
  <c r="F11" i="16"/>
  <c r="D11" i="16"/>
  <c r="B11" i="16"/>
  <c r="G9" i="16"/>
  <c r="E9" i="16"/>
  <c r="C9" i="16"/>
  <c r="H7" i="16"/>
  <c r="F7" i="16"/>
  <c r="D7" i="16"/>
  <c r="B7" i="16"/>
  <c r="G5" i="16"/>
  <c r="E5" i="16"/>
  <c r="C5" i="16"/>
  <c r="C15" i="15"/>
  <c r="H13" i="15"/>
  <c r="F13" i="15"/>
  <c r="D13" i="15"/>
  <c r="B13" i="15"/>
  <c r="G11" i="15"/>
  <c r="E11" i="15"/>
  <c r="C11" i="15"/>
  <c r="H9" i="15"/>
  <c r="F9" i="15"/>
  <c r="D9" i="15"/>
  <c r="B9" i="15"/>
  <c r="G7" i="15"/>
  <c r="E7" i="15"/>
  <c r="C7" i="15"/>
  <c r="H5" i="15"/>
  <c r="F5" i="15"/>
  <c r="D5" i="15"/>
  <c r="B5" i="15"/>
  <c r="B15" i="15"/>
  <c r="G13" i="15"/>
  <c r="E13" i="15"/>
  <c r="C13" i="15"/>
  <c r="H11" i="15"/>
  <c r="F11" i="15"/>
  <c r="D11" i="15"/>
  <c r="B11" i="15"/>
  <c r="G9" i="15"/>
  <c r="E9" i="15"/>
  <c r="C9" i="15"/>
  <c r="H7" i="15"/>
  <c r="F7" i="15"/>
  <c r="D7" i="15"/>
  <c r="B7" i="15"/>
  <c r="G5" i="15"/>
  <c r="E5" i="15"/>
  <c r="C5" i="15"/>
  <c r="C15" i="14"/>
  <c r="H13" i="14"/>
  <c r="F13" i="14"/>
  <c r="D13" i="14"/>
  <c r="B13" i="14"/>
  <c r="G11" i="14"/>
  <c r="E11" i="14"/>
  <c r="C11" i="14"/>
  <c r="H9" i="14"/>
  <c r="F9" i="14"/>
  <c r="D9" i="14"/>
  <c r="B9" i="14"/>
  <c r="G7" i="14"/>
  <c r="E7" i="14"/>
  <c r="C7" i="14"/>
  <c r="H5" i="14"/>
  <c r="F5" i="14"/>
  <c r="D5" i="14"/>
  <c r="B5" i="14"/>
  <c r="B15" i="14"/>
  <c r="G13" i="14"/>
  <c r="E13" i="14"/>
  <c r="C13" i="14"/>
  <c r="H11" i="14"/>
  <c r="F11" i="14"/>
  <c r="D11" i="14"/>
  <c r="B11" i="14"/>
  <c r="G9" i="14"/>
  <c r="E9" i="14"/>
  <c r="C9" i="14"/>
  <c r="H7" i="14"/>
  <c r="F7" i="14"/>
  <c r="D7" i="14"/>
  <c r="B7" i="14"/>
  <c r="G5" i="14"/>
  <c r="E5" i="14"/>
  <c r="C5" i="14"/>
  <c r="C15" i="13"/>
  <c r="H13" i="13"/>
  <c r="F13" i="13"/>
  <c r="D13" i="13"/>
  <c r="B13" i="13"/>
  <c r="G11" i="13"/>
  <c r="E11" i="13"/>
  <c r="C11" i="13"/>
  <c r="H9" i="13"/>
  <c r="F9" i="13"/>
  <c r="D9" i="13"/>
  <c r="B9" i="13"/>
  <c r="G7" i="13"/>
  <c r="E7" i="13"/>
  <c r="C7" i="13"/>
  <c r="H5" i="13"/>
  <c r="F5" i="13"/>
  <c r="D5" i="13"/>
  <c r="B5" i="13"/>
  <c r="B15" i="13"/>
  <c r="G13" i="13"/>
  <c r="E13" i="13"/>
  <c r="C13" i="13"/>
  <c r="H11" i="13"/>
  <c r="F11" i="13"/>
  <c r="D11" i="13"/>
  <c r="B11" i="13"/>
  <c r="G9" i="13"/>
  <c r="E9" i="13"/>
  <c r="C9" i="13"/>
  <c r="H7" i="13"/>
  <c r="F7" i="13"/>
  <c r="D7" i="13"/>
  <c r="B7" i="13"/>
  <c r="G5" i="13"/>
  <c r="E5" i="13"/>
  <c r="C5" i="13"/>
  <c r="C15" i="12"/>
  <c r="H13" i="12"/>
  <c r="F13" i="12"/>
  <c r="D13" i="12"/>
  <c r="B13" i="12"/>
  <c r="G11" i="12"/>
  <c r="E11" i="12"/>
  <c r="C11" i="12"/>
  <c r="H9" i="12"/>
  <c r="F9" i="12"/>
  <c r="D9" i="12"/>
  <c r="B9" i="12"/>
  <c r="G7" i="12"/>
  <c r="E7" i="12"/>
  <c r="C7" i="12"/>
  <c r="H5" i="12"/>
  <c r="F5" i="12"/>
  <c r="D5" i="12"/>
  <c r="B5" i="12"/>
  <c r="B15" i="12"/>
  <c r="G13" i="12"/>
  <c r="E13" i="12"/>
  <c r="C13" i="12"/>
  <c r="H11" i="12"/>
  <c r="F11" i="12"/>
  <c r="D11" i="12"/>
  <c r="B11" i="12"/>
  <c r="G9" i="12"/>
  <c r="E9" i="12"/>
  <c r="C9" i="12"/>
  <c r="H7" i="12"/>
  <c r="F7" i="12"/>
  <c r="D7" i="12"/>
  <c r="B7" i="12"/>
  <c r="G5" i="12"/>
  <c r="E5" i="12"/>
  <c r="C5" i="12"/>
  <c r="C15" i="11"/>
  <c r="H13" i="11"/>
  <c r="F13" i="11"/>
  <c r="D13" i="11"/>
  <c r="B13" i="11"/>
  <c r="G11" i="11"/>
  <c r="E11" i="11"/>
  <c r="C11" i="11"/>
  <c r="H9" i="11"/>
  <c r="F9" i="11"/>
  <c r="D9" i="11"/>
  <c r="B9" i="11"/>
  <c r="G7" i="11"/>
  <c r="E7" i="11"/>
  <c r="C7" i="11"/>
  <c r="H5" i="11"/>
  <c r="F5" i="11"/>
  <c r="D5" i="11"/>
  <c r="B5" i="11"/>
  <c r="B15" i="11"/>
  <c r="G13" i="11"/>
  <c r="E13" i="11"/>
  <c r="C13" i="11"/>
  <c r="H11" i="11"/>
  <c r="F11" i="11"/>
  <c r="D11" i="11"/>
  <c r="B11" i="11"/>
  <c r="G9" i="11"/>
  <c r="E9" i="11"/>
  <c r="C9" i="11"/>
  <c r="H7" i="11"/>
  <c r="F7" i="11"/>
  <c r="D7" i="11"/>
  <c r="B7" i="11"/>
  <c r="G5" i="11"/>
  <c r="E5" i="11"/>
  <c r="C5" i="11"/>
  <c r="C15" i="10"/>
  <c r="H13" i="10"/>
  <c r="F13" i="10"/>
  <c r="D13" i="10"/>
  <c r="B13" i="10"/>
  <c r="G11" i="10"/>
  <c r="E11" i="10"/>
  <c r="C11" i="10"/>
  <c r="H9" i="10"/>
  <c r="F9" i="10"/>
  <c r="D9" i="10"/>
  <c r="B9" i="10"/>
  <c r="G7" i="10"/>
  <c r="E7" i="10"/>
  <c r="C7" i="10"/>
  <c r="H5" i="10"/>
  <c r="F5" i="10"/>
  <c r="D5" i="10"/>
  <c r="B5" i="10"/>
  <c r="B15" i="10"/>
  <c r="G13" i="10"/>
  <c r="E13" i="10"/>
  <c r="C13" i="10"/>
  <c r="H11" i="10"/>
  <c r="F11" i="10"/>
  <c r="D11" i="10"/>
  <c r="B11" i="10"/>
  <c r="G9" i="10"/>
  <c r="E9" i="10"/>
  <c r="C9" i="10"/>
  <c r="H7" i="10"/>
  <c r="F7" i="10"/>
  <c r="D7" i="10"/>
  <c r="B7" i="10"/>
  <c r="G5" i="10"/>
  <c r="E5" i="10"/>
  <c r="C5" i="10"/>
  <c r="C15" i="9"/>
  <c r="H13" i="9"/>
  <c r="F13" i="9"/>
  <c r="D13" i="9"/>
  <c r="B13" i="9"/>
  <c r="G11" i="9"/>
  <c r="E11" i="9"/>
  <c r="C11" i="9"/>
  <c r="H9" i="9"/>
  <c r="F9" i="9"/>
  <c r="D9" i="9"/>
  <c r="B9" i="9"/>
  <c r="G7" i="9"/>
  <c r="E7" i="9"/>
  <c r="C7" i="9"/>
  <c r="H5" i="9"/>
  <c r="F5" i="9"/>
  <c r="D5" i="9"/>
  <c r="B5" i="9"/>
  <c r="B15" i="9"/>
  <c r="G13" i="9"/>
  <c r="E13" i="9"/>
  <c r="C13" i="9"/>
  <c r="H11" i="9"/>
  <c r="F11" i="9"/>
  <c r="D11" i="9"/>
  <c r="B11" i="9"/>
  <c r="G9" i="9"/>
  <c r="E9" i="9"/>
  <c r="C9" i="9"/>
  <c r="H7" i="9"/>
  <c r="F7" i="9"/>
  <c r="D7" i="9"/>
  <c r="B7" i="9"/>
  <c r="G5" i="9"/>
  <c r="E5" i="9"/>
  <c r="C5" i="9"/>
  <c r="C15" i="6"/>
  <c r="H13" i="6"/>
  <c r="F13" i="6"/>
  <c r="D13" i="6"/>
  <c r="B13" i="6"/>
  <c r="G11" i="6"/>
  <c r="E11" i="6"/>
  <c r="C11" i="6"/>
  <c r="H9" i="6"/>
  <c r="F9" i="6"/>
  <c r="D9" i="6"/>
  <c r="B9" i="6"/>
  <c r="G7" i="6"/>
  <c r="E7" i="6"/>
  <c r="C7" i="6"/>
  <c r="H5" i="6"/>
  <c r="F5" i="6"/>
  <c r="D5" i="6"/>
  <c r="B5" i="6"/>
  <c r="B15" i="6"/>
  <c r="G13" i="6"/>
  <c r="E13" i="6"/>
  <c r="C13" i="6"/>
  <c r="H11" i="6"/>
  <c r="F11" i="6"/>
  <c r="D11" i="6"/>
  <c r="B11" i="6"/>
  <c r="G9" i="6"/>
  <c r="E9" i="6"/>
  <c r="C9" i="6"/>
  <c r="H7" i="6"/>
  <c r="F7" i="6"/>
  <c r="D7" i="6"/>
  <c r="B7" i="6"/>
  <c r="G5" i="6"/>
  <c r="E5" i="6"/>
  <c r="C5" i="6"/>
</calcChain>
</file>

<file path=xl/sharedStrings.xml><?xml version="1.0" encoding="utf-8"?>
<sst xmlns="http://schemas.openxmlformats.org/spreadsheetml/2006/main" count="97" uniqueCount="9">
  <si>
    <t>星期日</t>
  </si>
  <si>
    <t>星期一</t>
  </si>
  <si>
    <t>星期二</t>
  </si>
  <si>
    <t>备注：</t>
  </si>
  <si>
    <t>星期三</t>
  </si>
  <si>
    <t>星期四</t>
  </si>
  <si>
    <t>星期五</t>
  </si>
  <si>
    <t>星期六</t>
  </si>
  <si>
    <t>选择年份：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</si>
</sst>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76" formatCode="d"/>
    <numFmt numFmtId="177" formatCode="mmmm\ yyyy"/>
    <numFmt numFmtId="178" formatCode="mmmm"/>
    <numFmt numFmtId="179" formatCode="yyyy&quot;年&quot;m&quot;月&quot;;@"/>
    <numFmt numFmtId="180" formatCode="m&quot;月&quot;"/>
  </numFmts>
  <fonts count="18" x14ac:knownFonts="1">
    <font>
      <sz val="12"/>
      <color theme="1"/>
      <name val="Microsoft YaHei UI"/>
      <family val="2"/>
      <charset val="134"/>
    </font>
    <font>
      <b/>
      <sz val="28"/>
      <color theme="1" tint="0.34998626667073579"/>
      <name val="Cambria"/>
      <family val="2"/>
      <scheme val="minor"/>
    </font>
    <font>
      <u/>
      <sz val="12"/>
      <color theme="10"/>
      <name val="Cambria"/>
      <family val="2"/>
      <scheme val="minor"/>
    </font>
    <font>
      <sz val="9"/>
      <name val="Cambria"/>
      <family val="3"/>
      <charset val="134"/>
      <scheme val="minor"/>
    </font>
    <font>
      <sz val="12"/>
      <color theme="1"/>
      <name val="Microsoft YaHei UI"/>
      <family val="2"/>
      <charset val="134"/>
    </font>
    <font>
      <sz val="11"/>
      <name val="Microsoft YaHei UI"/>
      <family val="2"/>
      <charset val="134"/>
    </font>
    <font>
      <sz val="11"/>
      <color theme="8"/>
      <name val="Microsoft YaHei UI"/>
      <family val="2"/>
      <charset val="134"/>
    </font>
    <font>
      <sz val="24"/>
      <color theme="8"/>
      <name val="Microsoft YaHei UI"/>
      <family val="2"/>
      <charset val="134"/>
    </font>
    <font>
      <sz val="40"/>
      <color theme="8"/>
      <name val="Microsoft YaHei UI"/>
      <family val="2"/>
      <charset val="134"/>
    </font>
    <font>
      <b/>
      <sz val="9"/>
      <color theme="8"/>
      <name val="Microsoft YaHei UI"/>
      <family val="2"/>
      <charset val="134"/>
    </font>
    <font>
      <sz val="28"/>
      <color theme="8" tint="-0.499984740745262"/>
      <name val="Microsoft YaHei UI"/>
      <family val="2"/>
      <charset val="134"/>
    </font>
    <font>
      <sz val="10"/>
      <name val="Microsoft YaHei UI"/>
      <family val="2"/>
      <charset val="134"/>
    </font>
    <font>
      <sz val="10"/>
      <color theme="9"/>
      <name val="Microsoft YaHei UI"/>
      <family val="2"/>
      <charset val="134"/>
    </font>
    <font>
      <b/>
      <sz val="11"/>
      <color theme="8"/>
      <name val="Microsoft YaHei UI"/>
      <family val="2"/>
      <charset val="134"/>
    </font>
    <font>
      <sz val="11"/>
      <color theme="0" tint="-0.499984740745262"/>
      <name val="Microsoft YaHei UI"/>
      <family val="2"/>
      <charset val="134"/>
    </font>
    <font>
      <u/>
      <sz val="12"/>
      <color theme="10"/>
      <name val="Microsoft YaHei UI"/>
      <family val="2"/>
      <charset val="134"/>
    </font>
    <font>
      <b/>
      <sz val="11"/>
      <color theme="0"/>
      <name val="Microsoft YaHei UI"/>
      <family val="2"/>
      <charset val="134"/>
    </font>
    <font>
      <sz val="10"/>
      <color indexed="63"/>
      <name val="Microsoft YaHei UI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5" fillId="0" borderId="0"/>
    <xf numFmtId="0" fontId="16" fillId="2" borderId="1" applyNumberFormat="0" applyAlignment="0" applyProtection="0"/>
    <xf numFmtId="0" fontId="17" fillId="3" borderId="0" applyNumberFormat="0" applyBorder="0" applyAlignment="0" applyProtection="0"/>
    <xf numFmtId="0" fontId="1" fillId="0" borderId="0" applyNumberFormat="0" applyFill="0" applyAlignment="0" applyProtection="0"/>
    <xf numFmtId="0" fontId="2" fillId="0" borderId="0" applyNumberFormat="0" applyFill="0" applyBorder="0" applyAlignment="0" applyProtection="0"/>
  </cellStyleXfs>
  <cellXfs count="31">
    <xf numFmtId="0" fontId="0" fillId="0" borderId="0" xfId="0"/>
    <xf numFmtId="0" fontId="4" fillId="0" borderId="0" xfId="0" applyFont="1"/>
    <xf numFmtId="0" fontId="5" fillId="0" borderId="0" xfId="1" applyFont="1"/>
    <xf numFmtId="0" fontId="6" fillId="0" borderId="0" xfId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9" fillId="0" borderId="2" xfId="2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/>
    </xf>
    <xf numFmtId="0" fontId="9" fillId="0" borderId="4" xfId="2" applyFont="1" applyFill="1" applyBorder="1" applyAlignment="1">
      <alignment horizontal="center" vertical="center"/>
    </xf>
    <xf numFmtId="178" fontId="4" fillId="0" borderId="0" xfId="0" applyNumberFormat="1" applyFont="1"/>
    <xf numFmtId="176" fontId="6" fillId="4" borderId="11" xfId="1" applyNumberFormat="1" applyFont="1" applyFill="1" applyBorder="1" applyAlignment="1">
      <alignment horizontal="left" vertical="top" wrapText="1"/>
    </xf>
    <xf numFmtId="0" fontId="11" fillId="0" borderId="0" xfId="1" applyFon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176" fontId="6" fillId="0" borderId="11" xfId="1" applyNumberFormat="1" applyFont="1" applyFill="1" applyBorder="1" applyAlignment="1">
      <alignment horizontal="left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176" fontId="6" fillId="4" borderId="12" xfId="1" applyNumberFormat="1" applyFont="1" applyFill="1" applyBorder="1" applyAlignment="1">
      <alignment horizontal="left" vertical="top" wrapText="1"/>
    </xf>
    <xf numFmtId="176" fontId="6" fillId="0" borderId="12" xfId="1" applyNumberFormat="1" applyFont="1" applyFill="1" applyBorder="1" applyAlignment="1">
      <alignment horizontal="left" vertical="top" wrapText="1"/>
    </xf>
    <xf numFmtId="176" fontId="6" fillId="0" borderId="13" xfId="1" applyNumberFormat="1" applyFont="1" applyFill="1" applyBorder="1" applyAlignment="1">
      <alignment horizontal="left" vertical="top" wrapText="1"/>
    </xf>
    <xf numFmtId="0" fontId="14" fillId="0" borderId="0" xfId="1" applyFont="1" applyAlignment="1">
      <alignment horizontal="right"/>
    </xf>
    <xf numFmtId="0" fontId="14" fillId="0" borderId="0" xfId="1" applyFont="1" applyAlignment="1">
      <alignment horizontal="center"/>
    </xf>
    <xf numFmtId="0" fontId="15" fillId="0" borderId="0" xfId="5" applyFont="1"/>
    <xf numFmtId="180" fontId="10" fillId="0" borderId="0" xfId="0" applyNumberFormat="1" applyFont="1" applyFill="1" applyBorder="1" applyAlignment="1">
      <alignment vertical="center" textRotation="90"/>
    </xf>
    <xf numFmtId="0" fontId="13" fillId="0" borderId="14" xfId="2" applyFont="1" applyFill="1" applyBorder="1" applyAlignment="1">
      <alignment horizontal="left" vertical="top" wrapText="1"/>
    </xf>
    <xf numFmtId="0" fontId="13" fillId="0" borderId="8" xfId="2" applyFont="1" applyFill="1" applyBorder="1" applyAlignment="1">
      <alignment horizontal="left" vertical="top" wrapText="1"/>
    </xf>
    <xf numFmtId="0" fontId="13" fillId="0" borderId="9" xfId="2" applyFont="1" applyFill="1" applyBorder="1" applyAlignment="1">
      <alignment horizontal="left" vertical="top" wrapText="1"/>
    </xf>
    <xf numFmtId="176" fontId="9" fillId="0" borderId="5" xfId="2" applyNumberFormat="1" applyFont="1" applyFill="1" applyBorder="1" applyAlignment="1">
      <alignment horizontal="left" vertical="center" wrapText="1"/>
    </xf>
    <xf numFmtId="176" fontId="9" fillId="0" borderId="6" xfId="2" applyNumberFormat="1" applyFont="1" applyFill="1" applyBorder="1" applyAlignment="1">
      <alignment horizontal="left" vertical="center" wrapText="1"/>
    </xf>
    <xf numFmtId="176" fontId="9" fillId="0" borderId="7" xfId="2" applyNumberFormat="1" applyFont="1" applyFill="1" applyBorder="1" applyAlignment="1">
      <alignment horizontal="left" vertical="center" wrapText="1"/>
    </xf>
    <xf numFmtId="177" fontId="8" fillId="0" borderId="0" xfId="1" applyNumberFormat="1" applyFont="1" applyBorder="1" applyAlignment="1">
      <alignment horizontal="left" vertical="center"/>
    </xf>
    <xf numFmtId="179" fontId="8" fillId="0" borderId="0" xfId="1" applyNumberFormat="1" applyFont="1" applyBorder="1" applyAlignment="1">
      <alignment horizontal="left" vertical="center"/>
    </xf>
  </cellXfs>
  <cellStyles count="6">
    <cellStyle name="40% - Accent1 2" xfId="3" xr:uid="{00000000-0005-0000-0000-000000000000}"/>
    <cellStyle name="标题 1 2" xfId="4" xr:uid="{00000000-0005-0000-0000-000004000000}"/>
    <cellStyle name="常规" xfId="0" builtinId="0" customBuiltin="1"/>
    <cellStyle name="常规 2" xfId="1" xr:uid="{00000000-0005-0000-0000-000003000000}"/>
    <cellStyle name="超链接" xfId="5" builtinId="8"/>
    <cellStyle name="突出1 2" xfId="2" xr:uid="{00000000-0005-0000-0000-000005000000}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 xr9:uid="{00000000-0011-0000-FFFF-FFFF01000000}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日历年份" max="2999" min="1900" page="10" val="2018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3.jpg"/><Relationship Id="rId4" Type="http://schemas.openxmlformats.org/officeDocument/2006/relationships/image" Target="../media/image24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5.jpg"/><Relationship Id="rId4" Type="http://schemas.openxmlformats.org/officeDocument/2006/relationships/image" Target="../media/image2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7.jpg"/><Relationship Id="rId1" Type="http://schemas.openxmlformats.org/officeDocument/2006/relationships/image" Target="../media/image3.png"/><Relationship Id="rId4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3.pn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9.jpg"/><Relationship Id="rId1" Type="http://schemas.openxmlformats.org/officeDocument/2006/relationships/image" Target="../media/image3.pn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1.jpg"/><Relationship Id="rId1" Type="http://schemas.openxmlformats.org/officeDocument/2006/relationships/image" Target="../media/image3.png"/><Relationship Id="rId4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3.jpg"/><Relationship Id="rId1" Type="http://schemas.openxmlformats.org/officeDocument/2006/relationships/image" Target="../media/image3.pn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5.jpg"/><Relationship Id="rId1" Type="http://schemas.openxmlformats.org/officeDocument/2006/relationships/image" Target="../media/image3.png"/><Relationship Id="rId4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7.jpg"/><Relationship Id="rId1" Type="http://schemas.openxmlformats.org/officeDocument/2006/relationships/image" Target="../media/image3.png"/><Relationship Id="rId4" Type="http://schemas.openxmlformats.org/officeDocument/2006/relationships/image" Target="../media/image1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19.jpg"/><Relationship Id="rId4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1.jpg"/><Relationship Id="rId4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6105" y="382738"/>
          <a:ext cx="1554480" cy="693419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图片 2" descr="煎锅装的烤羊排。" title="一月图像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图片 26" title="花边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40975</xdr:rowOff>
    </xdr:from>
    <xdr:to>
      <xdr:col>9</xdr:col>
      <xdr:colOff>874647</xdr:colOff>
      <xdr:row>18</xdr:row>
      <xdr:rowOff>185755</xdr:rowOff>
    </xdr:to>
    <xdr:pic>
      <xdr:nvPicPr>
        <xdr:cNvPr id="29" name="图片 28" title="花边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9058" y="7516992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图片 20" descr="六个矩形碟装的各色香料。" title="一月图像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64529</xdr:rowOff>
    </xdr:to>
    <xdr:sp macro="" textlink="">
      <xdr:nvSpPr>
        <xdr:cNvPr id="25" name="文本框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870450" y="5236134"/>
          <a:ext cx="1939318" cy="2093976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微调框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11</xdr:col>
      <xdr:colOff>177209</xdr:colOff>
      <xdr:row>2</xdr:row>
      <xdr:rowOff>719913</xdr:rowOff>
    </xdr:from>
    <xdr:to>
      <xdr:col>13</xdr:col>
      <xdr:colOff>166134</xdr:colOff>
      <xdr:row>6</xdr:row>
      <xdr:rowOff>86833</xdr:rowOff>
    </xdr:to>
    <xdr:sp macro="" textlink="">
      <xdr:nvSpPr>
        <xdr:cNvPr id="4" name="矩形 3" descr="个性化设置此日历！&#10;&#10;右键单击任意图片，然后单击“更改图片”以将其替换为自己的图片。" title="照片占位符说明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1186337" y="1273692"/>
          <a:ext cx="1971454" cy="1371600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 rtl="0"/>
          <a:r>
            <a:rPr lang="zh-cn" sz="1100" b="1">
              <a:latin typeface="Microsoft YaHei UI" panose="020B0503020204020204" pitchFamily="34" charset="-122"/>
              <a:ea typeface="Microsoft YaHei UI" panose="020B0503020204020204" pitchFamily="34" charset="-122"/>
            </a:rPr>
            <a:t>个性化设置此日历！</a:t>
          </a:r>
        </a:p>
        <a:p>
          <a:pPr algn="l" rtl="0"/>
          <a:endParaRPr lang="en-US" sz="1100">
            <a:latin typeface="Microsoft YaHei UI" panose="020B0503020204020204" pitchFamily="34" charset="-122"/>
            <a:ea typeface="Microsoft YaHei UI" panose="020B0503020204020204" pitchFamily="34" charset="-122"/>
          </a:endParaRPr>
        </a:p>
        <a:p>
          <a:pPr algn="l" rtl="0"/>
          <a:r>
            <a:rPr lang="zh-cn" sz="1100">
              <a:latin typeface="Microsoft YaHei UI" panose="020B0503020204020204" pitchFamily="34" charset="-122"/>
              <a:ea typeface="Microsoft YaHei UI" panose="020B0503020204020204" pitchFamily="34" charset="-122"/>
            </a:rPr>
            <a:t>右键单击任意图片，</a:t>
          </a:r>
          <a:r>
            <a:rPr lang="zh-cn" sz="1100" baseline="0">
              <a:latin typeface="Microsoft YaHei UI" panose="020B0503020204020204" pitchFamily="34" charset="-122"/>
              <a:ea typeface="Microsoft YaHei UI" panose="020B0503020204020204" pitchFamily="34" charset="-122"/>
            </a:rPr>
            <a:t>然后单击“更改图片”以将其替换为自己的图片。</a:t>
          </a:r>
          <a:endParaRPr lang="en-US" sz="110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干彩色甜菜打底的焦糖扇贝。若要更改此图片，请右键单击图片，然后单击“更改图片”。" title="十月图像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7440" y="378673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664" y="7516996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碗装新鲜彩色甜菜。若要更改此图片，请右键单击图片，然后单击“更改图片”。" title="十月图像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8870450" y="5236134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波纹酸奶和欧芹碎粒装饰的两碗胡萝卜浓汤。若要更改此图片，请右键单击图片，然后单击“更改图片”。" title="十一月图像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7440" y="378673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664" y="7516996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一些新鲜的胡萝卜。若要更改此图片，请右键单击图片，然后单击“更改图片”。" title="十一月图像 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870450" y="5236134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378673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浅盘装的涂有碎布朗尼的布朗尼芭菲。若要更改此图片，请右键单击图片，然后单击“更改图片”。" title="十二月图像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7882" y="956963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664" y="7583450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一叠新鲜出炉的布朗尼。若要更改此图片，请右键单击图片，然后单击“更改图片”。" title="十二月图像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16</xdr:row>
      <xdr:rowOff>286040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870450" y="5236134"/>
          <a:ext cx="1938529" cy="2093976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34" y="382957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锅装蔬菜炖肉。若要更改此图片，请右键单击图片，然后单击“更改图片”。" title="二月图像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新鲜蘑菇。若要更改此图片，请右键单击图片，然后单击“更改图片”。" title="二月图像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382958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配上萝卜片和坚果的新鲜田园沙拉。若要更改此图片，请右键单击图片，然后单击“更改图片”。" title="三月图像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浅盘装新鲜萝卜。若要更改此图片，请右键单击图片，然后单击“更改图片”。" title="三月图像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3360" y="378673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一叠切成楔形的芦笋蛋饼。若要更改此图片，请右键单击图片，然后单击“更改图片”。" title="四月图像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新鲜芦笋茎。若要更改此图片，请右键单击图片，然后单击“更改图片”。" title="四月图像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8870450" y="5236134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3360" y="378673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一杯水果鸡尾酒。若要更改此图片，请右键单击图片，然后单击“更改图片”。" title="五月图像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664" y="7516996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碗装葡萄柚切片。若要更改此图片，请右键单击图片，然后单击“更改图片”。" title="五月图像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8870450" y="5236134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378673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拌有杂菜的新鲜田园沙拉。若要更改此图片，请右键单击图片，然后单击“更改图片”。" title="六月图像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664" y="7516996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成熟的带藤新鲜番茄。若要更改此图片，请右键单击图片，然后单击“更改图片”。" title="六月图像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870450" y="5236134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378673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配上青柠角和欧芹的西瓜沙冰。若要更改此图片，请右键单击图片，然后单击“更改图片”。" title="七月图像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664" y="7516996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图片 5" descr="切好一排新鲜西瓜的野餐桌。若要更改此图片，请右键单击图片，然后单击“更改图片”。" title="七月图像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870450" y="5236134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椭圆盘装的烤鲑鱼和新鲜蔬菜。 " title="八月图像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7440" y="378673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664" y="7516996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碗装部分折断的新鲜青豆。若要更改此图片，请右键单击图片，然后单击“更改图片”。" title="八月图像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870450" y="5236134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图片 1" descr="螺旋形摆盘的烤苹果片。若要更改此图片，请右键单击图片，然后单击“更改图片”。" title="九月图像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7440" y="378673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图片 3" title="花边 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图片 4" title="花边 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664" y="7516996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图片 5" descr="碗装新鲜苹果。若要更改此图片，请右键单击图片，然后单击“更改图片”。" title="九月图像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文本框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870450" y="5236134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地址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省/自治区/直辖市，市/县，邮政编码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电话：555.555.5555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传真：555.555.5555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+mn-cs"/>
            </a:rPr>
            <a:t>www.example.com</a:t>
          </a:r>
        </a:p>
        <a:p>
          <a:pPr rtl="0"/>
          <a:endParaRPr lang="en-US" sz="1050"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20"/>
  <sheetViews>
    <sheetView showGridLines="0" tabSelected="1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  <c r="L1" s="3" t="s">
        <v>8</v>
      </c>
    </row>
    <row r="2" spans="1:18" ht="26.25" customHeight="1" x14ac:dyDescent="0.3">
      <c r="A2" s="1"/>
      <c r="L2" s="4">
        <f ca="1">YEAR(TODAY())</f>
        <v>2018</v>
      </c>
    </row>
    <row r="3" spans="1:18" ht="57.75" customHeight="1" x14ac:dyDescent="0.3">
      <c r="A3" s="1"/>
      <c r="B3" s="29" t="str">
        <f ca="1">UPPER(TEXT(DATE(日历年份,1,1),"yyyy年M月"))</f>
        <v>2018年1月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IF(DAY(JanSun1)=1,"",IF(AND(YEAR(JanSun1+1)=日历年份,MONTH(JanSun1+1)=1),JanSun1+1,""))</f>
        <v/>
      </c>
      <c r="C5" s="9">
        <f ca="1">IF(DAY(JanSun1)=1,"",IF(AND(YEAR(JanSun1+2)=日历年份,MONTH(JanSun1+2)=1),JanSun1+2,""))</f>
        <v>43101</v>
      </c>
      <c r="D5" s="9">
        <f ca="1">IF(DAY(JanSun1)=1,"",IF(AND(YEAR(JanSun1+3)=日历年份,MONTH(JanSun1+3)=1),JanSun1+3,""))</f>
        <v>43102</v>
      </c>
      <c r="E5" s="9">
        <f ca="1">IF(DAY(JanSun1)=1,"",IF(AND(YEAR(JanSun1+4)=日历年份,MONTH(JanSun1+4)=1),JanSun1+4,""))</f>
        <v>43103</v>
      </c>
      <c r="F5" s="9">
        <f ca="1">IF(DAY(JanSun1)=1,"",IF(AND(YEAR(JanSun1+5)=日历年份,MONTH(JanSun1+5)=1),JanSun1+5,""))</f>
        <v>43104</v>
      </c>
      <c r="G5" s="9">
        <f ca="1">IF(DAY(JanSun1)=1,"",IF(AND(YEAR(JanSun1+6)=日历年份,MONTH(JanSun1+6)=1),JanSun1+6,""))</f>
        <v>43105</v>
      </c>
      <c r="H5" s="9">
        <f ca="1">IF(DAY(JanSun1)=1,IF(AND(YEAR(JanSun1)=日历年份,MONTH(JanSun1)=1),JanSun1,""),IF(AND(YEAR(JanSun1+7)=日历年份,MONTH(JanSun1+7)=1),JanSun1+7,""))</f>
        <v>43106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IF(DAY(JanSun1)=1,IF(AND(YEAR(JanSun1+1)=日历年份,MONTH(JanSun1+1)=1),JanSun1+1,""),IF(AND(YEAR(JanSun1+8)=日历年份,MONTH(JanSun1+8)=1),JanSun1+8,""))</f>
        <v>43107</v>
      </c>
      <c r="C7" s="13">
        <f ca="1">IF(DAY(JanSun1)=1,IF(AND(YEAR(JanSun1+2)=日历年份,MONTH(JanSun1+2)=1),JanSun1+2,""),IF(AND(YEAR(JanSun1+9)=日历年份,MONTH(JanSun1+9)=1),JanSun1+9,""))</f>
        <v>43108</v>
      </c>
      <c r="D7" s="13">
        <f ca="1">IF(DAY(JanSun1)=1,IF(AND(YEAR(JanSun1+3)=日历年份,MONTH(JanSun1+3)=1),JanSun1+3,""),IF(AND(YEAR(JanSun1+10)=日历年份,MONTH(JanSun1+10)=1),JanSun1+10,""))</f>
        <v>43109</v>
      </c>
      <c r="E7" s="13">
        <f ca="1">IF(DAY(JanSun1)=1,IF(AND(YEAR(JanSun1+4)=日历年份,MONTH(JanSun1+4)=1),JanSun1+4,""),IF(AND(YEAR(JanSun1+11)=日历年份,MONTH(JanSun1+11)=1),JanSun1+11,""))</f>
        <v>43110</v>
      </c>
      <c r="F7" s="13">
        <f ca="1">IF(DAY(JanSun1)=1,IF(AND(YEAR(JanSun1+5)=日历年份,MONTH(JanSun1+5)=1),JanSun1+5,""),IF(AND(YEAR(JanSun1+12)=日历年份,MONTH(JanSun1+12)=1),JanSun1+12,""))</f>
        <v>43111</v>
      </c>
      <c r="G7" s="13">
        <f ca="1">IF(DAY(JanSun1)=1,IF(AND(YEAR(JanSun1+6)=日历年份,MONTH(JanSun1+6)=1),JanSun1+6,""),IF(AND(YEAR(JanSun1+13)=日历年份,MONTH(JanSun1+13)=1),JanSun1+13,""))</f>
        <v>43112</v>
      </c>
      <c r="H7" s="13">
        <f ca="1">IF(DAY(JanSun1)=1,IF(AND(YEAR(JanSun1+7)=日历年份,MONTH(JanSun1+7)=1),JanSun1+7,""),IF(AND(YEAR(JanSun1+14)=日历年份,MONTH(JanSun1+14)=1),JanSun1+14,""))</f>
        <v>43113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IF(DAY(JanSun1)=1,IF(AND(YEAR(JanSun1+8)=日历年份,MONTH(JanSun1+8)=1),JanSun1+8,""),IF(AND(YEAR(JanSun1+15)=日历年份,MONTH(JanSun1+15)=1),JanSun1+15,""))</f>
        <v>43114</v>
      </c>
      <c r="C9" s="16">
        <f ca="1">IF(DAY(JanSun1)=1,IF(AND(YEAR(JanSun1+9)=日历年份,MONTH(JanSun1+9)=1),JanSun1+9,""),IF(AND(YEAR(JanSun1+16)=日历年份,MONTH(JanSun1+16)=1),JanSun1+16,""))</f>
        <v>43115</v>
      </c>
      <c r="D9" s="16">
        <f ca="1">IF(DAY(JanSun1)=1,IF(AND(YEAR(JanSun1+10)=日历年份,MONTH(JanSun1+10)=1),JanSun1+10,""),IF(AND(YEAR(JanSun1+17)=日历年份,MONTH(JanSun1+17)=1),JanSun1+17,""))</f>
        <v>43116</v>
      </c>
      <c r="E9" s="16">
        <f ca="1">IF(DAY(JanSun1)=1,IF(AND(YEAR(JanSun1+11)=日历年份,MONTH(JanSun1+11)=1),JanSun1+11,""),IF(AND(YEAR(JanSun1+18)=日历年份,MONTH(JanSun1+18)=1),JanSun1+18,""))</f>
        <v>43117</v>
      </c>
      <c r="F9" s="16">
        <f ca="1">IF(DAY(JanSun1)=1,IF(AND(YEAR(JanSun1+12)=日历年份,MONTH(JanSun1+12)=1),JanSun1+12,""),IF(AND(YEAR(JanSun1+19)=日历年份,MONTH(JanSun1+19)=1),JanSun1+19,""))</f>
        <v>43118</v>
      </c>
      <c r="G9" s="16">
        <f ca="1">IF(DAY(JanSun1)=1,IF(AND(YEAR(JanSun1+13)=日历年份,MONTH(JanSun1+13)=1),JanSun1+13,""),IF(AND(YEAR(JanSun1+20)=日历年份,MONTH(JanSun1+20)=1),JanSun1+20,""))</f>
        <v>43119</v>
      </c>
      <c r="H9" s="16">
        <f ca="1">IF(DAY(JanSun1)=1,IF(AND(YEAR(JanSun1+14)=日历年份,MONTH(JanSun1+14)=1),JanSun1+14,""),IF(AND(YEAR(JanSun1+21)=日历年份,MONTH(JanSun1+21)=1),JanSun1+21,""))</f>
        <v>43120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IF(DAY(JanSun1)=1,IF(AND(YEAR(JanSun1+15)=日历年份,MONTH(JanSun1+15)=1),JanSun1+15,""),IF(AND(YEAR(JanSun1+22)=日历年份,MONTH(JanSun1+22)=1),JanSun1+22,""))</f>
        <v>43121</v>
      </c>
      <c r="C11" s="17">
        <f ca="1">IF(DAY(JanSun1)=1,IF(AND(YEAR(JanSun1+16)=日历年份,MONTH(JanSun1+16)=1),JanSun1+16,""),IF(AND(YEAR(JanSun1+23)=日历年份,MONTH(JanSun1+23)=1),JanSun1+23,""))</f>
        <v>43122</v>
      </c>
      <c r="D11" s="17">
        <f ca="1">IF(DAY(JanSun1)=1,IF(AND(YEAR(JanSun1+17)=日历年份,MONTH(JanSun1+17)=1),JanSun1+17,""),IF(AND(YEAR(JanSun1+24)=日历年份,MONTH(JanSun1+24)=1),JanSun1+24,""))</f>
        <v>43123</v>
      </c>
      <c r="E11" s="17">
        <f ca="1">IF(DAY(JanSun1)=1,IF(AND(YEAR(JanSun1+18)=日历年份,MONTH(JanSun1+18)=1),JanSun1+18,""),IF(AND(YEAR(JanSun1+25)=日历年份,MONTH(JanSun1+25)=1),JanSun1+25,""))</f>
        <v>43124</v>
      </c>
      <c r="F11" s="17">
        <f ca="1">IF(DAY(JanSun1)=1,IF(AND(YEAR(JanSun1+19)=日历年份,MONTH(JanSun1+19)=1),JanSun1+19,""),IF(AND(YEAR(JanSun1+26)=日历年份,MONTH(JanSun1+26)=1),JanSun1+26,""))</f>
        <v>43125</v>
      </c>
      <c r="G11" s="17">
        <f ca="1">IF(DAY(JanSun1)=1,IF(AND(YEAR(JanSun1+20)=日历年份,MONTH(JanSun1+20)=1),JanSun1+20,""),IF(AND(YEAR(JanSun1+27)=日历年份,MONTH(JanSun1+27)=1),JanSun1+27,""))</f>
        <v>43126</v>
      </c>
      <c r="H11" s="17">
        <f ca="1">IF(DAY(JanSun1)=1,IF(AND(YEAR(JanSun1+21)=日历年份,MONTH(JanSun1+21)=1),JanSun1+21,""),IF(AND(YEAR(JanSun1+28)=日历年份,MONTH(JanSun1+28)=1),JanSun1+28,""))</f>
        <v>43127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IF(DAY(JanSun1)=1,IF(AND(YEAR(JanSun1+22)=日历年份,MONTH(JanSun1+22)=1),JanSun1+22,""),IF(AND(YEAR(JanSun1+29)=日历年份,MONTH(JanSun1+29)=1),JanSun1+29,""))</f>
        <v>43128</v>
      </c>
      <c r="C13" s="16">
        <f ca="1">IF(DAY(JanSun1)=1,IF(AND(YEAR(JanSun1+23)=日历年份,MONTH(JanSun1+23)=1),JanSun1+23,""),IF(AND(YEAR(JanSun1+30)=日历年份,MONTH(JanSun1+30)=1),JanSun1+30,""))</f>
        <v>43129</v>
      </c>
      <c r="D13" s="16">
        <f ca="1">IF(DAY(JanSun1)=1,IF(AND(YEAR(JanSun1+24)=日历年份,MONTH(JanSun1+24)=1),JanSun1+24,""),IF(AND(YEAR(JanSun1+31)=日历年份,MONTH(JanSun1+31)=1),JanSun1+31,""))</f>
        <v>43130</v>
      </c>
      <c r="E13" s="16">
        <f ca="1">IF(DAY(JanSun1)=1,IF(AND(YEAR(JanSun1+25)=日历年份,MONTH(JanSun1+25)=1),JanSun1+25,""),IF(AND(YEAR(JanSun1+32)=日历年份,MONTH(JanSun1+32)=1),JanSun1+32,""))</f>
        <v>43131</v>
      </c>
      <c r="F13" s="16" t="str">
        <f ca="1">IF(DAY(JanSun1)=1,IF(AND(YEAR(JanSun1+26)=日历年份,MONTH(JanSun1+26)=1),JanSun1+26,""),IF(AND(YEAR(JanSun1+33)=日历年份,MONTH(JanSun1+33)=1),JanSun1+33,""))</f>
        <v/>
      </c>
      <c r="G13" s="16" t="str">
        <f ca="1">IF(DAY(JanSun1)=1,IF(AND(YEAR(JanSun1+27)=日历年份,MONTH(JanSun1+27)=1),JanSun1+27,""),IF(AND(YEAR(JanSun1+34)=日历年份,MONTH(JanSun1+34)=1),JanSun1+34,""))</f>
        <v/>
      </c>
      <c r="H13" s="16" t="str">
        <f ca="1">IF(DAY(JanSun1)=1,IF(AND(YEAR(JanSun1+28)=日历年份,MONTH(JanSun1+28)=1),JanSun1+28,""),IF(AND(YEAR(JanSun1+35)=日历年份,MONTH(JanSun1+35)=1),JanSun1+35,""))</f>
        <v/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IF(DAY(JanSun1)=1,IF(AND(YEAR(JanSun1+29)=日历年份,MONTH(JanSun1+29)=1),JanSun1+29,""),IF(AND(YEAR(JanSun1+36)=日历年份,MONTH(JanSun1+36)=1),JanSun1+36,""))</f>
        <v/>
      </c>
      <c r="C15" s="18" t="str">
        <f ca="1">IF(DAY(JanSun1)=1,IF(AND(YEAR(JanSun1+30)=日历年份,MONTH(JanSun1+30)=1),JanSun1+30,""),IF(AND(YEAR(JanSun1+37)=日历年份,MONTH(JanSun1+37)=1),JanSun1+37,""))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D16:H16"/>
    <mergeCell ref="D15:H15"/>
    <mergeCell ref="B3:F3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微调框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UPPER(TEXT(DATE(日历年份,10,1),"yyyy年M月"))</f>
        <v>2018年10月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IF(DAY(OctSun1)=1,"",IF(AND(YEAR(OctSun1+1)=日历年份,MONTH(OctSun1+1)=10),OctSun1+1,""))</f>
        <v/>
      </c>
      <c r="C5" s="9">
        <f ca="1">IF(DAY(OctSun1)=1,"",IF(AND(YEAR(OctSun1+2)=日历年份,MONTH(OctSun1+2)=10),OctSun1+2,""))</f>
        <v>43374</v>
      </c>
      <c r="D5" s="9">
        <f ca="1">IF(DAY(OctSun1)=1,"",IF(AND(YEAR(OctSun1+3)=日历年份,MONTH(OctSun1+3)=10),OctSun1+3,""))</f>
        <v>43375</v>
      </c>
      <c r="E5" s="9">
        <f ca="1">IF(DAY(OctSun1)=1,"",IF(AND(YEAR(OctSun1+4)=日历年份,MONTH(OctSun1+4)=10),OctSun1+4,""))</f>
        <v>43376</v>
      </c>
      <c r="F5" s="9">
        <f ca="1">IF(DAY(OctSun1)=1,"",IF(AND(YEAR(OctSun1+5)=日历年份,MONTH(OctSun1+5)=10),OctSun1+5,""))</f>
        <v>43377</v>
      </c>
      <c r="G5" s="9">
        <f ca="1">IF(DAY(OctSun1)=1,"",IF(AND(YEAR(OctSun1+6)=日历年份,MONTH(OctSun1+6)=10),OctSun1+6,""))</f>
        <v>43378</v>
      </c>
      <c r="H5" s="9">
        <f ca="1">IF(DAY(OctSun1)=1,IF(AND(YEAR(OctSun1)=日历年份,MONTH(OctSun1)=10),OctSun1,""),IF(AND(YEAR(OctSun1+7)=日历年份,MONTH(OctSun1+7)=10),OctSun1+7,""))</f>
        <v>43379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IF(DAY(OctSun1)=1,IF(AND(YEAR(OctSun1+1)=日历年份,MONTH(OctSun1+1)=10),OctSun1+1,""),IF(AND(YEAR(OctSun1+8)=日历年份,MONTH(OctSun1+8)=10),OctSun1+8,""))</f>
        <v>43380</v>
      </c>
      <c r="C7" s="13">
        <f ca="1">IF(DAY(OctSun1)=1,IF(AND(YEAR(OctSun1+2)=日历年份,MONTH(OctSun1+2)=10),OctSun1+2,""),IF(AND(YEAR(OctSun1+9)=日历年份,MONTH(OctSun1+9)=10),OctSun1+9,""))</f>
        <v>43381</v>
      </c>
      <c r="D7" s="13">
        <f ca="1">IF(DAY(OctSun1)=1,IF(AND(YEAR(OctSun1+3)=日历年份,MONTH(OctSun1+3)=10),OctSun1+3,""),IF(AND(YEAR(OctSun1+10)=日历年份,MONTH(OctSun1+10)=10),OctSun1+10,""))</f>
        <v>43382</v>
      </c>
      <c r="E7" s="13">
        <f ca="1">IF(DAY(OctSun1)=1,IF(AND(YEAR(OctSun1+4)=日历年份,MONTH(OctSun1+4)=10),OctSun1+4,""),IF(AND(YEAR(OctSun1+11)=日历年份,MONTH(OctSun1+11)=10),OctSun1+11,""))</f>
        <v>43383</v>
      </c>
      <c r="F7" s="13">
        <f ca="1">IF(DAY(OctSun1)=1,IF(AND(YEAR(OctSun1+5)=日历年份,MONTH(OctSun1+5)=10),OctSun1+5,""),IF(AND(YEAR(OctSun1+12)=日历年份,MONTH(OctSun1+12)=10),OctSun1+12,""))</f>
        <v>43384</v>
      </c>
      <c r="G7" s="13">
        <f ca="1">IF(DAY(OctSun1)=1,IF(AND(YEAR(OctSun1+6)=日历年份,MONTH(OctSun1+6)=10),OctSun1+6,""),IF(AND(YEAR(OctSun1+13)=日历年份,MONTH(OctSun1+13)=10),OctSun1+13,""))</f>
        <v>43385</v>
      </c>
      <c r="H7" s="13">
        <f ca="1">IF(DAY(OctSun1)=1,IF(AND(YEAR(OctSun1+7)=日历年份,MONTH(OctSun1+7)=10),OctSun1+7,""),IF(AND(YEAR(OctSun1+14)=日历年份,MONTH(OctSun1+14)=10),OctSun1+14,""))</f>
        <v>43386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IF(DAY(OctSun1)=1,IF(AND(YEAR(OctSun1+8)=日历年份,MONTH(OctSun1+8)=10),OctSun1+8,""),IF(AND(YEAR(OctSun1+15)=日历年份,MONTH(OctSun1+15)=10),OctSun1+15,""))</f>
        <v>43387</v>
      </c>
      <c r="C9" s="16">
        <f ca="1">IF(DAY(OctSun1)=1,IF(AND(YEAR(OctSun1+9)=日历年份,MONTH(OctSun1+9)=10),OctSun1+9,""),IF(AND(YEAR(OctSun1+16)=日历年份,MONTH(OctSun1+16)=10),OctSun1+16,""))</f>
        <v>43388</v>
      </c>
      <c r="D9" s="16">
        <f ca="1">IF(DAY(OctSun1)=1,IF(AND(YEAR(OctSun1+10)=日历年份,MONTH(OctSun1+10)=10),OctSun1+10,""),IF(AND(YEAR(OctSun1+17)=日历年份,MONTH(OctSun1+17)=10),OctSun1+17,""))</f>
        <v>43389</v>
      </c>
      <c r="E9" s="16">
        <f ca="1">IF(DAY(OctSun1)=1,IF(AND(YEAR(OctSun1+11)=日历年份,MONTH(OctSun1+11)=10),OctSun1+11,""),IF(AND(YEAR(OctSun1+18)=日历年份,MONTH(OctSun1+18)=10),OctSun1+18,""))</f>
        <v>43390</v>
      </c>
      <c r="F9" s="16">
        <f ca="1">IF(DAY(OctSun1)=1,IF(AND(YEAR(OctSun1+12)=日历年份,MONTH(OctSun1+12)=10),OctSun1+12,""),IF(AND(YEAR(OctSun1+19)=日历年份,MONTH(OctSun1+19)=10),OctSun1+19,""))</f>
        <v>43391</v>
      </c>
      <c r="G9" s="16">
        <f ca="1">IF(DAY(OctSun1)=1,IF(AND(YEAR(OctSun1+13)=日历年份,MONTH(OctSun1+13)=10),OctSun1+13,""),IF(AND(YEAR(OctSun1+20)=日历年份,MONTH(OctSun1+20)=10),OctSun1+20,""))</f>
        <v>43392</v>
      </c>
      <c r="H9" s="16">
        <f ca="1">IF(DAY(OctSun1)=1,IF(AND(YEAR(OctSun1+14)=日历年份,MONTH(OctSun1+14)=10),OctSun1+14,""),IF(AND(YEAR(OctSun1+21)=日历年份,MONTH(OctSun1+21)=10),OctSun1+21,""))</f>
        <v>43393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IF(DAY(OctSun1)=1,IF(AND(YEAR(OctSun1+15)=日历年份,MONTH(OctSun1+15)=10),OctSun1+15,""),IF(AND(YEAR(OctSun1+22)=日历年份,MONTH(OctSun1+22)=10),OctSun1+22,""))</f>
        <v>43394</v>
      </c>
      <c r="C11" s="17">
        <f ca="1">IF(DAY(OctSun1)=1,IF(AND(YEAR(OctSun1+16)=日历年份,MONTH(OctSun1+16)=10),OctSun1+16,""),IF(AND(YEAR(OctSun1+23)=日历年份,MONTH(OctSun1+23)=10),OctSun1+23,""))</f>
        <v>43395</v>
      </c>
      <c r="D11" s="17">
        <f ca="1">IF(DAY(OctSun1)=1,IF(AND(YEAR(OctSun1+17)=日历年份,MONTH(OctSun1+17)=10),OctSun1+17,""),IF(AND(YEAR(OctSun1+24)=日历年份,MONTH(OctSun1+24)=10),OctSun1+24,""))</f>
        <v>43396</v>
      </c>
      <c r="E11" s="17">
        <f ca="1">IF(DAY(OctSun1)=1,IF(AND(YEAR(OctSun1+18)=日历年份,MONTH(OctSun1+18)=10),OctSun1+18,""),IF(AND(YEAR(OctSun1+25)=日历年份,MONTH(OctSun1+25)=10),OctSun1+25,""))</f>
        <v>43397</v>
      </c>
      <c r="F11" s="17">
        <f ca="1">IF(DAY(OctSun1)=1,IF(AND(YEAR(OctSun1+19)=日历年份,MONTH(OctSun1+19)=10),OctSun1+19,""),IF(AND(YEAR(OctSun1+26)=日历年份,MONTH(OctSun1+26)=10),OctSun1+26,""))</f>
        <v>43398</v>
      </c>
      <c r="G11" s="17">
        <f ca="1">IF(DAY(OctSun1)=1,IF(AND(YEAR(OctSun1+20)=日历年份,MONTH(OctSun1+20)=10),OctSun1+20,""),IF(AND(YEAR(OctSun1+27)=日历年份,MONTH(OctSun1+27)=10),OctSun1+27,""))</f>
        <v>43399</v>
      </c>
      <c r="H11" s="17">
        <f ca="1">IF(DAY(OctSun1)=1,IF(AND(YEAR(OctSun1+21)=日历年份,MONTH(OctSun1+21)=10),OctSun1+21,""),IF(AND(YEAR(OctSun1+28)=日历年份,MONTH(OctSun1+28)=10),OctSun1+28,""))</f>
        <v>43400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IF(DAY(OctSun1)=1,IF(AND(YEAR(OctSun1+22)=日历年份,MONTH(OctSun1+22)=10),OctSun1+22,""),IF(AND(YEAR(OctSun1+29)=日历年份,MONTH(OctSun1+29)=10),OctSun1+29,""))</f>
        <v>43401</v>
      </c>
      <c r="C13" s="16">
        <f ca="1">IF(DAY(OctSun1)=1,IF(AND(YEAR(OctSun1+23)=日历年份,MONTH(OctSun1+23)=10),OctSun1+23,""),IF(AND(YEAR(OctSun1+30)=日历年份,MONTH(OctSun1+30)=10),OctSun1+30,""))</f>
        <v>43402</v>
      </c>
      <c r="D13" s="16">
        <f ca="1">IF(DAY(OctSun1)=1,IF(AND(YEAR(OctSun1+24)=日历年份,MONTH(OctSun1+24)=10),OctSun1+24,""),IF(AND(YEAR(OctSun1+31)=日历年份,MONTH(OctSun1+31)=10),OctSun1+31,""))</f>
        <v>43403</v>
      </c>
      <c r="E13" s="16">
        <f ca="1">IF(DAY(OctSun1)=1,IF(AND(YEAR(OctSun1+25)=日历年份,MONTH(OctSun1+25)=10),OctSun1+25,""),IF(AND(YEAR(OctSun1+32)=日历年份,MONTH(OctSun1+32)=10),OctSun1+32,""))</f>
        <v>43404</v>
      </c>
      <c r="F13" s="16" t="str">
        <f ca="1">IF(DAY(OctSun1)=1,IF(AND(YEAR(OctSun1+26)=日历年份,MONTH(OctSun1+26)=10),OctSun1+26,""),IF(AND(YEAR(OctSun1+33)=日历年份,MONTH(OctSun1+33)=10),OctSun1+33,""))</f>
        <v/>
      </c>
      <c r="G13" s="16" t="str">
        <f ca="1">IF(DAY(OctSun1)=1,IF(AND(YEAR(OctSun1+27)=日历年份,MONTH(OctSun1+27)=10),OctSun1+27,""),IF(AND(YEAR(OctSun1+34)=日历年份,MONTH(OctSun1+34)=10),OctSun1+34,""))</f>
        <v/>
      </c>
      <c r="H13" s="16" t="str">
        <f ca="1">IF(DAY(OctSun1)=1,IF(AND(YEAR(OctSun1+28)=日历年份,MONTH(OctSun1+28)=10),OctSun1+28,""),IF(AND(YEAR(OctSun1+35)=日历年份,MONTH(OctSun1+35)=10),OctSun1+35,""))</f>
        <v/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IF(DAY(OctSun1)=1,IF(AND(YEAR(OctSun1+29)=日历年份,MONTH(OctSun1+29)=10),OctSun1+29,""),IF(AND(YEAR(OctSun1+36)=日历年份,MONTH(OctSun1+36)=10),OctSun1+36,""))</f>
        <v/>
      </c>
      <c r="C15" s="18" t="str">
        <f ca="1">IF(DAY(OctSun1)=1,IF(AND(YEAR(OctSun1+30)=日历年份,MONTH(OctSun1+30)=10),OctSun1+30,""),IF(AND(YEAR(OctSun1+37)=日历年份,MONTH(OctSun1+37)=10),OctSun1+37,""))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UPPER(TEXT(DATE(日历年份,11,1),"yyyy年M月"))</f>
        <v>2018年11月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IF(DAY(NovSun1)=1,"",IF(AND(YEAR(NovSun1+1)=日历年份,MONTH(NovSun1+1)=11),NovSun1+1,""))</f>
        <v/>
      </c>
      <c r="C5" s="9" t="str">
        <f ca="1">IF(DAY(NovSun1)=1,"",IF(AND(YEAR(NovSun1+2)=日历年份,MONTH(NovSun1+2)=11),NovSun1+2,""))</f>
        <v/>
      </c>
      <c r="D5" s="9" t="str">
        <f ca="1">IF(DAY(NovSun1)=1,"",IF(AND(YEAR(NovSun1+3)=日历年份,MONTH(NovSun1+3)=11),NovSun1+3,""))</f>
        <v/>
      </c>
      <c r="E5" s="9" t="str">
        <f ca="1">IF(DAY(NovSun1)=1,"",IF(AND(YEAR(NovSun1+4)=日历年份,MONTH(NovSun1+4)=11),NovSun1+4,""))</f>
        <v/>
      </c>
      <c r="F5" s="9">
        <f ca="1">IF(DAY(NovSun1)=1,"",IF(AND(YEAR(NovSun1+5)=日历年份,MONTH(NovSun1+5)=11),NovSun1+5,""))</f>
        <v>43405</v>
      </c>
      <c r="G5" s="9">
        <f ca="1">IF(DAY(NovSun1)=1,"",IF(AND(YEAR(NovSun1+6)=日历年份,MONTH(NovSun1+6)=11),NovSun1+6,""))</f>
        <v>43406</v>
      </c>
      <c r="H5" s="9">
        <f ca="1">IF(DAY(NovSun1)=1,IF(AND(YEAR(NovSun1)=日历年份,MONTH(NovSun1)=11),NovSun1,""),IF(AND(YEAR(NovSun1+7)=日历年份,MONTH(NovSun1+7)=11),NovSun1+7,""))</f>
        <v>43407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IF(DAY(NovSun1)=1,IF(AND(YEAR(NovSun1+1)=日历年份,MONTH(NovSun1+1)=11),NovSun1+1,""),IF(AND(YEAR(NovSun1+8)=日历年份,MONTH(NovSun1+8)=11),NovSun1+8,""))</f>
        <v>43408</v>
      </c>
      <c r="C7" s="13">
        <f ca="1">IF(DAY(NovSun1)=1,IF(AND(YEAR(NovSun1+2)=日历年份,MONTH(NovSun1+2)=11),NovSun1+2,""),IF(AND(YEAR(NovSun1+9)=日历年份,MONTH(NovSun1+9)=11),NovSun1+9,""))</f>
        <v>43409</v>
      </c>
      <c r="D7" s="13">
        <f ca="1">IF(DAY(NovSun1)=1,IF(AND(YEAR(NovSun1+3)=日历年份,MONTH(NovSun1+3)=11),NovSun1+3,""),IF(AND(YEAR(NovSun1+10)=日历年份,MONTH(NovSun1+10)=11),NovSun1+10,""))</f>
        <v>43410</v>
      </c>
      <c r="E7" s="13">
        <f ca="1">IF(DAY(NovSun1)=1,IF(AND(YEAR(NovSun1+4)=日历年份,MONTH(NovSun1+4)=11),NovSun1+4,""),IF(AND(YEAR(NovSun1+11)=日历年份,MONTH(NovSun1+11)=11),NovSun1+11,""))</f>
        <v>43411</v>
      </c>
      <c r="F7" s="13">
        <f ca="1">IF(DAY(NovSun1)=1,IF(AND(YEAR(NovSun1+5)=日历年份,MONTH(NovSun1+5)=11),NovSun1+5,""),IF(AND(YEAR(NovSun1+12)=日历年份,MONTH(NovSun1+12)=11),NovSun1+12,""))</f>
        <v>43412</v>
      </c>
      <c r="G7" s="13">
        <f ca="1">IF(DAY(NovSun1)=1,IF(AND(YEAR(NovSun1+6)=日历年份,MONTH(NovSun1+6)=11),NovSun1+6,""),IF(AND(YEAR(NovSun1+13)=日历年份,MONTH(NovSun1+13)=11),NovSun1+13,""))</f>
        <v>43413</v>
      </c>
      <c r="H7" s="13">
        <f ca="1">IF(DAY(NovSun1)=1,IF(AND(YEAR(NovSun1+7)=日历年份,MONTH(NovSun1+7)=11),NovSun1+7,""),IF(AND(YEAR(NovSun1+14)=日历年份,MONTH(NovSun1+14)=11),NovSun1+14,""))</f>
        <v>43414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IF(DAY(NovSun1)=1,IF(AND(YEAR(NovSun1+8)=日历年份,MONTH(NovSun1+8)=11),NovSun1+8,""),IF(AND(YEAR(NovSun1+15)=日历年份,MONTH(NovSun1+15)=11),NovSun1+15,""))</f>
        <v>43415</v>
      </c>
      <c r="C9" s="16">
        <f ca="1">IF(DAY(NovSun1)=1,IF(AND(YEAR(NovSun1+9)=日历年份,MONTH(NovSun1+9)=11),NovSun1+9,""),IF(AND(YEAR(NovSun1+16)=日历年份,MONTH(NovSun1+16)=11),NovSun1+16,""))</f>
        <v>43416</v>
      </c>
      <c r="D9" s="16">
        <f ca="1">IF(DAY(NovSun1)=1,IF(AND(YEAR(NovSun1+10)=日历年份,MONTH(NovSun1+10)=11),NovSun1+10,""),IF(AND(YEAR(NovSun1+17)=日历年份,MONTH(NovSun1+17)=11),NovSun1+17,""))</f>
        <v>43417</v>
      </c>
      <c r="E9" s="16">
        <f ca="1">IF(DAY(NovSun1)=1,IF(AND(YEAR(NovSun1+11)=日历年份,MONTH(NovSun1+11)=11),NovSun1+11,""),IF(AND(YEAR(NovSun1+18)=日历年份,MONTH(NovSun1+18)=11),NovSun1+18,""))</f>
        <v>43418</v>
      </c>
      <c r="F9" s="16">
        <f ca="1">IF(DAY(NovSun1)=1,IF(AND(YEAR(NovSun1+12)=日历年份,MONTH(NovSun1+12)=11),NovSun1+12,""),IF(AND(YEAR(NovSun1+19)=日历年份,MONTH(NovSun1+19)=11),NovSun1+19,""))</f>
        <v>43419</v>
      </c>
      <c r="G9" s="16">
        <f ca="1">IF(DAY(NovSun1)=1,IF(AND(YEAR(NovSun1+13)=日历年份,MONTH(NovSun1+13)=11),NovSun1+13,""),IF(AND(YEAR(NovSun1+20)=日历年份,MONTH(NovSun1+20)=11),NovSun1+20,""))</f>
        <v>43420</v>
      </c>
      <c r="H9" s="16">
        <f ca="1">IF(DAY(NovSun1)=1,IF(AND(YEAR(NovSun1+14)=日历年份,MONTH(NovSun1+14)=11),NovSun1+14,""),IF(AND(YEAR(NovSun1+21)=日历年份,MONTH(NovSun1+21)=11),NovSun1+21,""))</f>
        <v>43421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IF(DAY(NovSun1)=1,IF(AND(YEAR(NovSun1+15)=日历年份,MONTH(NovSun1+15)=11),NovSun1+15,""),IF(AND(YEAR(NovSun1+22)=日历年份,MONTH(NovSun1+22)=11),NovSun1+22,""))</f>
        <v>43422</v>
      </c>
      <c r="C11" s="17">
        <f ca="1">IF(DAY(NovSun1)=1,IF(AND(YEAR(NovSun1+16)=日历年份,MONTH(NovSun1+16)=11),NovSun1+16,""),IF(AND(YEAR(NovSun1+23)=日历年份,MONTH(NovSun1+23)=11),NovSun1+23,""))</f>
        <v>43423</v>
      </c>
      <c r="D11" s="17">
        <f ca="1">IF(DAY(NovSun1)=1,IF(AND(YEAR(NovSun1+17)=日历年份,MONTH(NovSun1+17)=11),NovSun1+17,""),IF(AND(YEAR(NovSun1+24)=日历年份,MONTH(NovSun1+24)=11),NovSun1+24,""))</f>
        <v>43424</v>
      </c>
      <c r="E11" s="17">
        <f ca="1">IF(DAY(NovSun1)=1,IF(AND(YEAR(NovSun1+18)=日历年份,MONTH(NovSun1+18)=11),NovSun1+18,""),IF(AND(YEAR(NovSun1+25)=日历年份,MONTH(NovSun1+25)=11),NovSun1+25,""))</f>
        <v>43425</v>
      </c>
      <c r="F11" s="17">
        <f ca="1">IF(DAY(NovSun1)=1,IF(AND(YEAR(NovSun1+19)=日历年份,MONTH(NovSun1+19)=11),NovSun1+19,""),IF(AND(YEAR(NovSun1+26)=日历年份,MONTH(NovSun1+26)=11),NovSun1+26,""))</f>
        <v>43426</v>
      </c>
      <c r="G11" s="17">
        <f ca="1">IF(DAY(NovSun1)=1,IF(AND(YEAR(NovSun1+20)=日历年份,MONTH(NovSun1+20)=11),NovSun1+20,""),IF(AND(YEAR(NovSun1+27)=日历年份,MONTH(NovSun1+27)=11),NovSun1+27,""))</f>
        <v>43427</v>
      </c>
      <c r="H11" s="17">
        <f ca="1">IF(DAY(NovSun1)=1,IF(AND(YEAR(NovSun1+21)=日历年份,MONTH(NovSun1+21)=11),NovSun1+21,""),IF(AND(YEAR(NovSun1+28)=日历年份,MONTH(NovSun1+28)=11),NovSun1+28,""))</f>
        <v>43428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IF(DAY(NovSun1)=1,IF(AND(YEAR(NovSun1+22)=日历年份,MONTH(NovSun1+22)=11),NovSun1+22,""),IF(AND(YEAR(NovSun1+29)=日历年份,MONTH(NovSun1+29)=11),NovSun1+29,""))</f>
        <v>43429</v>
      </c>
      <c r="C13" s="16">
        <f ca="1">IF(DAY(NovSun1)=1,IF(AND(YEAR(NovSun1+23)=日历年份,MONTH(NovSun1+23)=11),NovSun1+23,""),IF(AND(YEAR(NovSun1+30)=日历年份,MONTH(NovSun1+30)=11),NovSun1+30,""))</f>
        <v>43430</v>
      </c>
      <c r="D13" s="16">
        <f ca="1">IF(DAY(NovSun1)=1,IF(AND(YEAR(NovSun1+24)=日历年份,MONTH(NovSun1+24)=11),NovSun1+24,""),IF(AND(YEAR(NovSun1+31)=日历年份,MONTH(NovSun1+31)=11),NovSun1+31,""))</f>
        <v>43431</v>
      </c>
      <c r="E13" s="16">
        <f ca="1">IF(DAY(NovSun1)=1,IF(AND(YEAR(NovSun1+25)=日历年份,MONTH(NovSun1+25)=11),NovSun1+25,""),IF(AND(YEAR(NovSun1+32)=日历年份,MONTH(NovSun1+32)=11),NovSun1+32,""))</f>
        <v>43432</v>
      </c>
      <c r="F13" s="16">
        <f ca="1">IF(DAY(NovSun1)=1,IF(AND(YEAR(NovSun1+26)=日历年份,MONTH(NovSun1+26)=11),NovSun1+26,""),IF(AND(YEAR(NovSun1+33)=日历年份,MONTH(NovSun1+33)=11),NovSun1+33,""))</f>
        <v>43433</v>
      </c>
      <c r="G13" s="16">
        <f ca="1">IF(DAY(NovSun1)=1,IF(AND(YEAR(NovSun1+27)=日历年份,MONTH(NovSun1+27)=11),NovSun1+27,""),IF(AND(YEAR(NovSun1+34)=日历年份,MONTH(NovSun1+34)=11),NovSun1+34,""))</f>
        <v>43434</v>
      </c>
      <c r="H13" s="16" t="str">
        <f ca="1">IF(DAY(NovSun1)=1,IF(AND(YEAR(NovSun1+28)=日历年份,MONTH(NovSun1+28)=11),NovSun1+28,""),IF(AND(YEAR(NovSun1+35)=日历年份,MONTH(NovSun1+35)=11),NovSun1+35,""))</f>
        <v/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IF(DAY(NovSun1)=1,IF(AND(YEAR(NovSun1+29)=日历年份,MONTH(NovSun1+29)=11),NovSun1+29,""),IF(AND(YEAR(NovSun1+36)=日历年份,MONTH(NovSun1+36)=11),NovSun1+36,""))</f>
        <v/>
      </c>
      <c r="C15" s="18" t="str">
        <f ca="1">IF(DAY(NovSun1)=1,IF(AND(YEAR(NovSun1+30)=日历年份,MONTH(NovSun1+30)=11),NovSun1+30,""),IF(AND(YEAR(NovSun1+37)=日历年份,MONTH(NovSun1+37)=11),NovSun1+37,""))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30" t="str">
        <f ca="1">UPPER(TEXT(DATE(日历年份,12,1),"yyyy年M月"))</f>
        <v>2018年12月</v>
      </c>
      <c r="C3" s="30"/>
      <c r="D3" s="30"/>
      <c r="E3" s="30"/>
      <c r="F3" s="30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IF(DAY(DecSun1)=1,"",IF(AND(YEAR(DecSun1+1)=日历年份,MONTH(DecSun1+1)=12),DecSun1+1,""))</f>
        <v/>
      </c>
      <c r="C5" s="9" t="str">
        <f ca="1">IF(DAY(DecSun1)=1,"",IF(AND(YEAR(DecSun1+2)=日历年份,MONTH(DecSun1+2)=12),DecSun1+2,""))</f>
        <v/>
      </c>
      <c r="D5" s="9" t="str">
        <f ca="1">IF(DAY(DecSun1)=1,"",IF(AND(YEAR(DecSun1+3)=日历年份,MONTH(DecSun1+3)=12),DecSun1+3,""))</f>
        <v/>
      </c>
      <c r="E5" s="9" t="str">
        <f ca="1">IF(DAY(DecSun1)=1,"",IF(AND(YEAR(DecSun1+4)=日历年份,MONTH(DecSun1+4)=12),DecSun1+4,""))</f>
        <v/>
      </c>
      <c r="F5" s="9" t="str">
        <f ca="1">IF(DAY(DecSun1)=1,"",IF(AND(YEAR(DecSun1+5)=日历年份,MONTH(DecSun1+5)=12),DecSun1+5,""))</f>
        <v/>
      </c>
      <c r="G5" s="9" t="str">
        <f ca="1">IF(DAY(DecSun1)=1,"",IF(AND(YEAR(DecSun1+6)=日历年份,MONTH(DecSun1+6)=12),DecSun1+6,""))</f>
        <v/>
      </c>
      <c r="H5" s="9">
        <f ca="1">IF(DAY(DecSun1)=1,IF(AND(YEAR(DecSun1)=日历年份,MONTH(DecSun1)=12),DecSun1,""),IF(AND(YEAR(DecSun1+7)=日历年份,MONTH(DecSun1+7)=12),DecSun1+7,""))</f>
        <v>43435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IF(DAY(DecSun1)=1,IF(AND(YEAR(DecSun1+1)=日历年份,MONTH(DecSun1+1)=12),DecSun1+1,""),IF(AND(YEAR(DecSun1+8)=日历年份,MONTH(DecSun1+8)=12),DecSun1+8,""))</f>
        <v>43436</v>
      </c>
      <c r="C7" s="13">
        <f ca="1">IF(DAY(DecSun1)=1,IF(AND(YEAR(DecSun1+2)=日历年份,MONTH(DecSun1+2)=12),DecSun1+2,""),IF(AND(YEAR(DecSun1+9)=日历年份,MONTH(DecSun1+9)=12),DecSun1+9,""))</f>
        <v>43437</v>
      </c>
      <c r="D7" s="13">
        <f ca="1">IF(DAY(DecSun1)=1,IF(AND(YEAR(DecSun1+3)=日历年份,MONTH(DecSun1+3)=12),DecSun1+3,""),IF(AND(YEAR(DecSun1+10)=日历年份,MONTH(DecSun1+10)=12),DecSun1+10,""))</f>
        <v>43438</v>
      </c>
      <c r="E7" s="13">
        <f ca="1">IF(DAY(DecSun1)=1,IF(AND(YEAR(DecSun1+4)=日历年份,MONTH(DecSun1+4)=12),DecSun1+4,""),IF(AND(YEAR(DecSun1+11)=日历年份,MONTH(DecSun1+11)=12),DecSun1+11,""))</f>
        <v>43439</v>
      </c>
      <c r="F7" s="13">
        <f ca="1">IF(DAY(DecSun1)=1,IF(AND(YEAR(DecSun1+5)=日历年份,MONTH(DecSun1+5)=12),DecSun1+5,""),IF(AND(YEAR(DecSun1+12)=日历年份,MONTH(DecSun1+12)=12),DecSun1+12,""))</f>
        <v>43440</v>
      </c>
      <c r="G7" s="13">
        <f ca="1">IF(DAY(DecSun1)=1,IF(AND(YEAR(DecSun1+6)=日历年份,MONTH(DecSun1+6)=12),DecSun1+6,""),IF(AND(YEAR(DecSun1+13)=日历年份,MONTH(DecSun1+13)=12),DecSun1+13,""))</f>
        <v>43441</v>
      </c>
      <c r="H7" s="13">
        <f ca="1">IF(DAY(DecSun1)=1,IF(AND(YEAR(DecSun1+7)=日历年份,MONTH(DecSun1+7)=12),DecSun1+7,""),IF(AND(YEAR(DecSun1+14)=日历年份,MONTH(DecSun1+14)=12),DecSun1+14,""))</f>
        <v>43442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IF(DAY(DecSun1)=1,IF(AND(YEAR(DecSun1+8)=日历年份,MONTH(DecSun1+8)=12),DecSun1+8,""),IF(AND(YEAR(DecSun1+15)=日历年份,MONTH(DecSun1+15)=12),DecSun1+15,""))</f>
        <v>43443</v>
      </c>
      <c r="C9" s="16">
        <f ca="1">IF(DAY(DecSun1)=1,IF(AND(YEAR(DecSun1+9)=日历年份,MONTH(DecSun1+9)=12),DecSun1+9,""),IF(AND(YEAR(DecSun1+16)=日历年份,MONTH(DecSun1+16)=12),DecSun1+16,""))</f>
        <v>43444</v>
      </c>
      <c r="D9" s="16">
        <f ca="1">IF(DAY(DecSun1)=1,IF(AND(YEAR(DecSun1+10)=日历年份,MONTH(DecSun1+10)=12),DecSun1+10,""),IF(AND(YEAR(DecSun1+17)=日历年份,MONTH(DecSun1+17)=12),DecSun1+17,""))</f>
        <v>43445</v>
      </c>
      <c r="E9" s="16">
        <f ca="1">IF(DAY(DecSun1)=1,IF(AND(YEAR(DecSun1+11)=日历年份,MONTH(DecSun1+11)=12),DecSun1+11,""),IF(AND(YEAR(DecSun1+18)=日历年份,MONTH(DecSun1+18)=12),DecSun1+18,""))</f>
        <v>43446</v>
      </c>
      <c r="F9" s="16">
        <f ca="1">IF(DAY(DecSun1)=1,IF(AND(YEAR(DecSun1+12)=日历年份,MONTH(DecSun1+12)=12),DecSun1+12,""),IF(AND(YEAR(DecSun1+19)=日历年份,MONTH(DecSun1+19)=12),DecSun1+19,""))</f>
        <v>43447</v>
      </c>
      <c r="G9" s="16">
        <f ca="1">IF(DAY(DecSun1)=1,IF(AND(YEAR(DecSun1+13)=日历年份,MONTH(DecSun1+13)=12),DecSun1+13,""),IF(AND(YEAR(DecSun1+20)=日历年份,MONTH(DecSun1+20)=12),DecSun1+20,""))</f>
        <v>43448</v>
      </c>
      <c r="H9" s="16">
        <f ca="1">IF(DAY(DecSun1)=1,IF(AND(YEAR(DecSun1+14)=日历年份,MONTH(DecSun1+14)=12),DecSun1+14,""),IF(AND(YEAR(DecSun1+21)=日历年份,MONTH(DecSun1+21)=12),DecSun1+21,""))</f>
        <v>43449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IF(DAY(DecSun1)=1,IF(AND(YEAR(DecSun1+15)=日历年份,MONTH(DecSun1+15)=12),DecSun1+15,""),IF(AND(YEAR(DecSun1+22)=日历年份,MONTH(DecSun1+22)=12),DecSun1+22,""))</f>
        <v>43450</v>
      </c>
      <c r="C11" s="17">
        <f ca="1">IF(DAY(DecSun1)=1,IF(AND(YEAR(DecSun1+16)=日历年份,MONTH(DecSun1+16)=12),DecSun1+16,""),IF(AND(YEAR(DecSun1+23)=日历年份,MONTH(DecSun1+23)=12),DecSun1+23,""))</f>
        <v>43451</v>
      </c>
      <c r="D11" s="17">
        <f ca="1">IF(DAY(DecSun1)=1,IF(AND(YEAR(DecSun1+17)=日历年份,MONTH(DecSun1+17)=12),DecSun1+17,""),IF(AND(YEAR(DecSun1+24)=日历年份,MONTH(DecSun1+24)=12),DecSun1+24,""))</f>
        <v>43452</v>
      </c>
      <c r="E11" s="17">
        <f ca="1">IF(DAY(DecSun1)=1,IF(AND(YEAR(DecSun1+18)=日历年份,MONTH(DecSun1+18)=12),DecSun1+18,""),IF(AND(YEAR(DecSun1+25)=日历年份,MONTH(DecSun1+25)=12),DecSun1+25,""))</f>
        <v>43453</v>
      </c>
      <c r="F11" s="17">
        <f ca="1">IF(DAY(DecSun1)=1,IF(AND(YEAR(DecSun1+19)=日历年份,MONTH(DecSun1+19)=12),DecSun1+19,""),IF(AND(YEAR(DecSun1+26)=日历年份,MONTH(DecSun1+26)=12),DecSun1+26,""))</f>
        <v>43454</v>
      </c>
      <c r="G11" s="17">
        <f ca="1">IF(DAY(DecSun1)=1,IF(AND(YEAR(DecSun1+20)=日历年份,MONTH(DecSun1+20)=12),DecSun1+20,""),IF(AND(YEAR(DecSun1+27)=日历年份,MONTH(DecSun1+27)=12),DecSun1+27,""))</f>
        <v>43455</v>
      </c>
      <c r="H11" s="17">
        <f ca="1">IF(DAY(DecSun1)=1,IF(AND(YEAR(DecSun1+21)=日历年份,MONTH(DecSun1+21)=12),DecSun1+21,""),IF(AND(YEAR(DecSun1+28)=日历年份,MONTH(DecSun1+28)=12),DecSun1+28,""))</f>
        <v>43456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IF(DAY(DecSun1)=1,IF(AND(YEAR(DecSun1+22)=日历年份,MONTH(DecSun1+22)=12),DecSun1+22,""),IF(AND(YEAR(DecSun1+29)=日历年份,MONTH(DecSun1+29)=12),DecSun1+29,""))</f>
        <v>43457</v>
      </c>
      <c r="C13" s="16">
        <f ca="1">IF(DAY(DecSun1)=1,IF(AND(YEAR(DecSun1+23)=日历年份,MONTH(DecSun1+23)=12),DecSun1+23,""),IF(AND(YEAR(DecSun1+30)=日历年份,MONTH(DecSun1+30)=12),DecSun1+30,""))</f>
        <v>43458</v>
      </c>
      <c r="D13" s="16">
        <f ca="1">IF(DAY(DecSun1)=1,IF(AND(YEAR(DecSun1+24)=日历年份,MONTH(DecSun1+24)=12),DecSun1+24,""),IF(AND(YEAR(DecSun1+31)=日历年份,MONTH(DecSun1+31)=12),DecSun1+31,""))</f>
        <v>43459</v>
      </c>
      <c r="E13" s="16">
        <f ca="1">IF(DAY(DecSun1)=1,IF(AND(YEAR(DecSun1+25)=日历年份,MONTH(DecSun1+25)=12),DecSun1+25,""),IF(AND(YEAR(DecSun1+32)=日历年份,MONTH(DecSun1+32)=12),DecSun1+32,""))</f>
        <v>43460</v>
      </c>
      <c r="F13" s="16">
        <f ca="1">IF(DAY(DecSun1)=1,IF(AND(YEAR(DecSun1+26)=日历年份,MONTH(DecSun1+26)=12),DecSun1+26,""),IF(AND(YEAR(DecSun1+33)=日历年份,MONTH(DecSun1+33)=12),DecSun1+33,""))</f>
        <v>43461</v>
      </c>
      <c r="G13" s="16">
        <f ca="1">IF(DAY(DecSun1)=1,IF(AND(YEAR(DecSun1+27)=日历年份,MONTH(DecSun1+27)=12),DecSun1+27,""),IF(AND(YEAR(DecSun1+34)=日历年份,MONTH(DecSun1+34)=12),DecSun1+34,""))</f>
        <v>43462</v>
      </c>
      <c r="H13" s="16">
        <f ca="1">IF(DAY(DecSun1)=1,IF(AND(YEAR(DecSun1+28)=日历年份,MONTH(DecSun1+28)=12),DecSun1+28,""),IF(AND(YEAR(DecSun1+35)=日历年份,MONTH(DecSun1+35)=12),DecSun1+35,""))</f>
        <v>43463</v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>
        <f ca="1">IF(DAY(DecSun1)=1,IF(AND(YEAR(DecSun1+29)=日历年份,MONTH(DecSun1+29)=12),DecSun1+29,""),IF(AND(YEAR(DecSun1+36)=日历年份,MONTH(DecSun1+36)=12),DecSun1+36,""))</f>
        <v>43464</v>
      </c>
      <c r="C15" s="18">
        <f ca="1">IF(DAY(DecSun1)=1,IF(AND(YEAR(DecSun1+30)=日历年份,MONTH(DecSun1+30)=12),DecSun1+30,""),IF(AND(YEAR(DecSun1+37)=日历年份,MONTH(DecSun1+37)=12),DecSun1+37,""))</f>
        <v>43465</v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22.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UPPER(TEXT(DATE(日历年份,2,1),"yyyy年M月"))</f>
        <v>2018年2月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IF(DAY(FebSun1)=1,"",IF(AND(YEAR(FebSun1+1)=日历年份,MONTH(FebSun1+1)=2),FebSun1+1,""))</f>
        <v/>
      </c>
      <c r="C5" s="9" t="str">
        <f ca="1">IF(DAY(FebSun1)=1,"",IF(AND(YEAR(FebSun1+2)=日历年份,MONTH(FebSun1+2)=2),FebSun1+2,""))</f>
        <v/>
      </c>
      <c r="D5" s="9" t="str">
        <f ca="1">IF(DAY(FebSun1)=1,"",IF(AND(YEAR(FebSun1+3)=日历年份,MONTH(FebSun1+3)=2),FebSun1+3,""))</f>
        <v/>
      </c>
      <c r="E5" s="9" t="str">
        <f ca="1">IF(DAY(FebSun1)=1,"",IF(AND(YEAR(FebSun1+4)=日历年份,MONTH(FebSun1+4)=2),FebSun1+4,""))</f>
        <v/>
      </c>
      <c r="F5" s="9">
        <f ca="1">IF(DAY(FebSun1)=1,"",IF(AND(YEAR(FebSun1+5)=日历年份,MONTH(FebSun1+5)=2),FebSun1+5,""))</f>
        <v>43132</v>
      </c>
      <c r="G5" s="9">
        <f ca="1">IF(DAY(FebSun1)=1,"",IF(AND(YEAR(FebSun1+6)=日历年份,MONTH(FebSun1+6)=2),FebSun1+6,""))</f>
        <v>43133</v>
      </c>
      <c r="H5" s="9">
        <f ca="1">IF(DAY(FebSun1)=1,IF(AND(YEAR(FebSun1)=日历年份,MONTH(FebSun1)=2),FebSun1,""),IF(AND(YEAR(FebSun1+7)=日历年份,MONTH(FebSun1+7)=2),FebSun1+7,""))</f>
        <v>43134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IF(DAY(FebSun1)=1,IF(AND(YEAR(FebSun1+1)=日历年份,MONTH(FebSun1+1)=2),FebSun1+1,""),IF(AND(YEAR(FebSun1+8)=日历年份,MONTH(FebSun1+8)=2),FebSun1+8,""))</f>
        <v>43135</v>
      </c>
      <c r="C7" s="13">
        <f ca="1">IF(DAY(FebSun1)=1,IF(AND(YEAR(FebSun1+2)=日历年份,MONTH(FebSun1+2)=2),FebSun1+2,""),IF(AND(YEAR(FebSun1+9)=日历年份,MONTH(FebSun1+9)=2),FebSun1+9,""))</f>
        <v>43136</v>
      </c>
      <c r="D7" s="13">
        <f ca="1">IF(DAY(FebSun1)=1,IF(AND(YEAR(FebSun1+3)=日历年份,MONTH(FebSun1+3)=2),FebSun1+3,""),IF(AND(YEAR(FebSun1+10)=日历年份,MONTH(FebSun1+10)=2),FebSun1+10,""))</f>
        <v>43137</v>
      </c>
      <c r="E7" s="13">
        <f ca="1">IF(DAY(FebSun1)=1,IF(AND(YEAR(FebSun1+4)=日历年份,MONTH(FebSun1+4)=2),FebSun1+4,""),IF(AND(YEAR(FebSun1+11)=日历年份,MONTH(FebSun1+11)=2),FebSun1+11,""))</f>
        <v>43138</v>
      </c>
      <c r="F7" s="13">
        <f ca="1">IF(DAY(FebSun1)=1,IF(AND(YEAR(FebSun1+5)=日历年份,MONTH(FebSun1+5)=2),FebSun1+5,""),IF(AND(YEAR(FebSun1+12)=日历年份,MONTH(FebSun1+12)=2),FebSun1+12,""))</f>
        <v>43139</v>
      </c>
      <c r="G7" s="13">
        <f ca="1">IF(DAY(FebSun1)=1,IF(AND(YEAR(FebSun1+6)=日历年份,MONTH(FebSun1+6)=2),FebSun1+6,""),IF(AND(YEAR(FebSun1+13)=日历年份,MONTH(FebSun1+13)=2),FebSun1+13,""))</f>
        <v>43140</v>
      </c>
      <c r="H7" s="13">
        <f ca="1">IF(DAY(FebSun1)=1,IF(AND(YEAR(FebSun1+7)=日历年份,MONTH(FebSun1+7)=2),FebSun1+7,""),IF(AND(YEAR(FebSun1+14)=日历年份,MONTH(FebSun1+14)=2),FebSun1+14,""))</f>
        <v>43141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IF(DAY(FebSun1)=1,IF(AND(YEAR(FebSun1+8)=日历年份,MONTH(FebSun1+8)=2),FebSun1+8,""),IF(AND(YEAR(FebSun1+15)=日历年份,MONTH(FebSun1+15)=2),FebSun1+15,""))</f>
        <v>43142</v>
      </c>
      <c r="C9" s="16">
        <f ca="1">IF(DAY(FebSun1)=1,IF(AND(YEAR(FebSun1+9)=日历年份,MONTH(FebSun1+9)=2),FebSun1+9,""),IF(AND(YEAR(FebSun1+16)=日历年份,MONTH(FebSun1+16)=2),FebSun1+16,""))</f>
        <v>43143</v>
      </c>
      <c r="D9" s="16">
        <f ca="1">IF(DAY(FebSun1)=1,IF(AND(YEAR(FebSun1+10)=日历年份,MONTH(FebSun1+10)=2),FebSun1+10,""),IF(AND(YEAR(FebSun1+17)=日历年份,MONTH(FebSun1+17)=2),FebSun1+17,""))</f>
        <v>43144</v>
      </c>
      <c r="E9" s="16">
        <f ca="1">IF(DAY(FebSun1)=1,IF(AND(YEAR(FebSun1+11)=日历年份,MONTH(FebSun1+11)=2),FebSun1+11,""),IF(AND(YEAR(FebSun1+18)=日历年份,MONTH(FebSun1+18)=2),FebSun1+18,""))</f>
        <v>43145</v>
      </c>
      <c r="F9" s="16">
        <f ca="1">IF(DAY(FebSun1)=1,IF(AND(YEAR(FebSun1+12)=日历年份,MONTH(FebSun1+12)=2),FebSun1+12,""),IF(AND(YEAR(FebSun1+19)=日历年份,MONTH(FebSun1+19)=2),FebSun1+19,""))</f>
        <v>43146</v>
      </c>
      <c r="G9" s="16">
        <f ca="1">IF(DAY(FebSun1)=1,IF(AND(YEAR(FebSun1+13)=日历年份,MONTH(FebSun1+13)=2),FebSun1+13,""),IF(AND(YEAR(FebSun1+20)=日历年份,MONTH(FebSun1+20)=2),FebSun1+20,""))</f>
        <v>43147</v>
      </c>
      <c r="H9" s="16">
        <f ca="1">IF(DAY(FebSun1)=1,IF(AND(YEAR(FebSun1+14)=日历年份,MONTH(FebSun1+14)=2),FebSun1+14,""),IF(AND(YEAR(FebSun1+21)=日历年份,MONTH(FebSun1+21)=2),FebSun1+21,""))</f>
        <v>43148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IF(DAY(FebSun1)=1,IF(AND(YEAR(FebSun1+15)=日历年份,MONTH(FebSun1+15)=2),FebSun1+15,""),IF(AND(YEAR(FebSun1+22)=日历年份,MONTH(FebSun1+22)=2),FebSun1+22,""))</f>
        <v>43149</v>
      </c>
      <c r="C11" s="17">
        <f ca="1">IF(DAY(FebSun1)=1,IF(AND(YEAR(FebSun1+16)=日历年份,MONTH(FebSun1+16)=2),FebSun1+16,""),IF(AND(YEAR(FebSun1+23)=日历年份,MONTH(FebSun1+23)=2),FebSun1+23,""))</f>
        <v>43150</v>
      </c>
      <c r="D11" s="17">
        <f ca="1">IF(DAY(FebSun1)=1,IF(AND(YEAR(FebSun1+17)=日历年份,MONTH(FebSun1+17)=2),FebSun1+17,""),IF(AND(YEAR(FebSun1+24)=日历年份,MONTH(FebSun1+24)=2),FebSun1+24,""))</f>
        <v>43151</v>
      </c>
      <c r="E11" s="17">
        <f ca="1">IF(DAY(FebSun1)=1,IF(AND(YEAR(FebSun1+18)=日历年份,MONTH(FebSun1+18)=2),FebSun1+18,""),IF(AND(YEAR(FebSun1+25)=日历年份,MONTH(FebSun1+25)=2),FebSun1+25,""))</f>
        <v>43152</v>
      </c>
      <c r="F11" s="17">
        <f ca="1">IF(DAY(FebSun1)=1,IF(AND(YEAR(FebSun1+19)=日历年份,MONTH(FebSun1+19)=2),FebSun1+19,""),IF(AND(YEAR(FebSun1+26)=日历年份,MONTH(FebSun1+26)=2),FebSun1+26,""))</f>
        <v>43153</v>
      </c>
      <c r="G11" s="17">
        <f ca="1">IF(DAY(FebSun1)=1,IF(AND(YEAR(FebSun1+20)=日历年份,MONTH(FebSun1+20)=2),FebSun1+20,""),IF(AND(YEAR(FebSun1+27)=日历年份,MONTH(FebSun1+27)=2),FebSun1+27,""))</f>
        <v>43154</v>
      </c>
      <c r="H11" s="17">
        <f ca="1">IF(DAY(FebSun1)=1,IF(AND(YEAR(FebSun1+21)=日历年份,MONTH(FebSun1+21)=2),FebSun1+21,""),IF(AND(YEAR(FebSun1+28)=日历年份,MONTH(FebSun1+28)=2),FebSun1+28,""))</f>
        <v>43155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IF(DAY(FebSun1)=1,IF(AND(YEAR(FebSun1+22)=日历年份,MONTH(FebSun1+22)=2),FebSun1+22,""),IF(AND(YEAR(FebSun1+29)=日历年份,MONTH(FebSun1+29)=2),FebSun1+29,""))</f>
        <v>43156</v>
      </c>
      <c r="C13" s="16">
        <f ca="1">IF(DAY(FebSun1)=1,IF(AND(YEAR(FebSun1+23)=日历年份,MONTH(FebSun1+23)=2),FebSun1+23,""),IF(AND(YEAR(FebSun1+30)=日历年份,MONTH(FebSun1+30)=2),FebSun1+30,""))</f>
        <v>43157</v>
      </c>
      <c r="D13" s="16">
        <f ca="1">IF(DAY(FebSun1)=1,IF(AND(YEAR(FebSun1+24)=日历年份,MONTH(FebSun1+24)=2),FebSun1+24,""),IF(AND(YEAR(FebSun1+31)=日历年份,MONTH(FebSun1+31)=2),FebSun1+31,""))</f>
        <v>43158</v>
      </c>
      <c r="E13" s="16">
        <f ca="1">IF(DAY(FebSun1)=1,IF(AND(YEAR(FebSun1+25)=日历年份,MONTH(FebSun1+25)=2),FebSun1+25,""),IF(AND(YEAR(FebSun1+32)=日历年份,MONTH(FebSun1+32)=2),FebSun1+32,""))</f>
        <v>43159</v>
      </c>
      <c r="F13" s="16" t="str">
        <f ca="1">IF(DAY(FebSun1)=1,IF(AND(YEAR(FebSun1+26)=日历年份,MONTH(FebSun1+26)=2),FebSun1+26,""),IF(AND(YEAR(FebSun1+33)=日历年份,MONTH(FebSun1+33)=2),FebSun1+33,""))</f>
        <v/>
      </c>
      <c r="G13" s="16" t="str">
        <f ca="1">IF(DAY(FebSun1)=1,IF(AND(YEAR(FebSun1+27)=日历年份,MONTH(FebSun1+27)=2),FebSun1+27,""),IF(AND(YEAR(FebSun1+34)=日历年份,MONTH(FebSun1+34)=2),FebSun1+34,""))</f>
        <v/>
      </c>
      <c r="H13" s="16" t="str">
        <f ca="1">IF(DAY(FebSun1)=1,IF(AND(YEAR(FebSun1+28)=日历年份,MONTH(FebSun1+28)=2),FebSun1+28,""),IF(AND(YEAR(FebSun1+35)=日历年份,MONTH(FebSun1+35)=2),FebSun1+35,""))</f>
        <v/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IF(DAY(FebSun1)=1,IF(AND(YEAR(FebSun1+29)=日历年份,MONTH(FebSun1+29)=2),FebSun1+29,""),IF(AND(YEAR(FebSun1+36)=日历年份,MONTH(FebSun1+36)=2),FebSun1+36,""))</f>
        <v/>
      </c>
      <c r="C15" s="18" t="str">
        <f ca="1">IF(DAY(FebSun1)=1,IF(AND(YEAR(FebSun1+30)=日历年份,MONTH(FebSun1+30)=2),FebSun1+30,""),IF(AND(YEAR(FebSun1+37)=日历年份,MONTH(FebSun1+37)=2),FebSun1+37,""))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UPPER(TEXT(DATE(日历年份,3,1),"yyyy年M月"))</f>
        <v>2018年3月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IF(DAY(MarSun1)=1,"",IF(AND(YEAR(MarSun1+1)=日历年份,MONTH(MarSun1+1)=3),MarSun1+1,""))</f>
        <v/>
      </c>
      <c r="C5" s="9" t="str">
        <f ca="1">IF(DAY(MarSun1)=1,"",IF(AND(YEAR(MarSun1+2)=日历年份,MONTH(MarSun1+2)=3),MarSun1+2,""))</f>
        <v/>
      </c>
      <c r="D5" s="9" t="str">
        <f ca="1">IF(DAY(MarSun1)=1,"",IF(AND(YEAR(MarSun1+3)=日历年份,MONTH(MarSun1+3)=3),MarSun1+3,""))</f>
        <v/>
      </c>
      <c r="E5" s="9" t="str">
        <f ca="1">IF(DAY(MarSun1)=1,"",IF(AND(YEAR(MarSun1+4)=日历年份,MONTH(MarSun1+4)=3),MarSun1+4,""))</f>
        <v/>
      </c>
      <c r="F5" s="9">
        <f ca="1">IF(DAY(MarSun1)=1,"",IF(AND(YEAR(MarSun1+5)=日历年份,MONTH(MarSun1+5)=3),MarSun1+5,""))</f>
        <v>43160</v>
      </c>
      <c r="G5" s="9">
        <f ca="1">IF(DAY(MarSun1)=1,"",IF(AND(YEAR(MarSun1+6)=日历年份,MONTH(MarSun1+6)=3),MarSun1+6,""))</f>
        <v>43161</v>
      </c>
      <c r="H5" s="9">
        <f ca="1">IF(DAY(MarSun1)=1,IF(AND(YEAR(MarSun1)=日历年份,MONTH(MarSun1)=3),MarSun1,""),IF(AND(YEAR(MarSun1+7)=日历年份,MONTH(MarSun1+7)=3),MarSun1+7,""))</f>
        <v>43162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IF(DAY(MarSun1)=1,IF(AND(YEAR(MarSun1+1)=日历年份,MONTH(MarSun1+1)=3),MarSun1+1,""),IF(AND(YEAR(MarSun1+8)=日历年份,MONTH(MarSun1+8)=3),MarSun1+8,""))</f>
        <v>43163</v>
      </c>
      <c r="C7" s="13">
        <f ca="1">IF(DAY(MarSun1)=1,IF(AND(YEAR(MarSun1+2)=日历年份,MONTH(MarSun1+2)=3),MarSun1+2,""),IF(AND(YEAR(MarSun1+9)=日历年份,MONTH(MarSun1+9)=3),MarSun1+9,""))</f>
        <v>43164</v>
      </c>
      <c r="D7" s="13">
        <f ca="1">IF(DAY(MarSun1)=1,IF(AND(YEAR(MarSun1+3)=日历年份,MONTH(MarSun1+3)=3),MarSun1+3,""),IF(AND(YEAR(MarSun1+10)=日历年份,MONTH(MarSun1+10)=3),MarSun1+10,""))</f>
        <v>43165</v>
      </c>
      <c r="E7" s="13">
        <f ca="1">IF(DAY(MarSun1)=1,IF(AND(YEAR(MarSun1+4)=日历年份,MONTH(MarSun1+4)=3),MarSun1+4,""),IF(AND(YEAR(MarSun1+11)=日历年份,MONTH(MarSun1+11)=3),MarSun1+11,""))</f>
        <v>43166</v>
      </c>
      <c r="F7" s="13">
        <f ca="1">IF(DAY(MarSun1)=1,IF(AND(YEAR(MarSun1+5)=日历年份,MONTH(MarSun1+5)=3),MarSun1+5,""),IF(AND(YEAR(MarSun1+12)=日历年份,MONTH(MarSun1+12)=3),MarSun1+12,""))</f>
        <v>43167</v>
      </c>
      <c r="G7" s="13">
        <f ca="1">IF(DAY(MarSun1)=1,IF(AND(YEAR(MarSun1+6)=日历年份,MONTH(MarSun1+6)=3),MarSun1+6,""),IF(AND(YEAR(MarSun1+13)=日历年份,MONTH(MarSun1+13)=3),MarSun1+13,""))</f>
        <v>43168</v>
      </c>
      <c r="H7" s="13">
        <f ca="1">IF(DAY(MarSun1)=1,IF(AND(YEAR(MarSun1+7)=日历年份,MONTH(MarSun1+7)=3),MarSun1+7,""),IF(AND(YEAR(MarSun1+14)=日历年份,MONTH(MarSun1+14)=3),MarSun1+14,""))</f>
        <v>43169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IF(DAY(MarSun1)=1,IF(AND(YEAR(MarSun1+8)=日历年份,MONTH(MarSun1+8)=3),MarSun1+8,""),IF(AND(YEAR(MarSun1+15)=日历年份,MONTH(MarSun1+15)=3),MarSun1+15,""))</f>
        <v>43170</v>
      </c>
      <c r="C9" s="16">
        <f ca="1">IF(DAY(MarSun1)=1,IF(AND(YEAR(MarSun1+9)=日历年份,MONTH(MarSun1+9)=3),MarSun1+9,""),IF(AND(YEAR(MarSun1+16)=日历年份,MONTH(MarSun1+16)=3),MarSun1+16,""))</f>
        <v>43171</v>
      </c>
      <c r="D9" s="16">
        <f ca="1">IF(DAY(MarSun1)=1,IF(AND(YEAR(MarSun1+10)=日历年份,MONTH(MarSun1+10)=3),MarSun1+10,""),IF(AND(YEAR(MarSun1+17)=日历年份,MONTH(MarSun1+17)=3),MarSun1+17,""))</f>
        <v>43172</v>
      </c>
      <c r="E9" s="16">
        <f ca="1">IF(DAY(MarSun1)=1,IF(AND(YEAR(MarSun1+11)=日历年份,MONTH(MarSun1+11)=3),MarSun1+11,""),IF(AND(YEAR(MarSun1+18)=日历年份,MONTH(MarSun1+18)=3),MarSun1+18,""))</f>
        <v>43173</v>
      </c>
      <c r="F9" s="16">
        <f ca="1">IF(DAY(MarSun1)=1,IF(AND(YEAR(MarSun1+12)=日历年份,MONTH(MarSun1+12)=3),MarSun1+12,""),IF(AND(YEAR(MarSun1+19)=日历年份,MONTH(MarSun1+19)=3),MarSun1+19,""))</f>
        <v>43174</v>
      </c>
      <c r="G9" s="16">
        <f ca="1">IF(DAY(MarSun1)=1,IF(AND(YEAR(MarSun1+13)=日历年份,MONTH(MarSun1+13)=3),MarSun1+13,""),IF(AND(YEAR(MarSun1+20)=日历年份,MONTH(MarSun1+20)=3),MarSun1+20,""))</f>
        <v>43175</v>
      </c>
      <c r="H9" s="16">
        <f ca="1">IF(DAY(MarSun1)=1,IF(AND(YEAR(MarSun1+14)=日历年份,MONTH(MarSun1+14)=3),MarSun1+14,""),IF(AND(YEAR(MarSun1+21)=日历年份,MONTH(MarSun1+21)=3),MarSun1+21,""))</f>
        <v>43176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IF(DAY(MarSun1)=1,IF(AND(YEAR(MarSun1+15)=日历年份,MONTH(MarSun1+15)=3),MarSun1+15,""),IF(AND(YEAR(MarSun1+22)=日历年份,MONTH(MarSun1+22)=3),MarSun1+22,""))</f>
        <v>43177</v>
      </c>
      <c r="C11" s="17">
        <f ca="1">IF(DAY(MarSun1)=1,IF(AND(YEAR(MarSun1+16)=日历年份,MONTH(MarSun1+16)=3),MarSun1+16,""),IF(AND(YEAR(MarSun1+23)=日历年份,MONTH(MarSun1+23)=3),MarSun1+23,""))</f>
        <v>43178</v>
      </c>
      <c r="D11" s="17">
        <f ca="1">IF(DAY(MarSun1)=1,IF(AND(YEAR(MarSun1+17)=日历年份,MONTH(MarSun1+17)=3),MarSun1+17,""),IF(AND(YEAR(MarSun1+24)=日历年份,MONTH(MarSun1+24)=3),MarSun1+24,""))</f>
        <v>43179</v>
      </c>
      <c r="E11" s="17">
        <f ca="1">IF(DAY(MarSun1)=1,IF(AND(YEAR(MarSun1+18)=日历年份,MONTH(MarSun1+18)=3),MarSun1+18,""),IF(AND(YEAR(MarSun1+25)=日历年份,MONTH(MarSun1+25)=3),MarSun1+25,""))</f>
        <v>43180</v>
      </c>
      <c r="F11" s="17">
        <f ca="1">IF(DAY(MarSun1)=1,IF(AND(YEAR(MarSun1+19)=日历年份,MONTH(MarSun1+19)=3),MarSun1+19,""),IF(AND(YEAR(MarSun1+26)=日历年份,MONTH(MarSun1+26)=3),MarSun1+26,""))</f>
        <v>43181</v>
      </c>
      <c r="G11" s="17">
        <f ca="1">IF(DAY(MarSun1)=1,IF(AND(YEAR(MarSun1+20)=日历年份,MONTH(MarSun1+20)=3),MarSun1+20,""),IF(AND(YEAR(MarSun1+27)=日历年份,MONTH(MarSun1+27)=3),MarSun1+27,""))</f>
        <v>43182</v>
      </c>
      <c r="H11" s="17">
        <f ca="1">IF(DAY(MarSun1)=1,IF(AND(YEAR(MarSun1+21)=日历年份,MONTH(MarSun1+21)=3),MarSun1+21,""),IF(AND(YEAR(MarSun1+28)=日历年份,MONTH(MarSun1+28)=3),MarSun1+28,""))</f>
        <v>43183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IF(DAY(MarSun1)=1,IF(AND(YEAR(MarSun1+22)=日历年份,MONTH(MarSun1+22)=3),MarSun1+22,""),IF(AND(YEAR(MarSun1+29)=日历年份,MONTH(MarSun1+29)=3),MarSun1+29,""))</f>
        <v>43184</v>
      </c>
      <c r="C13" s="16">
        <f ca="1">IF(DAY(MarSun1)=1,IF(AND(YEAR(MarSun1+23)=日历年份,MONTH(MarSun1+23)=3),MarSun1+23,""),IF(AND(YEAR(MarSun1+30)=日历年份,MONTH(MarSun1+30)=3),MarSun1+30,""))</f>
        <v>43185</v>
      </c>
      <c r="D13" s="16">
        <f ca="1">IF(DAY(MarSun1)=1,IF(AND(YEAR(MarSun1+24)=日历年份,MONTH(MarSun1+24)=3),MarSun1+24,""),IF(AND(YEAR(MarSun1+31)=日历年份,MONTH(MarSun1+31)=3),MarSun1+31,""))</f>
        <v>43186</v>
      </c>
      <c r="E13" s="16">
        <f ca="1">IF(DAY(MarSun1)=1,IF(AND(YEAR(MarSun1+25)=日历年份,MONTH(MarSun1+25)=3),MarSun1+25,""),IF(AND(YEAR(MarSun1+32)=日历年份,MONTH(MarSun1+32)=3),MarSun1+32,""))</f>
        <v>43187</v>
      </c>
      <c r="F13" s="16">
        <f ca="1">IF(DAY(MarSun1)=1,IF(AND(YEAR(MarSun1+26)=日历年份,MONTH(MarSun1+26)=3),MarSun1+26,""),IF(AND(YEAR(MarSun1+33)=日历年份,MONTH(MarSun1+33)=3),MarSun1+33,""))</f>
        <v>43188</v>
      </c>
      <c r="G13" s="16">
        <f ca="1">IF(DAY(MarSun1)=1,IF(AND(YEAR(MarSun1+27)=日历年份,MONTH(MarSun1+27)=3),MarSun1+27,""),IF(AND(YEAR(MarSun1+34)=日历年份,MONTH(MarSun1+34)=3),MarSun1+34,""))</f>
        <v>43189</v>
      </c>
      <c r="H13" s="16">
        <f ca="1">IF(DAY(MarSun1)=1,IF(AND(YEAR(MarSun1+28)=日历年份,MONTH(MarSun1+28)=3),MarSun1+28,""),IF(AND(YEAR(MarSun1+35)=日历年份,MONTH(MarSun1+35)=3),MarSun1+35,""))</f>
        <v>43190</v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IF(DAY(MarSun1)=1,IF(AND(YEAR(MarSun1+29)=日历年份,MONTH(MarSun1+29)=3),MarSun1+29,""),IF(AND(YEAR(MarSun1+36)=日历年份,MONTH(MarSun1+36)=3),MarSun1+36,""))</f>
        <v/>
      </c>
      <c r="C15" s="18" t="str">
        <f ca="1">IF(DAY(MarSun1)=1,IF(AND(YEAR(MarSun1+30)=日历年份,MONTH(MarSun1+30)=3),MarSun1+30,""),IF(AND(YEAR(MarSun1+37)=日历年份,MONTH(MarSun1+37)=3),MarSun1+37,""))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UPPER(TEXT(DATE(日历年份,4,1),"yyyy年M月"))</f>
        <v>2018年4月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>
        <f ca="1">IF(DAY(AprSun1)=1,"",IF(AND(YEAR(AprSun1+1)=日历年份,MONTH(AprSun1+1)=4),AprSun1+1,""))</f>
        <v>43191</v>
      </c>
      <c r="C5" s="9">
        <f ca="1">IF(DAY(AprSun1)=1,"",IF(AND(YEAR(AprSun1+2)=日历年份,MONTH(AprSun1+2)=4),AprSun1+2,""))</f>
        <v>43192</v>
      </c>
      <c r="D5" s="9">
        <f ca="1">IF(DAY(AprSun1)=1,"",IF(AND(YEAR(AprSun1+3)=日历年份,MONTH(AprSun1+3)=4),AprSun1+3,""))</f>
        <v>43193</v>
      </c>
      <c r="E5" s="9">
        <f ca="1">IF(DAY(AprSun1)=1,"",IF(AND(YEAR(AprSun1+4)=日历年份,MONTH(AprSun1+4)=4),AprSun1+4,""))</f>
        <v>43194</v>
      </c>
      <c r="F5" s="9">
        <f ca="1">IF(DAY(AprSun1)=1,"",IF(AND(YEAR(AprSun1+5)=日历年份,MONTH(AprSun1+5)=4),AprSun1+5,""))</f>
        <v>43195</v>
      </c>
      <c r="G5" s="9">
        <f ca="1">IF(DAY(AprSun1)=1,"",IF(AND(YEAR(AprSun1+6)=日历年份,MONTH(AprSun1+6)=4),AprSun1+6,""))</f>
        <v>43196</v>
      </c>
      <c r="H5" s="9">
        <f ca="1">IF(DAY(AprSun1)=1,IF(AND(YEAR(AprSun1)=日历年份,MONTH(AprSun1)=4),AprSun1,""),IF(AND(YEAR(AprSun1+7)=日历年份,MONTH(AprSun1+7)=4),AprSun1+7,""))</f>
        <v>43197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IF(DAY(AprSun1)=1,IF(AND(YEAR(AprSun1+1)=日历年份,MONTH(AprSun1+1)=4),AprSun1+1,""),IF(AND(YEAR(AprSun1+8)=日历年份,MONTH(AprSun1+8)=4),AprSun1+8,""))</f>
        <v>43198</v>
      </c>
      <c r="C7" s="13">
        <f ca="1">IF(DAY(AprSun1)=1,IF(AND(YEAR(AprSun1+2)=日历年份,MONTH(AprSun1+2)=4),AprSun1+2,""),IF(AND(YEAR(AprSun1+9)=日历年份,MONTH(AprSun1+9)=4),AprSun1+9,""))</f>
        <v>43199</v>
      </c>
      <c r="D7" s="13">
        <f ca="1">IF(DAY(AprSun1)=1,IF(AND(YEAR(AprSun1+3)=日历年份,MONTH(AprSun1+3)=4),AprSun1+3,""),IF(AND(YEAR(AprSun1+10)=日历年份,MONTH(AprSun1+10)=4),AprSun1+10,""))</f>
        <v>43200</v>
      </c>
      <c r="E7" s="13">
        <f ca="1">IF(DAY(AprSun1)=1,IF(AND(YEAR(AprSun1+4)=日历年份,MONTH(AprSun1+4)=4),AprSun1+4,""),IF(AND(YEAR(AprSun1+11)=日历年份,MONTH(AprSun1+11)=4),AprSun1+11,""))</f>
        <v>43201</v>
      </c>
      <c r="F7" s="13">
        <f ca="1">IF(DAY(AprSun1)=1,IF(AND(YEAR(AprSun1+5)=日历年份,MONTH(AprSun1+5)=4),AprSun1+5,""),IF(AND(YEAR(AprSun1+12)=日历年份,MONTH(AprSun1+12)=4),AprSun1+12,""))</f>
        <v>43202</v>
      </c>
      <c r="G7" s="13">
        <f ca="1">IF(DAY(AprSun1)=1,IF(AND(YEAR(AprSun1+6)=日历年份,MONTH(AprSun1+6)=4),AprSun1+6,""),IF(AND(YEAR(AprSun1+13)=日历年份,MONTH(AprSun1+13)=4),AprSun1+13,""))</f>
        <v>43203</v>
      </c>
      <c r="H7" s="13">
        <f ca="1">IF(DAY(AprSun1)=1,IF(AND(YEAR(AprSun1+7)=日历年份,MONTH(AprSun1+7)=4),AprSun1+7,""),IF(AND(YEAR(AprSun1+14)=日历年份,MONTH(AprSun1+14)=4),AprSun1+14,""))</f>
        <v>43204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IF(DAY(AprSun1)=1,IF(AND(YEAR(AprSun1+8)=日历年份,MONTH(AprSun1+8)=4),AprSun1+8,""),IF(AND(YEAR(AprSun1+15)=日历年份,MONTH(AprSun1+15)=4),AprSun1+15,""))</f>
        <v>43205</v>
      </c>
      <c r="C9" s="16">
        <f ca="1">IF(DAY(AprSun1)=1,IF(AND(YEAR(AprSun1+9)=日历年份,MONTH(AprSun1+9)=4),AprSun1+9,""),IF(AND(YEAR(AprSun1+16)=日历年份,MONTH(AprSun1+16)=4),AprSun1+16,""))</f>
        <v>43206</v>
      </c>
      <c r="D9" s="16">
        <f ca="1">IF(DAY(AprSun1)=1,IF(AND(YEAR(AprSun1+10)=日历年份,MONTH(AprSun1+10)=4),AprSun1+10,""),IF(AND(YEAR(AprSun1+17)=日历年份,MONTH(AprSun1+17)=4),AprSun1+17,""))</f>
        <v>43207</v>
      </c>
      <c r="E9" s="16">
        <f ca="1">IF(DAY(AprSun1)=1,IF(AND(YEAR(AprSun1+11)=日历年份,MONTH(AprSun1+11)=4),AprSun1+11,""),IF(AND(YEAR(AprSun1+18)=日历年份,MONTH(AprSun1+18)=4),AprSun1+18,""))</f>
        <v>43208</v>
      </c>
      <c r="F9" s="16">
        <f ca="1">IF(DAY(AprSun1)=1,IF(AND(YEAR(AprSun1+12)=日历年份,MONTH(AprSun1+12)=4),AprSun1+12,""),IF(AND(YEAR(AprSun1+19)=日历年份,MONTH(AprSun1+19)=4),AprSun1+19,""))</f>
        <v>43209</v>
      </c>
      <c r="G9" s="16">
        <f ca="1">IF(DAY(AprSun1)=1,IF(AND(YEAR(AprSun1+13)=日历年份,MONTH(AprSun1+13)=4),AprSun1+13,""),IF(AND(YEAR(AprSun1+20)=日历年份,MONTH(AprSun1+20)=4),AprSun1+20,""))</f>
        <v>43210</v>
      </c>
      <c r="H9" s="16">
        <f ca="1">IF(DAY(AprSun1)=1,IF(AND(YEAR(AprSun1+14)=日历年份,MONTH(AprSun1+14)=4),AprSun1+14,""),IF(AND(YEAR(AprSun1+21)=日历年份,MONTH(AprSun1+21)=4),AprSun1+21,""))</f>
        <v>43211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IF(DAY(AprSun1)=1,IF(AND(YEAR(AprSun1+15)=日历年份,MONTH(AprSun1+15)=4),AprSun1+15,""),IF(AND(YEAR(AprSun1+22)=日历年份,MONTH(AprSun1+22)=4),AprSun1+22,""))</f>
        <v>43212</v>
      </c>
      <c r="C11" s="17">
        <f ca="1">IF(DAY(AprSun1)=1,IF(AND(YEAR(AprSun1+16)=日历年份,MONTH(AprSun1+16)=4),AprSun1+16,""),IF(AND(YEAR(AprSun1+23)=日历年份,MONTH(AprSun1+23)=4),AprSun1+23,""))</f>
        <v>43213</v>
      </c>
      <c r="D11" s="17">
        <f ca="1">IF(DAY(AprSun1)=1,IF(AND(YEAR(AprSun1+17)=日历年份,MONTH(AprSun1+17)=4),AprSun1+17,""),IF(AND(YEAR(AprSun1+24)=日历年份,MONTH(AprSun1+24)=4),AprSun1+24,""))</f>
        <v>43214</v>
      </c>
      <c r="E11" s="17">
        <f ca="1">IF(DAY(AprSun1)=1,IF(AND(YEAR(AprSun1+18)=日历年份,MONTH(AprSun1+18)=4),AprSun1+18,""),IF(AND(YEAR(AprSun1+25)=日历年份,MONTH(AprSun1+25)=4),AprSun1+25,""))</f>
        <v>43215</v>
      </c>
      <c r="F11" s="17">
        <f ca="1">IF(DAY(AprSun1)=1,IF(AND(YEAR(AprSun1+19)=日历年份,MONTH(AprSun1+19)=4),AprSun1+19,""),IF(AND(YEAR(AprSun1+26)=日历年份,MONTH(AprSun1+26)=4),AprSun1+26,""))</f>
        <v>43216</v>
      </c>
      <c r="G11" s="17">
        <f ca="1">IF(DAY(AprSun1)=1,IF(AND(YEAR(AprSun1+20)=日历年份,MONTH(AprSun1+20)=4),AprSun1+20,""),IF(AND(YEAR(AprSun1+27)=日历年份,MONTH(AprSun1+27)=4),AprSun1+27,""))</f>
        <v>43217</v>
      </c>
      <c r="H11" s="17">
        <f ca="1">IF(DAY(AprSun1)=1,IF(AND(YEAR(AprSun1+21)=日历年份,MONTH(AprSun1+21)=4),AprSun1+21,""),IF(AND(YEAR(AprSun1+28)=日历年份,MONTH(AprSun1+28)=4),AprSun1+28,""))</f>
        <v>43218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IF(DAY(AprSun1)=1,IF(AND(YEAR(AprSun1+22)=日历年份,MONTH(AprSun1+22)=4),AprSun1+22,""),IF(AND(YEAR(AprSun1+29)=日历年份,MONTH(AprSun1+29)=4),AprSun1+29,""))</f>
        <v>43219</v>
      </c>
      <c r="C13" s="16">
        <f ca="1">IF(DAY(AprSun1)=1,IF(AND(YEAR(AprSun1+23)=日历年份,MONTH(AprSun1+23)=4),AprSun1+23,""),IF(AND(YEAR(AprSun1+30)=日历年份,MONTH(AprSun1+30)=4),AprSun1+30,""))</f>
        <v>43220</v>
      </c>
      <c r="D13" s="16" t="str">
        <f ca="1">IF(DAY(AprSun1)=1,IF(AND(YEAR(AprSun1+24)=日历年份,MONTH(AprSun1+24)=4),AprSun1+24,""),IF(AND(YEAR(AprSun1+31)=日历年份,MONTH(AprSun1+31)=4),AprSun1+31,""))</f>
        <v/>
      </c>
      <c r="E13" s="16" t="str">
        <f ca="1">IF(DAY(AprSun1)=1,IF(AND(YEAR(AprSun1+25)=日历年份,MONTH(AprSun1+25)=4),AprSun1+25,""),IF(AND(YEAR(AprSun1+32)=日历年份,MONTH(AprSun1+32)=4),AprSun1+32,""))</f>
        <v/>
      </c>
      <c r="F13" s="16" t="str">
        <f ca="1">IF(DAY(AprSun1)=1,IF(AND(YEAR(AprSun1+26)=日历年份,MONTH(AprSun1+26)=4),AprSun1+26,""),IF(AND(YEAR(AprSun1+33)=日历年份,MONTH(AprSun1+33)=4),AprSun1+33,""))</f>
        <v/>
      </c>
      <c r="G13" s="16" t="str">
        <f ca="1">IF(DAY(AprSun1)=1,IF(AND(YEAR(AprSun1+27)=日历年份,MONTH(AprSun1+27)=4),AprSun1+27,""),IF(AND(YEAR(AprSun1+34)=日历年份,MONTH(AprSun1+34)=4),AprSun1+34,""))</f>
        <v/>
      </c>
      <c r="H13" s="16" t="str">
        <f ca="1">IF(DAY(AprSun1)=1,IF(AND(YEAR(AprSun1+28)=日历年份,MONTH(AprSun1+28)=4),AprSun1+28,""),IF(AND(YEAR(AprSun1+35)=日历年份,MONTH(AprSun1+35)=4),AprSun1+35,""))</f>
        <v/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IF(DAY(AprSun1)=1,IF(AND(YEAR(AprSun1+29)=日历年份,MONTH(AprSun1+29)=4),AprSun1+29,""),IF(AND(YEAR(AprSun1+36)=日历年份,MONTH(AprSun1+36)=4),AprSun1+36,""))</f>
        <v/>
      </c>
      <c r="C15" s="18" t="str">
        <f ca="1">IF(DAY(AprSun1)=1,IF(AND(YEAR(AprSun1+30)=日历年份,MONTH(AprSun1+30)=4),AprSun1+30,""),IF(AND(YEAR(AprSun1+37)=日历年份,MONTH(AprSun1+37)=4),AprSun1+37,""))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UPPER(TEXT(DATE(日历年份,5,1),"yyyy年M月"))</f>
        <v>2018年5月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IF(DAY(MaySun1)=1,"",IF(AND(YEAR(MaySun1+1)=日历年份,MONTH(MaySun1+1)=5),MaySun1+1,""))</f>
        <v/>
      </c>
      <c r="C5" s="9" t="str">
        <f ca="1">IF(DAY(MaySun1)=1,"",IF(AND(YEAR(MaySun1+2)=日历年份,MONTH(MaySun1+2)=5),MaySun1+2,""))</f>
        <v/>
      </c>
      <c r="D5" s="9">
        <f ca="1">IF(DAY(MaySun1)=1,"",IF(AND(YEAR(MaySun1+3)=日历年份,MONTH(MaySun1+3)=5),MaySun1+3,""))</f>
        <v>43221</v>
      </c>
      <c r="E5" s="9">
        <f ca="1">IF(DAY(MaySun1)=1,"",IF(AND(YEAR(MaySun1+4)=日历年份,MONTH(MaySun1+4)=5),MaySun1+4,""))</f>
        <v>43222</v>
      </c>
      <c r="F5" s="9">
        <f ca="1">IF(DAY(MaySun1)=1,"",IF(AND(YEAR(MaySun1+5)=日历年份,MONTH(MaySun1+5)=5),MaySun1+5,""))</f>
        <v>43223</v>
      </c>
      <c r="G5" s="9">
        <f ca="1">IF(DAY(MaySun1)=1,"",IF(AND(YEAR(MaySun1+6)=日历年份,MONTH(MaySun1+6)=5),MaySun1+6,""))</f>
        <v>43224</v>
      </c>
      <c r="H5" s="9">
        <f ca="1">IF(DAY(MaySun1)=1,IF(AND(YEAR(MaySun1)=日历年份,MONTH(MaySun1)=5),MaySun1,""),IF(AND(YEAR(MaySun1+7)=日历年份,MONTH(MaySun1+7)=5),MaySun1+7,""))</f>
        <v>43225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IF(DAY(MaySun1)=1,IF(AND(YEAR(MaySun1+1)=日历年份,MONTH(MaySun1+1)=5),MaySun1+1,""),IF(AND(YEAR(MaySun1+8)=日历年份,MONTH(MaySun1+8)=5),MaySun1+8,""))</f>
        <v>43226</v>
      </c>
      <c r="C7" s="13">
        <f ca="1">IF(DAY(MaySun1)=1,IF(AND(YEAR(MaySun1+2)=日历年份,MONTH(MaySun1+2)=5),MaySun1+2,""),IF(AND(YEAR(MaySun1+9)=日历年份,MONTH(MaySun1+9)=5),MaySun1+9,""))</f>
        <v>43227</v>
      </c>
      <c r="D7" s="13">
        <f ca="1">IF(DAY(MaySun1)=1,IF(AND(YEAR(MaySun1+3)=日历年份,MONTH(MaySun1+3)=5),MaySun1+3,""),IF(AND(YEAR(MaySun1+10)=日历年份,MONTH(MaySun1+10)=5),MaySun1+10,""))</f>
        <v>43228</v>
      </c>
      <c r="E7" s="13">
        <f ca="1">IF(DAY(MaySun1)=1,IF(AND(YEAR(MaySun1+4)=日历年份,MONTH(MaySun1+4)=5),MaySun1+4,""),IF(AND(YEAR(MaySun1+11)=日历年份,MONTH(MaySun1+11)=5),MaySun1+11,""))</f>
        <v>43229</v>
      </c>
      <c r="F7" s="13">
        <f ca="1">IF(DAY(MaySun1)=1,IF(AND(YEAR(MaySun1+5)=日历年份,MONTH(MaySun1+5)=5),MaySun1+5,""),IF(AND(YEAR(MaySun1+12)=日历年份,MONTH(MaySun1+12)=5),MaySun1+12,""))</f>
        <v>43230</v>
      </c>
      <c r="G7" s="13">
        <f ca="1">IF(DAY(MaySun1)=1,IF(AND(YEAR(MaySun1+6)=日历年份,MONTH(MaySun1+6)=5),MaySun1+6,""),IF(AND(YEAR(MaySun1+13)=日历年份,MONTH(MaySun1+13)=5),MaySun1+13,""))</f>
        <v>43231</v>
      </c>
      <c r="H7" s="13">
        <f ca="1">IF(DAY(MaySun1)=1,IF(AND(YEAR(MaySun1+7)=日历年份,MONTH(MaySun1+7)=5),MaySun1+7,""),IF(AND(YEAR(MaySun1+14)=日历年份,MONTH(MaySun1+14)=5),MaySun1+14,""))</f>
        <v>43232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IF(DAY(MaySun1)=1,IF(AND(YEAR(MaySun1+8)=日历年份,MONTH(MaySun1+8)=5),MaySun1+8,""),IF(AND(YEAR(MaySun1+15)=日历年份,MONTH(MaySun1+15)=5),MaySun1+15,""))</f>
        <v>43233</v>
      </c>
      <c r="C9" s="16">
        <f ca="1">IF(DAY(MaySun1)=1,IF(AND(YEAR(MaySun1+9)=日历年份,MONTH(MaySun1+9)=5),MaySun1+9,""),IF(AND(YEAR(MaySun1+16)=日历年份,MONTH(MaySun1+16)=5),MaySun1+16,""))</f>
        <v>43234</v>
      </c>
      <c r="D9" s="16">
        <f ca="1">IF(DAY(MaySun1)=1,IF(AND(YEAR(MaySun1+10)=日历年份,MONTH(MaySun1+10)=5),MaySun1+10,""),IF(AND(YEAR(MaySun1+17)=日历年份,MONTH(MaySun1+17)=5),MaySun1+17,""))</f>
        <v>43235</v>
      </c>
      <c r="E9" s="16">
        <f ca="1">IF(DAY(MaySun1)=1,IF(AND(YEAR(MaySun1+11)=日历年份,MONTH(MaySun1+11)=5),MaySun1+11,""),IF(AND(YEAR(MaySun1+18)=日历年份,MONTH(MaySun1+18)=5),MaySun1+18,""))</f>
        <v>43236</v>
      </c>
      <c r="F9" s="16">
        <f ca="1">IF(DAY(MaySun1)=1,IF(AND(YEAR(MaySun1+12)=日历年份,MONTH(MaySun1+12)=5),MaySun1+12,""),IF(AND(YEAR(MaySun1+19)=日历年份,MONTH(MaySun1+19)=5),MaySun1+19,""))</f>
        <v>43237</v>
      </c>
      <c r="G9" s="16">
        <f ca="1">IF(DAY(MaySun1)=1,IF(AND(YEAR(MaySun1+13)=日历年份,MONTH(MaySun1+13)=5),MaySun1+13,""),IF(AND(YEAR(MaySun1+20)=日历年份,MONTH(MaySun1+20)=5),MaySun1+20,""))</f>
        <v>43238</v>
      </c>
      <c r="H9" s="16">
        <f ca="1">IF(DAY(MaySun1)=1,IF(AND(YEAR(MaySun1+14)=日历年份,MONTH(MaySun1+14)=5),MaySun1+14,""),IF(AND(YEAR(MaySun1+21)=日历年份,MONTH(MaySun1+21)=5),MaySun1+21,""))</f>
        <v>43239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IF(DAY(MaySun1)=1,IF(AND(YEAR(MaySun1+15)=日历年份,MONTH(MaySun1+15)=5),MaySun1+15,""),IF(AND(YEAR(MaySun1+22)=日历年份,MONTH(MaySun1+22)=5),MaySun1+22,""))</f>
        <v>43240</v>
      </c>
      <c r="C11" s="17">
        <f ca="1">IF(DAY(MaySun1)=1,IF(AND(YEAR(MaySun1+16)=日历年份,MONTH(MaySun1+16)=5),MaySun1+16,""),IF(AND(YEAR(MaySun1+23)=日历年份,MONTH(MaySun1+23)=5),MaySun1+23,""))</f>
        <v>43241</v>
      </c>
      <c r="D11" s="17">
        <f ca="1">IF(DAY(MaySun1)=1,IF(AND(YEAR(MaySun1+17)=日历年份,MONTH(MaySun1+17)=5),MaySun1+17,""),IF(AND(YEAR(MaySun1+24)=日历年份,MONTH(MaySun1+24)=5),MaySun1+24,""))</f>
        <v>43242</v>
      </c>
      <c r="E11" s="17">
        <f ca="1">IF(DAY(MaySun1)=1,IF(AND(YEAR(MaySun1+18)=日历年份,MONTH(MaySun1+18)=5),MaySun1+18,""),IF(AND(YEAR(MaySun1+25)=日历年份,MONTH(MaySun1+25)=5),MaySun1+25,""))</f>
        <v>43243</v>
      </c>
      <c r="F11" s="17">
        <f ca="1">IF(DAY(MaySun1)=1,IF(AND(YEAR(MaySun1+19)=日历年份,MONTH(MaySun1+19)=5),MaySun1+19,""),IF(AND(YEAR(MaySun1+26)=日历年份,MONTH(MaySun1+26)=5),MaySun1+26,""))</f>
        <v>43244</v>
      </c>
      <c r="G11" s="17">
        <f ca="1">IF(DAY(MaySun1)=1,IF(AND(YEAR(MaySun1+20)=日历年份,MONTH(MaySun1+20)=5),MaySun1+20,""),IF(AND(YEAR(MaySun1+27)=日历年份,MONTH(MaySun1+27)=5),MaySun1+27,""))</f>
        <v>43245</v>
      </c>
      <c r="H11" s="17">
        <f ca="1">IF(DAY(MaySun1)=1,IF(AND(YEAR(MaySun1+21)=日历年份,MONTH(MaySun1+21)=5),MaySun1+21,""),IF(AND(YEAR(MaySun1+28)=日历年份,MONTH(MaySun1+28)=5),MaySun1+28,""))</f>
        <v>43246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IF(DAY(MaySun1)=1,IF(AND(YEAR(MaySun1+22)=日历年份,MONTH(MaySun1+22)=5),MaySun1+22,""),IF(AND(YEAR(MaySun1+29)=日历年份,MONTH(MaySun1+29)=5),MaySun1+29,""))</f>
        <v>43247</v>
      </c>
      <c r="C13" s="16">
        <f ca="1">IF(DAY(MaySun1)=1,IF(AND(YEAR(MaySun1+23)=日历年份,MONTH(MaySun1+23)=5),MaySun1+23,""),IF(AND(YEAR(MaySun1+30)=日历年份,MONTH(MaySun1+30)=5),MaySun1+30,""))</f>
        <v>43248</v>
      </c>
      <c r="D13" s="16">
        <f ca="1">IF(DAY(MaySun1)=1,IF(AND(YEAR(MaySun1+24)=日历年份,MONTH(MaySun1+24)=5),MaySun1+24,""),IF(AND(YEAR(MaySun1+31)=日历年份,MONTH(MaySun1+31)=5),MaySun1+31,""))</f>
        <v>43249</v>
      </c>
      <c r="E13" s="16">
        <f ca="1">IF(DAY(MaySun1)=1,IF(AND(YEAR(MaySun1+25)=日历年份,MONTH(MaySun1+25)=5),MaySun1+25,""),IF(AND(YEAR(MaySun1+32)=日历年份,MONTH(MaySun1+32)=5),MaySun1+32,""))</f>
        <v>43250</v>
      </c>
      <c r="F13" s="16">
        <f ca="1">IF(DAY(MaySun1)=1,IF(AND(YEAR(MaySun1+26)=日历年份,MONTH(MaySun1+26)=5),MaySun1+26,""),IF(AND(YEAR(MaySun1+33)=日历年份,MONTH(MaySun1+33)=5),MaySun1+33,""))</f>
        <v>43251</v>
      </c>
      <c r="G13" s="16" t="str">
        <f ca="1">IF(DAY(MaySun1)=1,IF(AND(YEAR(MaySun1+27)=日历年份,MONTH(MaySun1+27)=5),MaySun1+27,""),IF(AND(YEAR(MaySun1+34)=日历年份,MONTH(MaySun1+34)=5),MaySun1+34,""))</f>
        <v/>
      </c>
      <c r="H13" s="16" t="str">
        <f ca="1">IF(DAY(MaySun1)=1,IF(AND(YEAR(MaySun1+28)=日历年份,MONTH(MaySun1+28)=5),MaySun1+28,""),IF(AND(YEAR(MaySun1+35)=日历年份,MONTH(MaySun1+35)=5),MaySun1+35,""))</f>
        <v/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IF(DAY(MaySun1)=1,IF(AND(YEAR(MaySun1+29)=日历年份,MONTH(MaySun1+29)=5),MaySun1+29,""),IF(AND(YEAR(MaySun1+36)=日历年份,MONTH(MaySun1+36)=5),MaySun1+36,""))</f>
        <v/>
      </c>
      <c r="C15" s="18" t="str">
        <f ca="1">IF(DAY(MaySun1)=1,IF(AND(YEAR(MaySun1+30)=日历年份,MONTH(MaySun1+30)=5),MaySun1+30,""),IF(AND(YEAR(MaySun1+37)=日历年份,MONTH(MaySun1+37)=5),MaySun1+37,""))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UPPER(TEXT(DATE(日历年份,6,1),"yyyy年M月"))</f>
        <v>2018年6月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IF(DAY(JunSun1)=1,"",IF(AND(YEAR(JunSun1+1)=日历年份,MONTH(JunSun1+1)=6),JunSun1+1,""))</f>
        <v/>
      </c>
      <c r="C5" s="9" t="str">
        <f ca="1">IF(DAY(JunSun1)=1,"",IF(AND(YEAR(JunSun1+2)=日历年份,MONTH(JunSun1+2)=6),JunSun1+2,""))</f>
        <v/>
      </c>
      <c r="D5" s="9" t="str">
        <f ca="1">IF(DAY(JunSun1)=1,"",IF(AND(YEAR(JunSun1+3)=日历年份,MONTH(JunSun1+3)=6),JunSun1+3,""))</f>
        <v/>
      </c>
      <c r="E5" s="9" t="str">
        <f ca="1">IF(DAY(JunSun1)=1,"",IF(AND(YEAR(JunSun1+4)=日历年份,MONTH(JunSun1+4)=6),JunSun1+4,""))</f>
        <v/>
      </c>
      <c r="F5" s="9" t="str">
        <f ca="1">IF(DAY(JunSun1)=1,"",IF(AND(YEAR(JunSun1+5)=日历年份,MONTH(JunSun1+5)=6),JunSun1+5,""))</f>
        <v/>
      </c>
      <c r="G5" s="9">
        <f ca="1">IF(DAY(JunSun1)=1,"",IF(AND(YEAR(JunSun1+6)=日历年份,MONTH(JunSun1+6)=6),JunSun1+6,""))</f>
        <v>43252</v>
      </c>
      <c r="H5" s="9">
        <f ca="1">IF(DAY(JunSun1)=1,IF(AND(YEAR(JunSun1)=日历年份,MONTH(JunSun1)=6),JunSun1,""),IF(AND(YEAR(JunSun1+7)=日历年份,MONTH(JunSun1+7)=6),JunSun1+7,""))</f>
        <v>43253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IF(DAY(JunSun1)=1,IF(AND(YEAR(JunSun1+1)=日历年份,MONTH(JunSun1+1)=6),JunSun1+1,""),IF(AND(YEAR(JunSun1+8)=日历年份,MONTH(JunSun1+8)=6),JunSun1+8,""))</f>
        <v>43254</v>
      </c>
      <c r="C7" s="13">
        <f ca="1">IF(DAY(JunSun1)=1,IF(AND(YEAR(JunSun1+2)=日历年份,MONTH(JunSun1+2)=6),JunSun1+2,""),IF(AND(YEAR(JunSun1+9)=日历年份,MONTH(JunSun1+9)=6),JunSun1+9,""))</f>
        <v>43255</v>
      </c>
      <c r="D7" s="13">
        <f ca="1">IF(DAY(JunSun1)=1,IF(AND(YEAR(JunSun1+3)=日历年份,MONTH(JunSun1+3)=6),JunSun1+3,""),IF(AND(YEAR(JunSun1+10)=日历年份,MONTH(JunSun1+10)=6),JunSun1+10,""))</f>
        <v>43256</v>
      </c>
      <c r="E7" s="13">
        <f ca="1">IF(DAY(JunSun1)=1,IF(AND(YEAR(JunSun1+4)=日历年份,MONTH(JunSun1+4)=6),JunSun1+4,""),IF(AND(YEAR(JunSun1+11)=日历年份,MONTH(JunSun1+11)=6),JunSun1+11,""))</f>
        <v>43257</v>
      </c>
      <c r="F7" s="13">
        <f ca="1">IF(DAY(JunSun1)=1,IF(AND(YEAR(JunSun1+5)=日历年份,MONTH(JunSun1+5)=6),JunSun1+5,""),IF(AND(YEAR(JunSun1+12)=日历年份,MONTH(JunSun1+12)=6),JunSun1+12,""))</f>
        <v>43258</v>
      </c>
      <c r="G7" s="13">
        <f ca="1">IF(DAY(JunSun1)=1,IF(AND(YEAR(JunSun1+6)=日历年份,MONTH(JunSun1+6)=6),JunSun1+6,""),IF(AND(YEAR(JunSun1+13)=日历年份,MONTH(JunSun1+13)=6),JunSun1+13,""))</f>
        <v>43259</v>
      </c>
      <c r="H7" s="13">
        <f ca="1">IF(DAY(JunSun1)=1,IF(AND(YEAR(JunSun1+7)=日历年份,MONTH(JunSun1+7)=6),JunSun1+7,""),IF(AND(YEAR(JunSun1+14)=日历年份,MONTH(JunSun1+14)=6),JunSun1+14,""))</f>
        <v>43260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IF(DAY(JunSun1)=1,IF(AND(YEAR(JunSun1+8)=日历年份,MONTH(JunSun1+8)=6),JunSun1+8,""),IF(AND(YEAR(JunSun1+15)=日历年份,MONTH(JunSun1+15)=6),JunSun1+15,""))</f>
        <v>43261</v>
      </c>
      <c r="C9" s="16">
        <f ca="1">IF(DAY(JunSun1)=1,IF(AND(YEAR(JunSun1+9)=日历年份,MONTH(JunSun1+9)=6),JunSun1+9,""),IF(AND(YEAR(JunSun1+16)=日历年份,MONTH(JunSun1+16)=6),JunSun1+16,""))</f>
        <v>43262</v>
      </c>
      <c r="D9" s="16">
        <f ca="1">IF(DAY(JunSun1)=1,IF(AND(YEAR(JunSun1+10)=日历年份,MONTH(JunSun1+10)=6),JunSun1+10,""),IF(AND(YEAR(JunSun1+17)=日历年份,MONTH(JunSun1+17)=6),JunSun1+17,""))</f>
        <v>43263</v>
      </c>
      <c r="E9" s="16">
        <f ca="1">IF(DAY(JunSun1)=1,IF(AND(YEAR(JunSun1+11)=日历年份,MONTH(JunSun1+11)=6),JunSun1+11,""),IF(AND(YEAR(JunSun1+18)=日历年份,MONTH(JunSun1+18)=6),JunSun1+18,""))</f>
        <v>43264</v>
      </c>
      <c r="F9" s="16">
        <f ca="1">IF(DAY(JunSun1)=1,IF(AND(YEAR(JunSun1+12)=日历年份,MONTH(JunSun1+12)=6),JunSun1+12,""),IF(AND(YEAR(JunSun1+19)=日历年份,MONTH(JunSun1+19)=6),JunSun1+19,""))</f>
        <v>43265</v>
      </c>
      <c r="G9" s="16">
        <f ca="1">IF(DAY(JunSun1)=1,IF(AND(YEAR(JunSun1+13)=日历年份,MONTH(JunSun1+13)=6),JunSun1+13,""),IF(AND(YEAR(JunSun1+20)=日历年份,MONTH(JunSun1+20)=6),JunSun1+20,""))</f>
        <v>43266</v>
      </c>
      <c r="H9" s="16">
        <f ca="1">IF(DAY(JunSun1)=1,IF(AND(YEAR(JunSun1+14)=日历年份,MONTH(JunSun1+14)=6),JunSun1+14,""),IF(AND(YEAR(JunSun1+21)=日历年份,MONTH(JunSun1+21)=6),JunSun1+21,""))</f>
        <v>43267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IF(DAY(JunSun1)=1,IF(AND(YEAR(JunSun1+15)=日历年份,MONTH(JunSun1+15)=6),JunSun1+15,""),IF(AND(YEAR(JunSun1+22)=日历年份,MONTH(JunSun1+22)=6),JunSun1+22,""))</f>
        <v>43268</v>
      </c>
      <c r="C11" s="17">
        <f ca="1">IF(DAY(JunSun1)=1,IF(AND(YEAR(JunSun1+16)=日历年份,MONTH(JunSun1+16)=6),JunSun1+16,""),IF(AND(YEAR(JunSun1+23)=日历年份,MONTH(JunSun1+23)=6),JunSun1+23,""))</f>
        <v>43269</v>
      </c>
      <c r="D11" s="17">
        <f ca="1">IF(DAY(JunSun1)=1,IF(AND(YEAR(JunSun1+17)=日历年份,MONTH(JunSun1+17)=6),JunSun1+17,""),IF(AND(YEAR(JunSun1+24)=日历年份,MONTH(JunSun1+24)=6),JunSun1+24,""))</f>
        <v>43270</v>
      </c>
      <c r="E11" s="17">
        <f ca="1">IF(DAY(JunSun1)=1,IF(AND(YEAR(JunSun1+18)=日历年份,MONTH(JunSun1+18)=6),JunSun1+18,""),IF(AND(YEAR(JunSun1+25)=日历年份,MONTH(JunSun1+25)=6),JunSun1+25,""))</f>
        <v>43271</v>
      </c>
      <c r="F11" s="17">
        <f ca="1">IF(DAY(JunSun1)=1,IF(AND(YEAR(JunSun1+19)=日历年份,MONTH(JunSun1+19)=6),JunSun1+19,""),IF(AND(YEAR(JunSun1+26)=日历年份,MONTH(JunSun1+26)=6),JunSun1+26,""))</f>
        <v>43272</v>
      </c>
      <c r="G11" s="17">
        <f ca="1">IF(DAY(JunSun1)=1,IF(AND(YEAR(JunSun1+20)=日历年份,MONTH(JunSun1+20)=6),JunSun1+20,""),IF(AND(YEAR(JunSun1+27)=日历年份,MONTH(JunSun1+27)=6),JunSun1+27,""))</f>
        <v>43273</v>
      </c>
      <c r="H11" s="17">
        <f ca="1">IF(DAY(JunSun1)=1,IF(AND(YEAR(JunSun1+21)=日历年份,MONTH(JunSun1+21)=6),JunSun1+21,""),IF(AND(YEAR(JunSun1+28)=日历年份,MONTH(JunSun1+28)=6),JunSun1+28,""))</f>
        <v>43274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IF(DAY(JunSun1)=1,IF(AND(YEAR(JunSun1+22)=日历年份,MONTH(JunSun1+22)=6),JunSun1+22,""),IF(AND(YEAR(JunSun1+29)=日历年份,MONTH(JunSun1+29)=6),JunSun1+29,""))</f>
        <v>43275</v>
      </c>
      <c r="C13" s="16">
        <f ca="1">IF(DAY(JunSun1)=1,IF(AND(YEAR(JunSun1+23)=日历年份,MONTH(JunSun1+23)=6),JunSun1+23,""),IF(AND(YEAR(JunSun1+30)=日历年份,MONTH(JunSun1+30)=6),JunSun1+30,""))</f>
        <v>43276</v>
      </c>
      <c r="D13" s="16">
        <f ca="1">IF(DAY(JunSun1)=1,IF(AND(YEAR(JunSun1+24)=日历年份,MONTH(JunSun1+24)=6),JunSun1+24,""),IF(AND(YEAR(JunSun1+31)=日历年份,MONTH(JunSun1+31)=6),JunSun1+31,""))</f>
        <v>43277</v>
      </c>
      <c r="E13" s="16">
        <f ca="1">IF(DAY(JunSun1)=1,IF(AND(YEAR(JunSun1+25)=日历年份,MONTH(JunSun1+25)=6),JunSun1+25,""),IF(AND(YEAR(JunSun1+32)=日历年份,MONTH(JunSun1+32)=6),JunSun1+32,""))</f>
        <v>43278</v>
      </c>
      <c r="F13" s="16">
        <f ca="1">IF(DAY(JunSun1)=1,IF(AND(YEAR(JunSun1+26)=日历年份,MONTH(JunSun1+26)=6),JunSun1+26,""),IF(AND(YEAR(JunSun1+33)=日历年份,MONTH(JunSun1+33)=6),JunSun1+33,""))</f>
        <v>43279</v>
      </c>
      <c r="G13" s="16">
        <f ca="1">IF(DAY(JunSun1)=1,IF(AND(YEAR(JunSun1+27)=日历年份,MONTH(JunSun1+27)=6),JunSun1+27,""),IF(AND(YEAR(JunSun1+34)=日历年份,MONTH(JunSun1+34)=6),JunSun1+34,""))</f>
        <v>43280</v>
      </c>
      <c r="H13" s="16">
        <f ca="1">IF(DAY(JunSun1)=1,IF(AND(YEAR(JunSun1+28)=日历年份,MONTH(JunSun1+28)=6),JunSun1+28,""),IF(AND(YEAR(JunSun1+35)=日历年份,MONTH(JunSun1+35)=6),JunSun1+35,""))</f>
        <v>43281</v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IF(DAY(JunSun1)=1,IF(AND(YEAR(JunSun1+29)=日历年份,MONTH(JunSun1+29)=6),JunSun1+29,""),IF(AND(YEAR(JunSun1+36)=日历年份,MONTH(JunSun1+36)=6),JunSun1+36,""))</f>
        <v/>
      </c>
      <c r="C15" s="18" t="str">
        <f ca="1">IF(DAY(JunSun1)=1,IF(AND(YEAR(JunSun1+30)=日历年份,MONTH(JunSun1+30)=6),JunSun1+30,""),IF(AND(YEAR(JunSun1+37)=日历年份,MONTH(JunSun1+37)=6),JunSun1+37,""))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UPPER(TEXT(DATE(日历年份,7,1),"yyyy年M月"))</f>
        <v>2018年7月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>
        <f ca="1">IF(DAY(JulSun1)=1,"",IF(AND(YEAR(JulSun1+1)=日历年份,MONTH(JulSun1+1)=7),JulSun1+1,""))</f>
        <v>43282</v>
      </c>
      <c r="C5" s="9">
        <f ca="1">IF(DAY(JulSun1)=1,"",IF(AND(YEAR(JulSun1+2)=日历年份,MONTH(JulSun1+2)=7),JulSun1+2,""))</f>
        <v>43283</v>
      </c>
      <c r="D5" s="9">
        <f ca="1">IF(DAY(JulSun1)=1,"",IF(AND(YEAR(JulSun1+3)=日历年份,MONTH(JulSun1+3)=7),JulSun1+3,""))</f>
        <v>43284</v>
      </c>
      <c r="E5" s="9">
        <f ca="1">IF(DAY(JulSun1)=1,"",IF(AND(YEAR(JulSun1+4)=日历年份,MONTH(JulSun1+4)=7),JulSun1+4,""))</f>
        <v>43285</v>
      </c>
      <c r="F5" s="9">
        <f ca="1">IF(DAY(JulSun1)=1,"",IF(AND(YEAR(JulSun1+5)=日历年份,MONTH(JulSun1+5)=7),JulSun1+5,""))</f>
        <v>43286</v>
      </c>
      <c r="G5" s="9">
        <f ca="1">IF(DAY(JulSun1)=1,"",IF(AND(YEAR(JulSun1+6)=日历年份,MONTH(JulSun1+6)=7),JulSun1+6,""))</f>
        <v>43287</v>
      </c>
      <c r="H5" s="9">
        <f ca="1">IF(DAY(JulSun1)=1,IF(AND(YEAR(JulSun1)=日历年份,MONTH(JulSun1)=7),JulSun1,""),IF(AND(YEAR(JulSun1+7)=日历年份,MONTH(JulSun1+7)=7),JulSun1+7,""))</f>
        <v>43288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IF(DAY(JulSun1)=1,IF(AND(YEAR(JulSun1+1)=日历年份,MONTH(JulSun1+1)=7),JulSun1+1,""),IF(AND(YEAR(JulSun1+8)=日历年份,MONTH(JulSun1+8)=7),JulSun1+8,""))</f>
        <v>43289</v>
      </c>
      <c r="C7" s="13">
        <f ca="1">IF(DAY(JulSun1)=1,IF(AND(YEAR(JulSun1+2)=日历年份,MONTH(JulSun1+2)=7),JulSun1+2,""),IF(AND(YEAR(JulSun1+9)=日历年份,MONTH(JulSun1+9)=7),JulSun1+9,""))</f>
        <v>43290</v>
      </c>
      <c r="D7" s="13">
        <f ca="1">IF(DAY(JulSun1)=1,IF(AND(YEAR(JulSun1+3)=日历年份,MONTH(JulSun1+3)=7),JulSun1+3,""),IF(AND(YEAR(JulSun1+10)=日历年份,MONTH(JulSun1+10)=7),JulSun1+10,""))</f>
        <v>43291</v>
      </c>
      <c r="E7" s="13">
        <f ca="1">IF(DAY(JulSun1)=1,IF(AND(YEAR(JulSun1+4)=日历年份,MONTH(JulSun1+4)=7),JulSun1+4,""),IF(AND(YEAR(JulSun1+11)=日历年份,MONTH(JulSun1+11)=7),JulSun1+11,""))</f>
        <v>43292</v>
      </c>
      <c r="F7" s="13">
        <f ca="1">IF(DAY(JulSun1)=1,IF(AND(YEAR(JulSun1+5)=日历年份,MONTH(JulSun1+5)=7),JulSun1+5,""),IF(AND(YEAR(JulSun1+12)=日历年份,MONTH(JulSun1+12)=7),JulSun1+12,""))</f>
        <v>43293</v>
      </c>
      <c r="G7" s="13">
        <f ca="1">IF(DAY(JulSun1)=1,IF(AND(YEAR(JulSun1+6)=日历年份,MONTH(JulSun1+6)=7),JulSun1+6,""),IF(AND(YEAR(JulSun1+13)=日历年份,MONTH(JulSun1+13)=7),JulSun1+13,""))</f>
        <v>43294</v>
      </c>
      <c r="H7" s="13">
        <f ca="1">IF(DAY(JulSun1)=1,IF(AND(YEAR(JulSun1+7)=日历年份,MONTH(JulSun1+7)=7),JulSun1+7,""),IF(AND(YEAR(JulSun1+14)=日历年份,MONTH(JulSun1+14)=7),JulSun1+14,""))</f>
        <v>43295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IF(DAY(JulSun1)=1,IF(AND(YEAR(JulSun1+8)=日历年份,MONTH(JulSun1+8)=7),JulSun1+8,""),IF(AND(YEAR(JulSun1+15)=日历年份,MONTH(JulSun1+15)=7),JulSun1+15,""))</f>
        <v>43296</v>
      </c>
      <c r="C9" s="16">
        <f ca="1">IF(DAY(JulSun1)=1,IF(AND(YEAR(JulSun1+9)=日历年份,MONTH(JulSun1+9)=7),JulSun1+9,""),IF(AND(YEAR(JulSun1+16)=日历年份,MONTH(JulSun1+16)=7),JulSun1+16,""))</f>
        <v>43297</v>
      </c>
      <c r="D9" s="16">
        <f ca="1">IF(DAY(JulSun1)=1,IF(AND(YEAR(JulSun1+10)=日历年份,MONTH(JulSun1+10)=7),JulSun1+10,""),IF(AND(YEAR(JulSun1+17)=日历年份,MONTH(JulSun1+17)=7),JulSun1+17,""))</f>
        <v>43298</v>
      </c>
      <c r="E9" s="16">
        <f ca="1">IF(DAY(JulSun1)=1,IF(AND(YEAR(JulSun1+11)=日历年份,MONTH(JulSun1+11)=7),JulSun1+11,""),IF(AND(YEAR(JulSun1+18)=日历年份,MONTH(JulSun1+18)=7),JulSun1+18,""))</f>
        <v>43299</v>
      </c>
      <c r="F9" s="16">
        <f ca="1">IF(DAY(JulSun1)=1,IF(AND(YEAR(JulSun1+12)=日历年份,MONTH(JulSun1+12)=7),JulSun1+12,""),IF(AND(YEAR(JulSun1+19)=日历年份,MONTH(JulSun1+19)=7),JulSun1+19,""))</f>
        <v>43300</v>
      </c>
      <c r="G9" s="16">
        <f ca="1">IF(DAY(JulSun1)=1,IF(AND(YEAR(JulSun1+13)=日历年份,MONTH(JulSun1+13)=7),JulSun1+13,""),IF(AND(YEAR(JulSun1+20)=日历年份,MONTH(JulSun1+20)=7),JulSun1+20,""))</f>
        <v>43301</v>
      </c>
      <c r="H9" s="16">
        <f ca="1">IF(DAY(JulSun1)=1,IF(AND(YEAR(JulSun1+14)=日历年份,MONTH(JulSun1+14)=7),JulSun1+14,""),IF(AND(YEAR(JulSun1+21)=日历年份,MONTH(JulSun1+21)=7),JulSun1+21,""))</f>
        <v>43302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IF(DAY(JulSun1)=1,IF(AND(YEAR(JulSun1+15)=日历年份,MONTH(JulSun1+15)=7),JulSun1+15,""),IF(AND(YEAR(JulSun1+22)=日历年份,MONTH(JulSun1+22)=7),JulSun1+22,""))</f>
        <v>43303</v>
      </c>
      <c r="C11" s="17">
        <f ca="1">IF(DAY(JulSun1)=1,IF(AND(YEAR(JulSun1+16)=日历年份,MONTH(JulSun1+16)=7),JulSun1+16,""),IF(AND(YEAR(JulSun1+23)=日历年份,MONTH(JulSun1+23)=7),JulSun1+23,""))</f>
        <v>43304</v>
      </c>
      <c r="D11" s="17">
        <f ca="1">IF(DAY(JulSun1)=1,IF(AND(YEAR(JulSun1+17)=日历年份,MONTH(JulSun1+17)=7),JulSun1+17,""),IF(AND(YEAR(JulSun1+24)=日历年份,MONTH(JulSun1+24)=7),JulSun1+24,""))</f>
        <v>43305</v>
      </c>
      <c r="E11" s="17">
        <f ca="1">IF(DAY(JulSun1)=1,IF(AND(YEAR(JulSun1+18)=日历年份,MONTH(JulSun1+18)=7),JulSun1+18,""),IF(AND(YEAR(JulSun1+25)=日历年份,MONTH(JulSun1+25)=7),JulSun1+25,""))</f>
        <v>43306</v>
      </c>
      <c r="F11" s="17">
        <f ca="1">IF(DAY(JulSun1)=1,IF(AND(YEAR(JulSun1+19)=日历年份,MONTH(JulSun1+19)=7),JulSun1+19,""),IF(AND(YEAR(JulSun1+26)=日历年份,MONTH(JulSun1+26)=7),JulSun1+26,""))</f>
        <v>43307</v>
      </c>
      <c r="G11" s="17">
        <f ca="1">IF(DAY(JulSun1)=1,IF(AND(YEAR(JulSun1+20)=日历年份,MONTH(JulSun1+20)=7),JulSun1+20,""),IF(AND(YEAR(JulSun1+27)=日历年份,MONTH(JulSun1+27)=7),JulSun1+27,""))</f>
        <v>43308</v>
      </c>
      <c r="H11" s="17">
        <f ca="1">IF(DAY(JulSun1)=1,IF(AND(YEAR(JulSun1+21)=日历年份,MONTH(JulSun1+21)=7),JulSun1+21,""),IF(AND(YEAR(JulSun1+28)=日历年份,MONTH(JulSun1+28)=7),JulSun1+28,""))</f>
        <v>43309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IF(DAY(JulSun1)=1,IF(AND(YEAR(JulSun1+22)=日历年份,MONTH(JulSun1+22)=7),JulSun1+22,""),IF(AND(YEAR(JulSun1+29)=日历年份,MONTH(JulSun1+29)=7),JulSun1+29,""))</f>
        <v>43310</v>
      </c>
      <c r="C13" s="16">
        <f ca="1">IF(DAY(JulSun1)=1,IF(AND(YEAR(JulSun1+23)=日历年份,MONTH(JulSun1+23)=7),JulSun1+23,""),IF(AND(YEAR(JulSun1+30)=日历年份,MONTH(JulSun1+30)=7),JulSun1+30,""))</f>
        <v>43311</v>
      </c>
      <c r="D13" s="16">
        <f ca="1">IF(DAY(JulSun1)=1,IF(AND(YEAR(JulSun1+24)=日历年份,MONTH(JulSun1+24)=7),JulSun1+24,""),IF(AND(YEAR(JulSun1+31)=日历年份,MONTH(JulSun1+31)=7),JulSun1+31,""))</f>
        <v>43312</v>
      </c>
      <c r="E13" s="16" t="str">
        <f ca="1">IF(DAY(JulSun1)=1,IF(AND(YEAR(JulSun1+25)=日历年份,MONTH(JulSun1+25)=7),JulSun1+25,""),IF(AND(YEAR(JulSun1+32)=日历年份,MONTH(JulSun1+32)=7),JulSun1+32,""))</f>
        <v/>
      </c>
      <c r="F13" s="16" t="str">
        <f ca="1">IF(DAY(JulSun1)=1,IF(AND(YEAR(JulSun1+26)=日历年份,MONTH(JulSun1+26)=7),JulSun1+26,""),IF(AND(YEAR(JulSun1+33)=日历年份,MONTH(JulSun1+33)=7),JulSun1+33,""))</f>
        <v/>
      </c>
      <c r="G13" s="16" t="str">
        <f ca="1">IF(DAY(JulSun1)=1,IF(AND(YEAR(JulSun1+27)=日历年份,MONTH(JulSun1+27)=7),JulSun1+27,""),IF(AND(YEAR(JulSun1+34)=日历年份,MONTH(JulSun1+34)=7),JulSun1+34,""))</f>
        <v/>
      </c>
      <c r="H13" s="16" t="str">
        <f ca="1">IF(DAY(JulSun1)=1,IF(AND(YEAR(JulSun1+28)=日历年份,MONTH(JulSun1+28)=7),JulSun1+28,""),IF(AND(YEAR(JulSun1+35)=日历年份,MONTH(JulSun1+35)=7),JulSun1+35,""))</f>
        <v/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IF(DAY(JulSun1)=1,IF(AND(YEAR(JulSun1+29)=日历年份,MONTH(JulSun1+29)=7),JulSun1+29,""),IF(AND(YEAR(JulSun1+36)=日历年份,MONTH(JulSun1+36)=7),JulSun1+36,""))</f>
        <v/>
      </c>
      <c r="C15" s="18" t="str">
        <f ca="1">IF(DAY(JulSun1)=1,IF(AND(YEAR(JulSun1+30)=日历年份,MONTH(JulSun1+30)=7),JulSun1+30,""),IF(AND(YEAR(JulSun1+37)=日历年份,MONTH(JulSun1+37)=7),JulSun1+37,""))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UPPER(TEXT(DATE(日历年份,8,1),"yyyy年M月"))</f>
        <v>2018年8月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IF(DAY(AugSun1)=1,"",IF(AND(YEAR(AugSun1+1)=日历年份,MONTH(AugSun1+1)=8),AugSun1+1,""))</f>
        <v/>
      </c>
      <c r="C5" s="9" t="str">
        <f ca="1">IF(DAY(AugSun1)=1,"",IF(AND(YEAR(AugSun1+2)=日历年份,MONTH(AugSun1+2)=8),AugSun1+2,""))</f>
        <v/>
      </c>
      <c r="D5" s="9" t="str">
        <f ca="1">IF(DAY(AugSun1)=1,"",IF(AND(YEAR(AugSun1+3)=日历年份,MONTH(AugSun1+3)=8),AugSun1+3,""))</f>
        <v/>
      </c>
      <c r="E5" s="9">
        <f ca="1">IF(DAY(AugSun1)=1,"",IF(AND(YEAR(AugSun1+4)=日历年份,MONTH(AugSun1+4)=8),AugSun1+4,""))</f>
        <v>43313</v>
      </c>
      <c r="F5" s="9">
        <f ca="1">IF(DAY(AugSun1)=1,"",IF(AND(YEAR(AugSun1+5)=日历年份,MONTH(AugSun1+5)=8),AugSun1+5,""))</f>
        <v>43314</v>
      </c>
      <c r="G5" s="9">
        <f ca="1">IF(DAY(AugSun1)=1,"",IF(AND(YEAR(AugSun1+6)=日历年份,MONTH(AugSun1+6)=8),AugSun1+6,""))</f>
        <v>43315</v>
      </c>
      <c r="H5" s="9">
        <f ca="1">IF(DAY(AugSun1)=1,IF(AND(YEAR(AugSun1)=日历年份,MONTH(AugSun1)=8),AugSun1,""),IF(AND(YEAR(AugSun1+7)=日历年份,MONTH(AugSun1+7)=8),AugSun1+7,""))</f>
        <v>43316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IF(DAY(AugSun1)=1,IF(AND(YEAR(AugSun1+1)=日历年份,MONTH(AugSun1+1)=8),AugSun1+1,""),IF(AND(YEAR(AugSun1+8)=日历年份,MONTH(AugSun1+8)=8),AugSun1+8,""))</f>
        <v>43317</v>
      </c>
      <c r="C7" s="13">
        <f ca="1">IF(DAY(AugSun1)=1,IF(AND(YEAR(AugSun1+2)=日历年份,MONTH(AugSun1+2)=8),AugSun1+2,""),IF(AND(YEAR(AugSun1+9)=日历年份,MONTH(AugSun1+9)=8),AugSun1+9,""))</f>
        <v>43318</v>
      </c>
      <c r="D7" s="13">
        <f ca="1">IF(DAY(AugSun1)=1,IF(AND(YEAR(AugSun1+3)=日历年份,MONTH(AugSun1+3)=8),AugSun1+3,""),IF(AND(YEAR(AugSun1+10)=日历年份,MONTH(AugSun1+10)=8),AugSun1+10,""))</f>
        <v>43319</v>
      </c>
      <c r="E7" s="13">
        <f ca="1">IF(DAY(AugSun1)=1,IF(AND(YEAR(AugSun1+4)=日历年份,MONTH(AugSun1+4)=8),AugSun1+4,""),IF(AND(YEAR(AugSun1+11)=日历年份,MONTH(AugSun1+11)=8),AugSun1+11,""))</f>
        <v>43320</v>
      </c>
      <c r="F7" s="13">
        <f ca="1">IF(DAY(AugSun1)=1,IF(AND(YEAR(AugSun1+5)=日历年份,MONTH(AugSun1+5)=8),AugSun1+5,""),IF(AND(YEAR(AugSun1+12)=日历年份,MONTH(AugSun1+12)=8),AugSun1+12,""))</f>
        <v>43321</v>
      </c>
      <c r="G7" s="13">
        <f ca="1">IF(DAY(AugSun1)=1,IF(AND(YEAR(AugSun1+6)=日历年份,MONTH(AugSun1+6)=8),AugSun1+6,""),IF(AND(YEAR(AugSun1+13)=日历年份,MONTH(AugSun1+13)=8),AugSun1+13,""))</f>
        <v>43322</v>
      </c>
      <c r="H7" s="13">
        <f ca="1">IF(DAY(AugSun1)=1,IF(AND(YEAR(AugSun1+7)=日历年份,MONTH(AugSun1+7)=8),AugSun1+7,""),IF(AND(YEAR(AugSun1+14)=日历年份,MONTH(AugSun1+14)=8),AugSun1+14,""))</f>
        <v>43323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IF(DAY(AugSun1)=1,IF(AND(YEAR(AugSun1+8)=日历年份,MONTH(AugSun1+8)=8),AugSun1+8,""),IF(AND(YEAR(AugSun1+15)=日历年份,MONTH(AugSun1+15)=8),AugSun1+15,""))</f>
        <v>43324</v>
      </c>
      <c r="C9" s="16">
        <f ca="1">IF(DAY(AugSun1)=1,IF(AND(YEAR(AugSun1+9)=日历年份,MONTH(AugSun1+9)=8),AugSun1+9,""),IF(AND(YEAR(AugSun1+16)=日历年份,MONTH(AugSun1+16)=8),AugSun1+16,""))</f>
        <v>43325</v>
      </c>
      <c r="D9" s="16">
        <f ca="1">IF(DAY(AugSun1)=1,IF(AND(YEAR(AugSun1+10)=日历年份,MONTH(AugSun1+10)=8),AugSun1+10,""),IF(AND(YEAR(AugSun1+17)=日历年份,MONTH(AugSun1+17)=8),AugSun1+17,""))</f>
        <v>43326</v>
      </c>
      <c r="E9" s="16">
        <f ca="1">IF(DAY(AugSun1)=1,IF(AND(YEAR(AugSun1+11)=日历年份,MONTH(AugSun1+11)=8),AugSun1+11,""),IF(AND(YEAR(AugSun1+18)=日历年份,MONTH(AugSun1+18)=8),AugSun1+18,""))</f>
        <v>43327</v>
      </c>
      <c r="F9" s="16">
        <f ca="1">IF(DAY(AugSun1)=1,IF(AND(YEAR(AugSun1+12)=日历年份,MONTH(AugSun1+12)=8),AugSun1+12,""),IF(AND(YEAR(AugSun1+19)=日历年份,MONTH(AugSun1+19)=8),AugSun1+19,""))</f>
        <v>43328</v>
      </c>
      <c r="G9" s="16">
        <f ca="1">IF(DAY(AugSun1)=1,IF(AND(YEAR(AugSun1+13)=日历年份,MONTH(AugSun1+13)=8),AugSun1+13,""),IF(AND(YEAR(AugSun1+20)=日历年份,MONTH(AugSun1+20)=8),AugSun1+20,""))</f>
        <v>43329</v>
      </c>
      <c r="H9" s="16">
        <f ca="1">IF(DAY(AugSun1)=1,IF(AND(YEAR(AugSun1+14)=日历年份,MONTH(AugSun1+14)=8),AugSun1+14,""),IF(AND(YEAR(AugSun1+21)=日历年份,MONTH(AugSun1+21)=8),AugSun1+21,""))</f>
        <v>43330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IF(DAY(AugSun1)=1,IF(AND(YEAR(AugSun1+15)=日历年份,MONTH(AugSun1+15)=8),AugSun1+15,""),IF(AND(YEAR(AugSun1+22)=日历年份,MONTH(AugSun1+22)=8),AugSun1+22,""))</f>
        <v>43331</v>
      </c>
      <c r="C11" s="17">
        <f ca="1">IF(DAY(AugSun1)=1,IF(AND(YEAR(AugSun1+16)=日历年份,MONTH(AugSun1+16)=8),AugSun1+16,""),IF(AND(YEAR(AugSun1+23)=日历年份,MONTH(AugSun1+23)=8),AugSun1+23,""))</f>
        <v>43332</v>
      </c>
      <c r="D11" s="17">
        <f ca="1">IF(DAY(AugSun1)=1,IF(AND(YEAR(AugSun1+17)=日历年份,MONTH(AugSun1+17)=8),AugSun1+17,""),IF(AND(YEAR(AugSun1+24)=日历年份,MONTH(AugSun1+24)=8),AugSun1+24,""))</f>
        <v>43333</v>
      </c>
      <c r="E11" s="17">
        <f ca="1">IF(DAY(AugSun1)=1,IF(AND(YEAR(AugSun1+18)=日历年份,MONTH(AugSun1+18)=8),AugSun1+18,""),IF(AND(YEAR(AugSun1+25)=日历年份,MONTH(AugSun1+25)=8),AugSun1+25,""))</f>
        <v>43334</v>
      </c>
      <c r="F11" s="17">
        <f ca="1">IF(DAY(AugSun1)=1,IF(AND(YEAR(AugSun1+19)=日历年份,MONTH(AugSun1+19)=8),AugSun1+19,""),IF(AND(YEAR(AugSun1+26)=日历年份,MONTH(AugSun1+26)=8),AugSun1+26,""))</f>
        <v>43335</v>
      </c>
      <c r="G11" s="17">
        <f ca="1">IF(DAY(AugSun1)=1,IF(AND(YEAR(AugSun1+20)=日历年份,MONTH(AugSun1+20)=8),AugSun1+20,""),IF(AND(YEAR(AugSun1+27)=日历年份,MONTH(AugSun1+27)=8),AugSun1+27,""))</f>
        <v>43336</v>
      </c>
      <c r="H11" s="17">
        <f ca="1">IF(DAY(AugSun1)=1,IF(AND(YEAR(AugSun1+21)=日历年份,MONTH(AugSun1+21)=8),AugSun1+21,""),IF(AND(YEAR(AugSun1+28)=日历年份,MONTH(AugSun1+28)=8),AugSun1+28,""))</f>
        <v>43337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IF(DAY(AugSun1)=1,IF(AND(YEAR(AugSun1+22)=日历年份,MONTH(AugSun1+22)=8),AugSun1+22,""),IF(AND(YEAR(AugSun1+29)=日历年份,MONTH(AugSun1+29)=8),AugSun1+29,""))</f>
        <v>43338</v>
      </c>
      <c r="C13" s="16">
        <f ca="1">IF(DAY(AugSun1)=1,IF(AND(YEAR(AugSun1+23)=日历年份,MONTH(AugSun1+23)=8),AugSun1+23,""),IF(AND(YEAR(AugSun1+30)=日历年份,MONTH(AugSun1+30)=8),AugSun1+30,""))</f>
        <v>43339</v>
      </c>
      <c r="D13" s="16">
        <f ca="1">IF(DAY(AugSun1)=1,IF(AND(YEAR(AugSun1+24)=日历年份,MONTH(AugSun1+24)=8),AugSun1+24,""),IF(AND(YEAR(AugSun1+31)=日历年份,MONTH(AugSun1+31)=8),AugSun1+31,""))</f>
        <v>43340</v>
      </c>
      <c r="E13" s="16">
        <f ca="1">IF(DAY(AugSun1)=1,IF(AND(YEAR(AugSun1+25)=日历年份,MONTH(AugSun1+25)=8),AugSun1+25,""),IF(AND(YEAR(AugSun1+32)=日历年份,MONTH(AugSun1+32)=8),AugSun1+32,""))</f>
        <v>43341</v>
      </c>
      <c r="F13" s="16">
        <f ca="1">IF(DAY(AugSun1)=1,IF(AND(YEAR(AugSun1+26)=日历年份,MONTH(AugSun1+26)=8),AugSun1+26,""),IF(AND(YEAR(AugSun1+33)=日历年份,MONTH(AugSun1+33)=8),AugSun1+33,""))</f>
        <v>43342</v>
      </c>
      <c r="G13" s="16">
        <f ca="1">IF(DAY(AugSun1)=1,IF(AND(YEAR(AugSun1+27)=日历年份,MONTH(AugSun1+27)=8),AugSun1+27,""),IF(AND(YEAR(AugSun1+34)=日历年份,MONTH(AugSun1+34)=8),AugSun1+34,""))</f>
        <v>43343</v>
      </c>
      <c r="H13" s="16" t="str">
        <f ca="1">IF(DAY(AugSun1)=1,IF(AND(YEAR(AugSun1+28)=日历年份,MONTH(AugSun1+28)=8),AugSun1+28,""),IF(AND(YEAR(AugSun1+35)=日历年份,MONTH(AugSun1+35)=8),AugSun1+35,""))</f>
        <v/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 t="str">
        <f ca="1">IF(DAY(AugSun1)=1,IF(AND(YEAR(AugSun1+29)=日历年份,MONTH(AugSun1+29)=8),AugSun1+29,""),IF(AND(YEAR(AugSun1+36)=日历年份,MONTH(AugSun1+36)=8),AugSun1+36,""))</f>
        <v/>
      </c>
      <c r="C15" s="18" t="str">
        <f ca="1">IF(DAY(AugSun1)=1,IF(AND(YEAR(AugSun1+30)=日历年份,MONTH(AugSun1+30)=8),AugSun1+30,""),IF(AND(YEAR(AugSun1+37)=日历年份,MONTH(AugSun1+37)=8),AugSun1+37,""))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20"/>
  <sheetViews>
    <sheetView showGridLines="0" zoomScale="86" zoomScaleNormal="86" workbookViewId="0"/>
  </sheetViews>
  <sheetFormatPr defaultColWidth="6.6640625" defaultRowHeight="16.5" x14ac:dyDescent="0.3"/>
  <cols>
    <col min="1" max="1" width="3.109375" style="2" customWidth="1"/>
    <col min="2" max="9" width="13.77734375" style="2" customWidth="1"/>
    <col min="10" max="10" width="12.6640625" style="2" customWidth="1"/>
    <col min="11" max="11" width="2.109375" style="2" customWidth="1"/>
    <col min="12" max="12" width="11.77734375" style="2" customWidth="1"/>
    <col min="13" max="13" width="11.33203125" style="2" customWidth="1"/>
    <col min="14" max="16384" width="6.6640625" style="2"/>
  </cols>
  <sheetData>
    <row r="1" spans="1:18" ht="17.25" x14ac:dyDescent="0.3">
      <c r="A1" s="1"/>
    </row>
    <row r="2" spans="1:18" ht="26.25" customHeight="1" x14ac:dyDescent="0.3">
      <c r="A2" s="1"/>
    </row>
    <row r="3" spans="1:18" ht="57.75" customHeight="1" x14ac:dyDescent="0.3">
      <c r="A3" s="1"/>
      <c r="B3" s="29" t="str">
        <f ca="1">UPPER(TEXT(DATE(日历年份,9,1),"yyyy年M月"))</f>
        <v>2018年9月</v>
      </c>
      <c r="C3" s="29"/>
      <c r="D3" s="29"/>
      <c r="E3" s="29"/>
      <c r="F3" s="29"/>
    </row>
    <row r="4" spans="1:18" s="1" customFormat="1" ht="29.25" customHeight="1" x14ac:dyDescent="0.3">
      <c r="B4" s="5" t="s">
        <v>0</v>
      </c>
      <c r="C4" s="6" t="s">
        <v>1</v>
      </c>
      <c r="D4" s="6" t="s">
        <v>2</v>
      </c>
      <c r="E4" s="6" t="s">
        <v>4</v>
      </c>
      <c r="F4" s="6" t="s">
        <v>5</v>
      </c>
      <c r="G4" s="6" t="s">
        <v>6</v>
      </c>
      <c r="H4" s="7" t="s">
        <v>7</v>
      </c>
      <c r="I4" s="2"/>
      <c r="J4" s="2"/>
      <c r="L4" s="2"/>
      <c r="M4" s="8"/>
      <c r="Q4" s="2"/>
      <c r="R4" s="2"/>
    </row>
    <row r="5" spans="1:18" s="1" customFormat="1" ht="15" customHeight="1" x14ac:dyDescent="0.35">
      <c r="B5" s="9" t="str">
        <f ca="1">IF(DAY(SepSun1)=1,"",IF(AND(YEAR(SepSun1+1)=日历年份,MONTH(SepSun1+1)=9),SepSun1+1,""))</f>
        <v/>
      </c>
      <c r="C5" s="9" t="str">
        <f ca="1">IF(DAY(SepSun1)=1,"",IF(AND(YEAR(SepSun1+2)=日历年份,MONTH(SepSun1+2)=9),SepSun1+2,""))</f>
        <v/>
      </c>
      <c r="D5" s="9" t="str">
        <f ca="1">IF(DAY(SepSun1)=1,"",IF(AND(YEAR(SepSun1+3)=日历年份,MONTH(SepSun1+3)=9),SepSun1+3,""))</f>
        <v/>
      </c>
      <c r="E5" s="9" t="str">
        <f ca="1">IF(DAY(SepSun1)=1,"",IF(AND(YEAR(SepSun1+4)=日历年份,MONTH(SepSun1+4)=9),SepSun1+4,""))</f>
        <v/>
      </c>
      <c r="F5" s="9" t="str">
        <f ca="1">IF(DAY(SepSun1)=1,"",IF(AND(YEAR(SepSun1+5)=日历年份,MONTH(SepSun1+5)=9),SepSun1+5,""))</f>
        <v/>
      </c>
      <c r="G5" s="9" t="str">
        <f ca="1">IF(DAY(SepSun1)=1,"",IF(AND(YEAR(SepSun1+6)=日历年份,MONTH(SepSun1+6)=9),SepSun1+6,""))</f>
        <v/>
      </c>
      <c r="H5" s="9">
        <f ca="1">IF(DAY(SepSun1)=1,IF(AND(YEAR(SepSun1)=日历年份,MONTH(SepSun1)=9),SepSun1,""),IF(AND(YEAR(SepSun1+7)=日历年份,MONTH(SepSun1+7)=9),SepSun1+7,""))</f>
        <v>43344</v>
      </c>
      <c r="I5" s="22"/>
      <c r="K5" s="2"/>
      <c r="L5" s="2"/>
      <c r="M5" s="2"/>
      <c r="Q5" s="10"/>
      <c r="R5" s="2"/>
    </row>
    <row r="6" spans="1:18" s="10" customFormat="1" ht="55.5" customHeight="1" x14ac:dyDescent="0.35">
      <c r="A6" s="1"/>
      <c r="B6" s="11"/>
      <c r="C6" s="11"/>
      <c r="D6" s="11"/>
      <c r="E6" s="11"/>
      <c r="F6" s="11"/>
      <c r="G6" s="12"/>
      <c r="H6" s="12"/>
      <c r="I6" s="22"/>
    </row>
    <row r="7" spans="1:18" ht="15" customHeight="1" x14ac:dyDescent="0.3">
      <c r="A7" s="1"/>
      <c r="B7" s="13">
        <f ca="1">IF(DAY(SepSun1)=1,IF(AND(YEAR(SepSun1+1)=日历年份,MONTH(SepSun1+1)=9),SepSun1+1,""),IF(AND(YEAR(SepSun1+8)=日历年份,MONTH(SepSun1+8)=9),SepSun1+8,""))</f>
        <v>43345</v>
      </c>
      <c r="C7" s="13">
        <f ca="1">IF(DAY(SepSun1)=1,IF(AND(YEAR(SepSun1+2)=日历年份,MONTH(SepSun1+2)=9),SepSun1+2,""),IF(AND(YEAR(SepSun1+9)=日历年份,MONTH(SepSun1+9)=9),SepSun1+9,""))</f>
        <v>43346</v>
      </c>
      <c r="D7" s="13">
        <f ca="1">IF(DAY(SepSun1)=1,IF(AND(YEAR(SepSun1+3)=日历年份,MONTH(SepSun1+3)=9),SepSun1+3,""),IF(AND(YEAR(SepSun1+10)=日历年份,MONTH(SepSun1+10)=9),SepSun1+10,""))</f>
        <v>43347</v>
      </c>
      <c r="E7" s="13">
        <f ca="1">IF(DAY(SepSun1)=1,IF(AND(YEAR(SepSun1+4)=日历年份,MONTH(SepSun1+4)=9),SepSun1+4,""),IF(AND(YEAR(SepSun1+11)=日历年份,MONTH(SepSun1+11)=9),SepSun1+11,""))</f>
        <v>43348</v>
      </c>
      <c r="F7" s="13">
        <f ca="1">IF(DAY(SepSun1)=1,IF(AND(YEAR(SepSun1+5)=日历年份,MONTH(SepSun1+5)=9),SepSun1+5,""),IF(AND(YEAR(SepSun1+12)=日历年份,MONTH(SepSun1+12)=9),SepSun1+12,""))</f>
        <v>43349</v>
      </c>
      <c r="G7" s="13">
        <f ca="1">IF(DAY(SepSun1)=1,IF(AND(YEAR(SepSun1+6)=日历年份,MONTH(SepSun1+6)=9),SepSun1+6,""),IF(AND(YEAR(SepSun1+13)=日历年份,MONTH(SepSun1+13)=9),SepSun1+13,""))</f>
        <v>43350</v>
      </c>
      <c r="H7" s="13">
        <f ca="1">IF(DAY(SepSun1)=1,IF(AND(YEAR(SepSun1+7)=日历年份,MONTH(SepSun1+7)=9),SepSun1+7,""),IF(AND(YEAR(SepSun1+14)=日历年份,MONTH(SepSun1+14)=9),SepSun1+14,""))</f>
        <v>43351</v>
      </c>
      <c r="I7" s="22"/>
    </row>
    <row r="8" spans="1:18" ht="55.5" customHeight="1" x14ac:dyDescent="0.3">
      <c r="A8" s="1"/>
      <c r="B8" s="14"/>
      <c r="C8" s="14"/>
      <c r="D8" s="14"/>
      <c r="E8" s="14"/>
      <c r="F8" s="14"/>
      <c r="G8" s="15"/>
      <c r="H8" s="15"/>
      <c r="I8" s="22"/>
    </row>
    <row r="9" spans="1:18" ht="15" customHeight="1" x14ac:dyDescent="0.3">
      <c r="A9" s="1"/>
      <c r="B9" s="16">
        <f ca="1">IF(DAY(SepSun1)=1,IF(AND(YEAR(SepSun1+8)=日历年份,MONTH(SepSun1+8)=9),SepSun1+8,""),IF(AND(YEAR(SepSun1+15)=日历年份,MONTH(SepSun1+15)=9),SepSun1+15,""))</f>
        <v>43352</v>
      </c>
      <c r="C9" s="16">
        <f ca="1">IF(DAY(SepSun1)=1,IF(AND(YEAR(SepSun1+9)=日历年份,MONTH(SepSun1+9)=9),SepSun1+9,""),IF(AND(YEAR(SepSun1+16)=日历年份,MONTH(SepSun1+16)=9),SepSun1+16,""))</f>
        <v>43353</v>
      </c>
      <c r="D9" s="16">
        <f ca="1">IF(DAY(SepSun1)=1,IF(AND(YEAR(SepSun1+10)=日历年份,MONTH(SepSun1+10)=9),SepSun1+10,""),IF(AND(YEAR(SepSun1+17)=日历年份,MONTH(SepSun1+17)=9),SepSun1+17,""))</f>
        <v>43354</v>
      </c>
      <c r="E9" s="16">
        <f ca="1">IF(DAY(SepSun1)=1,IF(AND(YEAR(SepSun1+11)=日历年份,MONTH(SepSun1+11)=9),SepSun1+11,""),IF(AND(YEAR(SepSun1+18)=日历年份,MONTH(SepSun1+18)=9),SepSun1+18,""))</f>
        <v>43355</v>
      </c>
      <c r="F9" s="16">
        <f ca="1">IF(DAY(SepSun1)=1,IF(AND(YEAR(SepSun1+12)=日历年份,MONTH(SepSun1+12)=9),SepSun1+12,""),IF(AND(YEAR(SepSun1+19)=日历年份,MONTH(SepSun1+19)=9),SepSun1+19,""))</f>
        <v>43356</v>
      </c>
      <c r="G9" s="16">
        <f ca="1">IF(DAY(SepSun1)=1,IF(AND(YEAR(SepSun1+13)=日历年份,MONTH(SepSun1+13)=9),SepSun1+13,""),IF(AND(YEAR(SepSun1+20)=日历年份,MONTH(SepSun1+20)=9),SepSun1+20,""))</f>
        <v>43357</v>
      </c>
      <c r="H9" s="16">
        <f ca="1">IF(DAY(SepSun1)=1,IF(AND(YEAR(SepSun1+14)=日历年份,MONTH(SepSun1+14)=9),SepSun1+14,""),IF(AND(YEAR(SepSun1+21)=日历年份,MONTH(SepSun1+21)=9),SepSun1+21,""))</f>
        <v>43358</v>
      </c>
      <c r="I9" s="22"/>
    </row>
    <row r="10" spans="1:18" ht="55.5" customHeight="1" x14ac:dyDescent="0.3">
      <c r="A10" s="1"/>
      <c r="B10" s="11"/>
      <c r="C10" s="11"/>
      <c r="D10" s="11"/>
      <c r="E10" s="11"/>
      <c r="F10" s="11"/>
      <c r="G10" s="12"/>
      <c r="H10" s="12"/>
      <c r="I10" s="22"/>
    </row>
    <row r="11" spans="1:18" ht="15" customHeight="1" x14ac:dyDescent="0.3">
      <c r="A11" s="1"/>
      <c r="B11" s="17">
        <f ca="1">IF(DAY(SepSun1)=1,IF(AND(YEAR(SepSun1+15)=日历年份,MONTH(SepSun1+15)=9),SepSun1+15,""),IF(AND(YEAR(SepSun1+22)=日历年份,MONTH(SepSun1+22)=9),SepSun1+22,""))</f>
        <v>43359</v>
      </c>
      <c r="C11" s="17">
        <f ca="1">IF(DAY(SepSun1)=1,IF(AND(YEAR(SepSun1+16)=日历年份,MONTH(SepSun1+16)=9),SepSun1+16,""),IF(AND(YEAR(SepSun1+23)=日历年份,MONTH(SepSun1+23)=9),SepSun1+23,""))</f>
        <v>43360</v>
      </c>
      <c r="D11" s="17">
        <f ca="1">IF(DAY(SepSun1)=1,IF(AND(YEAR(SepSun1+17)=日历年份,MONTH(SepSun1+17)=9),SepSun1+17,""),IF(AND(YEAR(SepSun1+24)=日历年份,MONTH(SepSun1+24)=9),SepSun1+24,""))</f>
        <v>43361</v>
      </c>
      <c r="E11" s="17">
        <f ca="1">IF(DAY(SepSun1)=1,IF(AND(YEAR(SepSun1+18)=日历年份,MONTH(SepSun1+18)=9),SepSun1+18,""),IF(AND(YEAR(SepSun1+25)=日历年份,MONTH(SepSun1+25)=9),SepSun1+25,""))</f>
        <v>43362</v>
      </c>
      <c r="F11" s="17">
        <f ca="1">IF(DAY(SepSun1)=1,IF(AND(YEAR(SepSun1+19)=日历年份,MONTH(SepSun1+19)=9),SepSun1+19,""),IF(AND(YEAR(SepSun1+26)=日历年份,MONTH(SepSun1+26)=9),SepSun1+26,""))</f>
        <v>43363</v>
      </c>
      <c r="G11" s="17">
        <f ca="1">IF(DAY(SepSun1)=1,IF(AND(YEAR(SepSun1+20)=日历年份,MONTH(SepSun1+20)=9),SepSun1+20,""),IF(AND(YEAR(SepSun1+27)=日历年份,MONTH(SepSun1+27)=9),SepSun1+27,""))</f>
        <v>43364</v>
      </c>
      <c r="H11" s="17">
        <f ca="1">IF(DAY(SepSun1)=1,IF(AND(YEAR(SepSun1+21)=日历年份,MONTH(SepSun1+21)=9),SepSun1+21,""),IF(AND(YEAR(SepSun1+28)=日历年份,MONTH(SepSun1+28)=9),SepSun1+28,""))</f>
        <v>43365</v>
      </c>
      <c r="I11" s="22"/>
    </row>
    <row r="12" spans="1:18" ht="55.5" customHeight="1" x14ac:dyDescent="0.3">
      <c r="A12" s="1"/>
      <c r="B12" s="14"/>
      <c r="C12" s="14"/>
      <c r="D12" s="14"/>
      <c r="E12" s="14"/>
      <c r="F12" s="14"/>
      <c r="G12" s="15"/>
      <c r="H12" s="15"/>
      <c r="I12" s="22"/>
    </row>
    <row r="13" spans="1:18" ht="15" customHeight="1" x14ac:dyDescent="0.3">
      <c r="A13" s="1"/>
      <c r="B13" s="16">
        <f ca="1">IF(DAY(SepSun1)=1,IF(AND(YEAR(SepSun1+22)=日历年份,MONTH(SepSun1+22)=9),SepSun1+22,""),IF(AND(YEAR(SepSun1+29)=日历年份,MONTH(SepSun1+29)=9),SepSun1+29,""))</f>
        <v>43366</v>
      </c>
      <c r="C13" s="16">
        <f ca="1">IF(DAY(SepSun1)=1,IF(AND(YEAR(SepSun1+23)=日历年份,MONTH(SepSun1+23)=9),SepSun1+23,""),IF(AND(YEAR(SepSun1+30)=日历年份,MONTH(SepSun1+30)=9),SepSun1+30,""))</f>
        <v>43367</v>
      </c>
      <c r="D13" s="16">
        <f ca="1">IF(DAY(SepSun1)=1,IF(AND(YEAR(SepSun1+24)=日历年份,MONTH(SepSun1+24)=9),SepSun1+24,""),IF(AND(YEAR(SepSun1+31)=日历年份,MONTH(SepSun1+31)=9),SepSun1+31,""))</f>
        <v>43368</v>
      </c>
      <c r="E13" s="16">
        <f ca="1">IF(DAY(SepSun1)=1,IF(AND(YEAR(SepSun1+25)=日历年份,MONTH(SepSun1+25)=9),SepSun1+25,""),IF(AND(YEAR(SepSun1+32)=日历年份,MONTH(SepSun1+32)=9),SepSun1+32,""))</f>
        <v>43369</v>
      </c>
      <c r="F13" s="16">
        <f ca="1">IF(DAY(SepSun1)=1,IF(AND(YEAR(SepSun1+26)=日历年份,MONTH(SepSun1+26)=9),SepSun1+26,""),IF(AND(YEAR(SepSun1+33)=日历年份,MONTH(SepSun1+33)=9),SepSun1+33,""))</f>
        <v>43370</v>
      </c>
      <c r="G13" s="16">
        <f ca="1">IF(DAY(SepSun1)=1,IF(AND(YEAR(SepSun1+27)=日历年份,MONTH(SepSun1+27)=9),SepSun1+27,""),IF(AND(YEAR(SepSun1+34)=日历年份,MONTH(SepSun1+34)=9),SepSun1+34,""))</f>
        <v>43371</v>
      </c>
      <c r="H13" s="16">
        <f ca="1">IF(DAY(SepSun1)=1,IF(AND(YEAR(SepSun1+28)=日历年份,MONTH(SepSun1+28)=9),SepSun1+28,""),IF(AND(YEAR(SepSun1+35)=日历年份,MONTH(SepSun1+35)=9),SepSun1+35,""))</f>
        <v>43372</v>
      </c>
      <c r="I13" s="22"/>
    </row>
    <row r="14" spans="1:18" ht="55.5" customHeight="1" x14ac:dyDescent="0.3">
      <c r="A14" s="1"/>
      <c r="B14" s="11"/>
      <c r="C14" s="11"/>
      <c r="D14" s="11"/>
      <c r="E14" s="11"/>
      <c r="F14" s="11"/>
      <c r="G14" s="12"/>
      <c r="H14" s="12"/>
      <c r="I14" s="22"/>
    </row>
    <row r="15" spans="1:18" ht="15" customHeight="1" x14ac:dyDescent="0.3">
      <c r="A15" s="1"/>
      <c r="B15" s="17">
        <f ca="1">IF(DAY(SepSun1)=1,IF(AND(YEAR(SepSun1+29)=日历年份,MONTH(SepSun1+29)=9),SepSun1+29,""),IF(AND(YEAR(SepSun1+36)=日历年份,MONTH(SepSun1+36)=9),SepSun1+36,""))</f>
        <v>43373</v>
      </c>
      <c r="C15" s="18" t="str">
        <f ca="1">IF(DAY(SepSun1)=1,IF(AND(YEAR(SepSun1+30)=日历年份,MONTH(SepSun1+30)=9),SepSun1+30,""),IF(AND(YEAR(SepSun1+37)=日历年份,MONTH(SepSun1+37)=9),SepSun1+37,""))</f>
        <v/>
      </c>
      <c r="D15" s="26" t="s">
        <v>3</v>
      </c>
      <c r="E15" s="27"/>
      <c r="F15" s="27"/>
      <c r="G15" s="27"/>
      <c r="H15" s="28"/>
      <c r="I15" s="22"/>
    </row>
    <row r="16" spans="1:18" ht="55.5" customHeight="1" x14ac:dyDescent="0.3">
      <c r="A16" s="1"/>
      <c r="B16" s="14"/>
      <c r="C16" s="14"/>
      <c r="D16" s="23"/>
      <c r="E16" s="24"/>
      <c r="F16" s="24"/>
      <c r="G16" s="24"/>
      <c r="H16" s="25"/>
      <c r="I16" s="22"/>
    </row>
    <row r="17" spans="3:5" ht="17.25" customHeight="1" x14ac:dyDescent="0.3"/>
    <row r="19" spans="3:5" ht="21" customHeight="1" x14ac:dyDescent="0.3">
      <c r="C19" s="19"/>
      <c r="D19" s="20"/>
      <c r="E19" s="21"/>
    </row>
    <row r="20" spans="3:5" ht="19.5" customHeight="1" x14ac:dyDescent="0.3"/>
  </sheetData>
  <mergeCells count="3">
    <mergeCell ref="B3:F3"/>
    <mergeCell ref="D15:H15"/>
    <mergeCell ref="D16:H16"/>
  </mergeCells>
  <phoneticPr fontId="3" type="noConversion"/>
  <printOptions horizontalCentered="1" verticalCentered="1"/>
  <pageMargins left="0.2" right="0.2" top="0.25" bottom="0.25" header="0" footer="0"/>
  <pageSetup paperSize="9" scale="89" orientation="landscape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13</vt:i4>
      </vt:variant>
    </vt:vector>
  </HeadingPairs>
  <TitlesOfParts>
    <vt:vector size="25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日历年份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terms:created xsi:type="dcterms:W3CDTF">2017-11-29T09:37:37Z</dcterms:created>
  <dcterms:modified xsi:type="dcterms:W3CDTF">2018-04-20T07:44:36Z</dcterms:modified>
</cp:coreProperties>
</file>