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/>
  </bookViews>
  <sheets>
    <sheet name="仪表板" sheetId="1" r:id="rId1"/>
    <sheet name="资产" sheetId="2" r:id="rId2"/>
    <sheet name="负债" sheetId="3" r:id="rId3"/>
    <sheet name="计算" sheetId="4" state="hidden" r:id="rId4"/>
  </sheets>
  <definedNames>
    <definedName name="NetWorth">计算!$C$23</definedName>
    <definedName name="_xlnm.Print_Area" localSheetId="0">仪表板!$A$1:$H$19</definedName>
    <definedName name="TotalAssets">计算!$C$15</definedName>
    <definedName name="TotalLiabilites">计算!$C$20</definedName>
  </definedNames>
  <calcPr calcId="15251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 s="1"/>
  <c r="C15" i="4"/>
  <c r="D11" i="1" s="1"/>
  <c r="J13" i="2"/>
  <c r="J13" i="3"/>
  <c r="F13" i="3"/>
  <c r="J23" i="2"/>
  <c r="F23" i="2"/>
  <c r="F13" i="2"/>
  <c r="B12" i="2" l="1"/>
  <c r="B12" i="3"/>
  <c r="C23" i="4"/>
  <c r="B11" i="1" s="1"/>
</calcChain>
</file>

<file path=xl/sharedStrings.xml><?xml version="1.0" encoding="utf-8"?>
<sst xmlns="http://schemas.openxmlformats.org/spreadsheetml/2006/main" count="98" uniqueCount="76">
  <si>
    <t xml:space="preserve"> </t>
  </si>
  <si>
    <t>401K</t>
  </si>
  <si>
    <t>仪表板</t>
  </si>
  <si>
    <t>资产净值摘要</t>
  </si>
  <si>
    <t>资产净值</t>
  </si>
  <si>
    <t>总资产</t>
  </si>
  <si>
    <t>总负债</t>
  </si>
  <si>
    <t xml:space="preserve"> 现金</t>
  </si>
  <si>
    <t xml:space="preserve"> 投资</t>
  </si>
  <si>
    <t xml:space="preserve"> 退休金</t>
  </si>
  <si>
    <t xml:space="preserve"> 个人</t>
  </si>
  <si>
    <t xml:space="preserve"> 未抵押</t>
  </si>
  <si>
    <t xml:space="preserve"> 有抵押</t>
  </si>
  <si>
    <t>查看资产 &gt;</t>
  </si>
  <si>
    <t>查看负债 &gt;</t>
  </si>
  <si>
    <t>资产</t>
  </si>
  <si>
    <t>&lt; 查看仪表板</t>
  </si>
  <si>
    <t>现金</t>
  </si>
  <si>
    <t>价值</t>
  </si>
  <si>
    <t>投资</t>
  </si>
  <si>
    <t>退休金</t>
  </si>
  <si>
    <t>个人</t>
  </si>
  <si>
    <t>现有现金</t>
  </si>
  <si>
    <t>支票帐户</t>
  </si>
  <si>
    <t>存款帐户</t>
  </si>
  <si>
    <t>货币市场帐户</t>
  </si>
  <si>
    <t>存款证明</t>
  </si>
  <si>
    <t>人寿保险的现金价值</t>
  </si>
  <si>
    <t>其他现金</t>
  </si>
  <si>
    <t>小计</t>
    <phoneticPr fontId="2" type="noConversion"/>
  </si>
  <si>
    <t>主要住宅</t>
  </si>
  <si>
    <t>第二套住宅</t>
  </si>
  <si>
    <t>收藏品</t>
  </si>
  <si>
    <t>汽车</t>
  </si>
  <si>
    <t>家居陈设</t>
  </si>
  <si>
    <t>皮草和珠宝</t>
  </si>
  <si>
    <t>其他资产 1</t>
  </si>
  <si>
    <t>其他资产 2</t>
  </si>
  <si>
    <t>股票</t>
  </si>
  <si>
    <t>债券</t>
  </si>
  <si>
    <t>共同基金投资</t>
  </si>
  <si>
    <t>合伙权益</t>
  </si>
  <si>
    <t>其他投资 1</t>
  </si>
  <si>
    <t>其他投资 2</t>
  </si>
  <si>
    <t>养老金</t>
  </si>
  <si>
    <t>IRA 帐户</t>
  </si>
  <si>
    <t>KEOGH 帐户</t>
  </si>
  <si>
    <t>简易雇员退休金</t>
  </si>
  <si>
    <t>其他投资</t>
  </si>
  <si>
    <t>负债</t>
  </si>
  <si>
    <t>总负债</t>
    <phoneticPr fontId="2" type="noConversion"/>
  </si>
  <si>
    <t>&lt; 查看资产</t>
  </si>
  <si>
    <t>小计</t>
    <phoneticPr fontId="2" type="noConversion"/>
  </si>
  <si>
    <t>未抵押</t>
  </si>
  <si>
    <t>欠款</t>
  </si>
  <si>
    <t>有抵押</t>
  </si>
  <si>
    <t>信用卡</t>
  </si>
  <si>
    <t>记帐帐户</t>
  </si>
  <si>
    <t>学生贷款</t>
  </si>
  <si>
    <t>赡养费</t>
  </si>
  <si>
    <t>子女抚养费</t>
  </si>
  <si>
    <t>纳税义务</t>
  </si>
  <si>
    <t>其他未抵押负债</t>
  </si>
  <si>
    <t>其他未抵押负债 2</t>
  </si>
  <si>
    <t>车贷</t>
  </si>
  <si>
    <t>设备贷款</t>
  </si>
  <si>
    <t>房屋抵押贷款</t>
  </si>
  <si>
    <t>住宅权益贷款</t>
  </si>
  <si>
    <t>其他有抵押负债 1</t>
  </si>
  <si>
    <t>其他有抵押负债 2</t>
  </si>
  <si>
    <t>*** 此工作表应保持为隐藏状态 ***</t>
  </si>
  <si>
    <t>总资产</t>
    <phoneticPr fontId="28" type="noConversion"/>
  </si>
  <si>
    <t>总负债</t>
    <phoneticPr fontId="28" type="noConversion"/>
  </si>
  <si>
    <t>资本净值</t>
    <phoneticPr fontId="28" type="noConversion"/>
  </si>
  <si>
    <t>国库券</t>
    <phoneticPr fontId="2" type="noConversion"/>
  </si>
  <si>
    <t>休闲车贷款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</si>
</sst>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176" formatCode="&quot;$&quot;#,##0"/>
    <numFmt numFmtId="177" formatCode="&quot;¥&quot;#,##0.00_);[Red]\(&quot;¥&quot;#,##0.00\)"/>
  </numFmts>
  <fonts count="30" x14ac:knownFonts="1">
    <font>
      <sz val="9"/>
      <color theme="1"/>
      <name val="Microsoft YaHei UI"/>
      <family val="2"/>
      <charset val="134"/>
    </font>
    <font>
      <sz val="14"/>
      <color theme="3"/>
      <name val="Trebuchet MS"/>
      <family val="2"/>
      <scheme val="major"/>
    </font>
    <font>
      <sz val="9"/>
      <name val="宋体"/>
      <family val="3"/>
      <charset val="134"/>
      <scheme val="minor"/>
    </font>
    <font>
      <sz val="9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sz val="12"/>
      <color theme="7" tint="-0.24994659260841701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26"/>
      <color theme="3"/>
      <name val="Microsoft YaHei UI"/>
      <family val="2"/>
      <charset val="134"/>
    </font>
    <font>
      <sz val="24"/>
      <color theme="3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36"/>
      <color theme="1"/>
      <name val="Microsoft YaHei UI"/>
      <family val="2"/>
      <charset val="134"/>
    </font>
    <font>
      <sz val="45"/>
      <color theme="1"/>
      <name val="Microsoft YaHei UI"/>
      <family val="2"/>
      <charset val="134"/>
    </font>
    <font>
      <sz val="28"/>
      <color theme="1"/>
      <name val="Microsoft YaHei UI"/>
      <family val="2"/>
      <charset val="134"/>
    </font>
    <font>
      <sz val="34"/>
      <color theme="1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3"/>
      <color theme="1"/>
      <name val="Microsoft YaHei UI"/>
      <family val="2"/>
      <charset val="134"/>
    </font>
    <font>
      <sz val="24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1"/>
      <color theme="0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2" borderId="0"/>
    <xf numFmtId="0" fontId="15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 indent="2"/>
    </xf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8" fillId="10" borderId="14" applyNumberForma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1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1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</cellStyleXfs>
  <cellXfs count="59">
    <xf numFmtId="0" fontId="0" fillId="2" borderId="0" xfId="0"/>
    <xf numFmtId="0" fontId="0" fillId="2" borderId="0" xfId="0" applyFont="1"/>
    <xf numFmtId="0" fontId="0" fillId="2" borderId="5" xfId="0" applyFont="1" applyBorder="1"/>
    <xf numFmtId="0" fontId="0" fillId="2" borderId="0" xfId="0" applyFont="1" applyBorder="1"/>
    <xf numFmtId="0" fontId="0" fillId="2" borderId="1" xfId="0" applyFont="1" applyBorder="1"/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/>
    <xf numFmtId="0" fontId="0" fillId="2" borderId="0" xfId="0" applyFont="1" applyFill="1" applyAlignment="1">
      <alignment horizontal="left" indent="1"/>
    </xf>
    <xf numFmtId="0" fontId="14" fillId="2" borderId="2" xfId="4" applyFont="1" applyFill="1" applyBorder="1" applyAlignment="1">
      <alignment horizontal="left" indent="1"/>
    </xf>
    <xf numFmtId="0" fontId="0" fillId="2" borderId="2" xfId="0" applyFont="1" applyFill="1" applyBorder="1"/>
    <xf numFmtId="0" fontId="0" fillId="2" borderId="3" xfId="0" applyFont="1" applyFill="1" applyBorder="1"/>
    <xf numFmtId="0" fontId="19" fillId="2" borderId="2" xfId="2" applyFont="1" applyFill="1" applyBorder="1">
      <alignment horizontal="left" indent="2"/>
    </xf>
    <xf numFmtId="7" fontId="21" fillId="2" borderId="9" xfId="0" applyNumberFormat="1" applyFont="1" applyBorder="1" applyAlignment="1">
      <alignment horizontal="center"/>
    </xf>
    <xf numFmtId="7" fontId="22" fillId="2" borderId="6" xfId="0" applyNumberFormat="1" applyFont="1" applyBorder="1" applyAlignment="1">
      <alignment horizontal="center"/>
    </xf>
    <xf numFmtId="7" fontId="21" fillId="2" borderId="7" xfId="0" applyNumberFormat="1" applyFont="1" applyBorder="1" applyAlignment="1">
      <alignment horizontal="center"/>
    </xf>
    <xf numFmtId="7" fontId="21" fillId="2" borderId="6" xfId="0" applyNumberFormat="1" applyFont="1" applyBorder="1" applyAlignment="1">
      <alignment horizontal="center"/>
    </xf>
    <xf numFmtId="0" fontId="15" fillId="2" borderId="0" xfId="1" applyFont="1" applyFill="1" applyAlignment="1">
      <alignment horizontal="center" vertical="center"/>
    </xf>
    <xf numFmtId="0" fontId="23" fillId="2" borderId="1" xfId="0" applyFont="1" applyBorder="1" applyAlignment="1">
      <alignment horizontal="center"/>
    </xf>
    <xf numFmtId="0" fontId="19" fillId="2" borderId="10" xfId="2" applyFont="1" applyFill="1" applyBorder="1" applyAlignment="1">
      <alignment horizontal="left" indent="1"/>
    </xf>
    <xf numFmtId="0" fontId="24" fillId="2" borderId="8" xfId="0" applyFont="1" applyBorder="1" applyAlignment="1">
      <alignment horizontal="center"/>
    </xf>
    <xf numFmtId="0" fontId="24" fillId="2" borderId="10" xfId="0" applyFont="1" applyBorder="1" applyAlignment="1">
      <alignment horizontal="center"/>
    </xf>
    <xf numFmtId="0" fontId="16" fillId="2" borderId="11" xfId="3" applyFont="1" applyFill="1" applyBorder="1" applyAlignment="1">
      <alignment horizontal="left" vertical="center" indent="4"/>
    </xf>
    <xf numFmtId="0" fontId="25" fillId="2" borderId="5" xfId="0" applyFont="1" applyBorder="1" applyAlignment="1">
      <alignment horizontal="left" indent="4"/>
    </xf>
    <xf numFmtId="0" fontId="25" fillId="2" borderId="0" xfId="0" applyFont="1" applyBorder="1" applyAlignment="1">
      <alignment horizontal="left" indent="4"/>
    </xf>
    <xf numFmtId="0" fontId="16" fillId="2" borderId="12" xfId="3" applyFont="1" applyFill="1" applyBorder="1" applyAlignment="1">
      <alignment horizontal="left" vertical="center" indent="4"/>
    </xf>
    <xf numFmtId="0" fontId="25" fillId="2" borderId="0" xfId="0" applyFont="1"/>
    <xf numFmtId="0" fontId="26" fillId="2" borderId="0" xfId="0" applyFont="1" applyBorder="1" applyAlignment="1">
      <alignment horizontal="left" indent="4"/>
    </xf>
    <xf numFmtId="0" fontId="26" fillId="2" borderId="5" xfId="0" applyFont="1" applyBorder="1" applyAlignment="1">
      <alignment horizontal="left" indent="4"/>
    </xf>
    <xf numFmtId="0" fontId="0" fillId="2" borderId="0" xfId="0" applyNumberFormat="1" applyFont="1" applyFill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19" fillId="2" borderId="4" xfId="2" applyFont="1" applyFill="1" applyBorder="1">
      <alignment horizontal="left" indent="2"/>
    </xf>
    <xf numFmtId="176" fontId="2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 indent="1"/>
    </xf>
    <xf numFmtId="0" fontId="15" fillId="2" borderId="0" xfId="1" applyFont="1" applyFill="1" applyBorder="1" applyAlignment="1">
      <alignment horizontal="center" vertical="center"/>
    </xf>
    <xf numFmtId="0" fontId="0" fillId="2" borderId="13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27" fillId="2" borderId="0" xfId="0" applyFont="1" applyFill="1" applyAlignment="1">
      <alignment vertical="center"/>
    </xf>
    <xf numFmtId="0" fontId="7" fillId="2" borderId="0" xfId="5" applyFont="1" applyFill="1" applyAlignment="1">
      <alignment horizontal="center"/>
    </xf>
    <xf numFmtId="0" fontId="24" fillId="2" borderId="3" xfId="0" applyFont="1" applyFill="1" applyBorder="1" applyAlignment="1">
      <alignment horizontal="left" indent="1"/>
    </xf>
    <xf numFmtId="0" fontId="29" fillId="5" borderId="0" xfId="0" applyFont="1" applyFill="1"/>
    <xf numFmtId="0" fontId="29" fillId="3" borderId="0" xfId="0" applyFont="1" applyFill="1"/>
    <xf numFmtId="0" fontId="29" fillId="4" borderId="0" xfId="0" applyFont="1" applyFill="1"/>
    <xf numFmtId="177" fontId="29" fillId="5" borderId="0" xfId="0" applyNumberFormat="1" applyFont="1" applyFill="1" applyAlignment="1">
      <alignment horizontal="right" indent="1"/>
    </xf>
    <xf numFmtId="177" fontId="29" fillId="3" borderId="0" xfId="0" applyNumberFormat="1" applyFont="1" applyFill="1" applyAlignment="1">
      <alignment horizontal="right" indent="1"/>
    </xf>
    <xf numFmtId="177" fontId="0" fillId="2" borderId="0" xfId="0" applyNumberFormat="1" applyFont="1"/>
    <xf numFmtId="177" fontId="29" fillId="4" borderId="0" xfId="0" applyNumberFormat="1" applyFont="1" applyFill="1" applyAlignment="1">
      <alignment horizontal="right" indent="1"/>
    </xf>
    <xf numFmtId="0" fontId="7" fillId="2" borderId="0" xfId="5" applyBorder="1" applyAlignment="1">
      <alignment horizontal="center"/>
    </xf>
    <xf numFmtId="0" fontId="7" fillId="2" borderId="0" xfId="5" applyAlignment="1">
      <alignment horizontal="center"/>
    </xf>
    <xf numFmtId="0" fontId="7" fillId="2" borderId="0" xfId="5" applyFill="1" applyAlignment="1">
      <alignment horizontal="center"/>
    </xf>
    <xf numFmtId="7" fontId="20" fillId="2" borderId="6" xfId="0" applyNumberFormat="1" applyFont="1" applyBorder="1" applyAlignment="1">
      <alignment horizontal="center" vertical="center"/>
    </xf>
    <xf numFmtId="7" fontId="20" fillId="2" borderId="0" xfId="0" applyNumberFormat="1" applyFont="1" applyFill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</cellXfs>
  <cellStyles count="19">
    <cellStyle name="标题" xfId="4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7" builtinId="19" customBuiltin="1"/>
    <cellStyle name="差" xfId="9" builtinId="27" customBuiltin="1"/>
    <cellStyle name="常规" xfId="0" builtinId="0" customBuiltin="1"/>
    <cellStyle name="超链接" xfId="5" builtinId="8" customBuiltin="1"/>
    <cellStyle name="好" xfId="8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适中" xfId="10" builtinId="28" customBuiltin="1"/>
    <cellStyle name="输入" xfId="11" builtinId="20" customBuiltin="1"/>
    <cellStyle name="已访问的超链接" xfId="6" builtinId="9" customBuiltin="1"/>
    <cellStyle name="注释" xfId="16" builtinId="10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</dxfs>
  <tableStyles count="6" defaultTableStyle="现金表" defaultPivotStyle="PivotStyleLight16">
    <tableStyle name="个人表" pivot="0" count="4">
      <tableStyleElement type="wholeTable" dxfId="78"/>
      <tableStyleElement type="headerRow" dxfId="77"/>
      <tableStyleElement type="firstColumn" dxfId="76"/>
      <tableStyleElement type="secondRowStripe" dxfId="75"/>
    </tableStyle>
    <tableStyle name="投资表" pivot="0" count="4">
      <tableStyleElement type="wholeTable" dxfId="74"/>
      <tableStyleElement type="headerRow" dxfId="73"/>
      <tableStyleElement type="firstColumn" dxfId="72"/>
      <tableStyleElement type="secondRowStripe" dxfId="71"/>
    </tableStyle>
    <tableStyle name="退休金表" pivot="0" count="4">
      <tableStyleElement type="wholeTable" dxfId="70"/>
      <tableStyleElement type="headerRow" dxfId="69"/>
      <tableStyleElement type="firstColumn" dxfId="68"/>
      <tableStyleElement type="secondRowStripe" dxfId="67"/>
    </tableStyle>
    <tableStyle name="未抵押负债表" pivot="0" count="4">
      <tableStyleElement type="wholeTable" dxfId="66"/>
      <tableStyleElement type="headerRow" dxfId="65"/>
      <tableStyleElement type="firstColumn" dxfId="64"/>
      <tableStyleElement type="secondRowStripe" dxfId="63"/>
    </tableStyle>
    <tableStyle name="现金表" pivot="0" count="5">
      <tableStyleElement type="wholeTable" dxfId="62"/>
      <tableStyleElement type="headerRow" dxfId="61"/>
      <tableStyleElement type="firstColumn" dxfId="60"/>
      <tableStyleElement type="secondRowStripe" dxfId="59"/>
      <tableStyleElement type="firstTotalCell" dxfId="58"/>
    </tableStyle>
    <tableStyle name="有抵押负债表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计算!$B$11:$B$14</c:f>
              <c:strCache>
                <c:ptCount val="4"/>
                <c:pt idx="0">
                  <c:v>现金</c:v>
                </c:pt>
                <c:pt idx="1">
                  <c:v>投资</c:v>
                </c:pt>
                <c:pt idx="2">
                  <c:v>退休金</c:v>
                </c:pt>
                <c:pt idx="3">
                  <c:v>个人</c:v>
                </c:pt>
              </c:strCache>
            </c:strRef>
          </c:cat>
          <c:val>
            <c:numRef>
              <c:f>计算!$C$11:$C$14</c:f>
              <c:numCache>
                <c:formatCode>"¥"#,##0.00_);[Red]\("¥"#,##0.00\)</c:formatCode>
                <c:ptCount val="4"/>
                <c:pt idx="0">
                  <c:v>503000</c:v>
                </c:pt>
                <c:pt idx="1">
                  <c:v>150000</c:v>
                </c:pt>
                <c:pt idx="2">
                  <c:v>460000</c:v>
                </c:pt>
                <c:pt idx="3">
                  <c:v>2765000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计算!$B$18:$B$19</c:f>
              <c:strCache>
                <c:ptCount val="2"/>
                <c:pt idx="0">
                  <c:v>未抵押</c:v>
                </c:pt>
                <c:pt idx="1">
                  <c:v>有抵押</c:v>
                </c:pt>
              </c:strCache>
            </c:strRef>
          </c:cat>
          <c:val>
            <c:numRef>
              <c:f>计算!$C$18:$C$19</c:f>
              <c:numCache>
                <c:formatCode>"¥"#,##0.00_);[Red]\("¥"#,##0.00\)</c:formatCode>
                <c:ptCount val="2"/>
                <c:pt idx="0">
                  <c:v>357000</c:v>
                </c:pt>
                <c:pt idx="1">
                  <c:v>1855000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计算!$B$11:$B$14</c:f>
              <c:strCache>
                <c:ptCount val="4"/>
                <c:pt idx="0">
                  <c:v>现金</c:v>
                </c:pt>
                <c:pt idx="1">
                  <c:v>投资</c:v>
                </c:pt>
                <c:pt idx="2">
                  <c:v>退休金</c:v>
                </c:pt>
                <c:pt idx="3">
                  <c:v>个人</c:v>
                </c:pt>
              </c:strCache>
            </c:strRef>
          </c:cat>
          <c:val>
            <c:numRef>
              <c:f>计算!$C$11:$C$14</c:f>
              <c:numCache>
                <c:formatCode>"¥"#,##0.00_);[Red]\("¥"#,##0.00\)</c:formatCode>
                <c:ptCount val="4"/>
                <c:pt idx="0">
                  <c:v>503000</c:v>
                </c:pt>
                <c:pt idx="1">
                  <c:v>150000</c:v>
                </c:pt>
                <c:pt idx="2">
                  <c:v>460000</c:v>
                </c:pt>
                <c:pt idx="3">
                  <c:v>2765000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计算!$B$11:$B$14</c:f>
              <c:strCache>
                <c:ptCount val="4"/>
                <c:pt idx="0">
                  <c:v>现金</c:v>
                </c:pt>
                <c:pt idx="1">
                  <c:v>投资</c:v>
                </c:pt>
                <c:pt idx="2">
                  <c:v>退休金</c:v>
                </c:pt>
                <c:pt idx="3">
                  <c:v>个人</c:v>
                </c:pt>
              </c:strCache>
            </c:strRef>
          </c:cat>
          <c:val>
            <c:numRef>
              <c:f>计算!$C$18:$C$19</c:f>
              <c:numCache>
                <c:formatCode>"¥"#,##0.00_);[Red]\("¥"#,##0.00\)</c:formatCode>
                <c:ptCount val="2"/>
                <c:pt idx="0">
                  <c:v>357000</c:v>
                </c:pt>
                <c:pt idx="1">
                  <c:v>1855000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0</xdr:rowOff>
    </xdr:from>
    <xdr:to>
      <xdr:col>3</xdr:col>
      <xdr:colOff>2628900</xdr:colOff>
      <xdr:row>9</xdr:row>
      <xdr:rowOff>85725</xdr:rowOff>
    </xdr:to>
    <xdr:graphicFrame macro="">
      <xdr:nvGraphicFramePr>
        <xdr:cNvPr id="20" name="总资产摘要" descr="显示资产摘要的环形图" title="总资产摘要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3</xdr:row>
      <xdr:rowOff>28575</xdr:rowOff>
    </xdr:from>
    <xdr:to>
      <xdr:col>6</xdr:col>
      <xdr:colOff>2524125</xdr:colOff>
      <xdr:row>9</xdr:row>
      <xdr:rowOff>85725</xdr:rowOff>
    </xdr:to>
    <xdr:graphicFrame macro="">
      <xdr:nvGraphicFramePr>
        <xdr:cNvPr id="27" name="总负债摘要" descr="显示负债摘要的环形图" title="总负债摘要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未抵押" descr="&quot;&quot;" title="未抵押图例颜色（红色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有抵押" descr="&quot;&quot;" title="有抵押图例颜色（橙色）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现金" descr="&quot;&quot;" title="现金图例颜色（绿色）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投资" descr="&quot;&quot;" title="投资图例颜色（黄色）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退休金" descr="&quot;&quot;" title="退休金图例颜色（蓝色）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个人" descr="&quot;&quot;" title="个人图例颜色（紫色）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2</xdr:row>
      <xdr:rowOff>381000</xdr:rowOff>
    </xdr:from>
    <xdr:to>
      <xdr:col>1</xdr:col>
      <xdr:colOff>3009900</xdr:colOff>
      <xdr:row>10</xdr:row>
      <xdr:rowOff>104775</xdr:rowOff>
    </xdr:to>
    <xdr:graphicFrame macro="">
      <xdr:nvGraphicFramePr>
        <xdr:cNvPr id="10" name="总资产" descr="显示资产摘要的环形图" title="总资产摘要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2</xdr:row>
      <xdr:rowOff>409575</xdr:rowOff>
    </xdr:from>
    <xdr:to>
      <xdr:col>1</xdr:col>
      <xdr:colOff>2990850</xdr:colOff>
      <xdr:row>10</xdr:row>
      <xdr:rowOff>133350</xdr:rowOff>
    </xdr:to>
    <xdr:graphicFrame macro="">
      <xdr:nvGraphicFramePr>
        <xdr:cNvPr id="17" name="总负债" descr="显示负债摘要的环形图" title="总负债摘要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ash" displayName="tblCash" ref="D4:F13" totalsRowCount="1" headerRowDxfId="53" dataDxfId="52" totalsRowDxfId="51">
  <tableColumns count="3">
    <tableColumn id="3" name=" " dataDxfId="50" totalsRowDxfId="49"/>
    <tableColumn id="1" name="现金" totalsRowLabel="小计" dataDxfId="48" totalsRowDxfId="47"/>
    <tableColumn id="2" name="价值" totalsRowFunction="sum" dataDxfId="46" totalsRowDxfId="45"/>
  </tableColumns>
  <tableStyleInfo name="现金表" showFirstColumn="1" showLastColumn="0" showRowStripes="1" showColumnStripes="0"/>
  <extLst>
    <ext xmlns:x14="http://schemas.microsoft.com/office/spreadsheetml/2009/9/main" uri="{504A1905-F514-4f6f-8877-14C23A59335A}">
      <x14:table altText="现金" altTextSummary="各项现金资产及其当前价值的说明。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1" totalsRowDxfId="40"/>
    <tableColumn id="1" name="投资" totalsRowLabel="小计" dataDxfId="39" totalsRowDxfId="38"/>
    <tableColumn id="2" name="价值" totalsRowFunction="sum" dataDxfId="37" totalsRowDxfId="36"/>
  </tableColumns>
  <tableStyleInfo name="投资表" showFirstColumn="1" showLastColumn="0" showRowStripes="1" showColumnStripes="0"/>
  <extLst>
    <ext xmlns:x14="http://schemas.microsoft.com/office/spreadsheetml/2009/9/main" uri="{504A1905-F514-4f6f-8877-14C23A59335A}">
      <x14:table altText="投资" altTextSummary="各项投资资产及其当前价值的说明。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2" totalsRowDxfId="31"/>
    <tableColumn id="1" name="退休金" totalsRowLabel="小计" dataDxfId="30" totalsRowDxfId="29"/>
    <tableColumn id="2" name="价值" totalsRowFunction="sum" dataDxfId="28" totalsRowDxfId="27"/>
  </tableColumns>
  <tableStyleInfo name="退休金表" showFirstColumn="1" showLastColumn="0" showRowStripes="1" showColumnStripes="0"/>
  <extLst>
    <ext xmlns:x14="http://schemas.microsoft.com/office/spreadsheetml/2009/9/main" uri="{504A1905-F514-4f6f-8877-14C23A59335A}">
      <x14:table altText="退休" altTextSummary="各项退休金资产及其当前价值的说明。"/>
    </ext>
  </extLst>
</table>
</file>

<file path=xl/tables/table4.xml><?xml version="1.0" encoding="utf-8"?>
<table xmlns="http://schemas.openxmlformats.org/spreadsheetml/2006/main" id="6" name="tblPersonal" displayName="tblPersonal" ref="H4:J13" totalsRowCount="1" headerRowDxfId="26" dataDxfId="25" totalsRowDxfId="24">
  <tableColumns count="3">
    <tableColumn id="3" name=" " dataDxfId="23" totalsRowDxfId="22"/>
    <tableColumn id="1" name="个人" totalsRowLabel="小计" dataDxfId="21" totalsRowDxfId="20"/>
    <tableColumn id="2" name="价值" totalsRowFunction="sum" dataDxfId="19" totalsRowDxfId="18"/>
  </tableColumns>
  <tableStyleInfo name="个人表" showFirstColumn="1" showLastColumn="0" showRowStripes="1" showColumnStripes="0"/>
  <extLst>
    <ext xmlns:x14="http://schemas.microsoft.com/office/spreadsheetml/2009/9/main" uri="{504A1905-F514-4f6f-8877-14C23A59335A}">
      <x14:table altText="个人邮件吗" altTextSummary="各项个人资产及其当前价值的说明。"/>
    </ext>
  </extLst>
</table>
</file>

<file path=xl/tables/table5.xml><?xml version="1.0" encoding="utf-8"?>
<table xmlns="http://schemas.openxmlformats.org/spreadsheetml/2006/main" id="4" name="tblUnsecured" displayName="tblUnsecured" ref="D4:F13" totalsRowCount="1" headerRowDxfId="17" dataDxfId="16" totalsRowDxfId="15">
  <tableColumns count="3">
    <tableColumn id="3" name=" " dataDxfId="14" totalsRowDxfId="13"/>
    <tableColumn id="1" name="未抵押" totalsRowLabel="小计" dataDxfId="12" totalsRowDxfId="11"/>
    <tableColumn id="2" name="欠款" totalsRowFunction="sum" dataDxfId="10" totalsRowDxfId="9"/>
  </tableColumns>
  <tableStyleInfo name="未抵押负债表" showFirstColumn="1" showLastColumn="0" showRowStripes="1" showColumnStripes="0"/>
  <extLst>
    <ext xmlns:x14="http://schemas.microsoft.com/office/spreadsheetml/2009/9/main" uri="{504A1905-F514-4f6f-8877-14C23A59335A}">
      <x14:table altText="未抵押" altTextSummary="各项未抵押负债及其当前价值的说明。"/>
    </ext>
  </extLst>
</table>
</file>

<file path=xl/tables/table6.xml><?xml version="1.0" encoding="utf-8"?>
<table xmlns="http://schemas.openxmlformats.org/spreadsheetml/2006/main" id="5" name="tblSecured" displayName="tblSecured" ref="H4:J13" totalsRowCount="1" headerRowDxfId="8" dataDxfId="7" totalsRowDxfId="6">
  <tableColumns count="3">
    <tableColumn id="3" name=" " dataDxfId="5" totalsRowDxfId="4"/>
    <tableColumn id="1" name="有抵押" totalsRowLabel="小计" dataDxfId="3" totalsRowDxfId="2"/>
    <tableColumn id="2" name="欠款" totalsRowFunction="sum" dataDxfId="1" totalsRowDxfId="0"/>
  </tableColumns>
  <tableStyleInfo name="有抵押负债表" showFirstColumn="1" showLastColumn="0" showRowStripes="1" showColumnStripes="0"/>
  <extLst>
    <ext xmlns:x14="http://schemas.microsoft.com/office/spreadsheetml/2009/9/main" uri="{504A1905-F514-4f6f-8877-14C23A59335A}">
      <x14:table altText="有抵押" altTextSummary="各项有抵押负债及其当前价值的说明。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" x14ac:dyDescent="0.2"/>
  <cols>
    <col min="1" max="1" width="2.42578125" style="1" customWidth="1"/>
    <col min="2" max="2" width="60.7109375" style="1" customWidth="1"/>
    <col min="3" max="3" width="2.85546875" style="1" customWidth="1"/>
    <col min="4" max="4" width="45.28515625" style="1" customWidth="1"/>
    <col min="5" max="5" width="2.85546875" style="1" customWidth="1"/>
    <col min="6" max="6" width="5.28515625" style="1" customWidth="1"/>
    <col min="7" max="7" width="45.28515625" style="1" customWidth="1"/>
    <col min="8" max="8" width="2.42578125" style="1" customWidth="1"/>
    <col min="9" max="16384" width="8.85546875" style="1"/>
  </cols>
  <sheetData>
    <row r="1" spans="1:8" s="9" customFormat="1" ht="18.75" customHeight="1" x14ac:dyDescent="0.2">
      <c r="B1" s="10"/>
    </row>
    <row r="2" spans="1:8" s="9" customFormat="1" ht="33.75" customHeight="1" thickBot="1" x14ac:dyDescent="0.55000000000000004">
      <c r="B2" s="11" t="s">
        <v>2</v>
      </c>
      <c r="C2" s="12"/>
      <c r="D2" s="12"/>
      <c r="E2" s="12"/>
      <c r="F2" s="13"/>
      <c r="G2" s="14" t="s">
        <v>3</v>
      </c>
      <c r="H2" s="9" t="s">
        <v>0</v>
      </c>
    </row>
    <row r="3" spans="1:8" s="9" customFormat="1" ht="34.5" customHeight="1" thickTop="1" x14ac:dyDescent="0.2">
      <c r="B3" s="10"/>
    </row>
    <row r="4" spans="1:8" ht="18.75" customHeight="1" x14ac:dyDescent="0.2">
      <c r="C4" s="4"/>
      <c r="D4" s="3"/>
      <c r="E4" s="2"/>
      <c r="F4" s="3"/>
    </row>
    <row r="5" spans="1:8" ht="18.75" customHeight="1" x14ac:dyDescent="0.2">
      <c r="C5" s="4"/>
      <c r="D5" s="3"/>
      <c r="E5" s="2"/>
      <c r="F5" s="3"/>
    </row>
    <row r="6" spans="1:8" ht="18.75" customHeight="1" x14ac:dyDescent="0.2">
      <c r="C6" s="4"/>
      <c r="D6" s="3"/>
      <c r="E6" s="2"/>
      <c r="F6" s="3"/>
    </row>
    <row r="7" spans="1:8" ht="18.75" customHeight="1" x14ac:dyDescent="0.2">
      <c r="C7" s="4"/>
      <c r="D7" s="3"/>
      <c r="E7" s="2"/>
      <c r="F7" s="3"/>
    </row>
    <row r="8" spans="1:8" ht="18.75" customHeight="1" x14ac:dyDescent="0.2">
      <c r="C8" s="4"/>
      <c r="D8" s="3"/>
      <c r="E8" s="2"/>
      <c r="F8" s="3"/>
    </row>
    <row r="9" spans="1:8" ht="18.75" customHeight="1" x14ac:dyDescent="0.2">
      <c r="C9" s="4"/>
      <c r="D9" s="3"/>
      <c r="E9" s="2"/>
      <c r="F9" s="3"/>
    </row>
    <row r="10" spans="1:8" ht="9" customHeight="1" x14ac:dyDescent="0.2">
      <c r="C10" s="4"/>
      <c r="D10" s="3"/>
      <c r="E10" s="2"/>
      <c r="F10" s="3"/>
    </row>
    <row r="11" spans="1:8" ht="52.5" customHeight="1" thickBot="1" x14ac:dyDescent="0.95">
      <c r="A11" s="3"/>
      <c r="B11" s="55">
        <f>NetWorth</f>
        <v>1666000</v>
      </c>
      <c r="C11" s="15"/>
      <c r="D11" s="16">
        <f>TotalAssets</f>
        <v>3878000</v>
      </c>
      <c r="E11" s="17"/>
      <c r="F11" s="18"/>
      <c r="G11" s="16">
        <f>TotalLiabilites</f>
        <v>2212000</v>
      </c>
    </row>
    <row r="12" spans="1:8" ht="33.75" customHeight="1" x14ac:dyDescent="0.65">
      <c r="B12" s="19" t="s">
        <v>4</v>
      </c>
      <c r="C12" s="20"/>
      <c r="D12" s="21" t="s">
        <v>5</v>
      </c>
      <c r="E12" s="22"/>
      <c r="F12" s="23"/>
      <c r="G12" s="21" t="s">
        <v>6</v>
      </c>
    </row>
    <row r="13" spans="1:8" ht="30.75" customHeight="1" thickBot="1" x14ac:dyDescent="0.3">
      <c r="C13" s="4"/>
      <c r="D13" s="24" t="s">
        <v>7</v>
      </c>
      <c r="E13" s="25"/>
      <c r="F13" s="26"/>
      <c r="G13" s="24" t="s">
        <v>11</v>
      </c>
    </row>
    <row r="14" spans="1:8" ht="30.75" customHeight="1" thickBot="1" x14ac:dyDescent="0.3">
      <c r="C14" s="4"/>
      <c r="D14" s="27" t="s">
        <v>8</v>
      </c>
      <c r="E14" s="25"/>
      <c r="F14" s="26"/>
      <c r="G14" s="24" t="s">
        <v>12</v>
      </c>
    </row>
    <row r="15" spans="1:8" ht="30.75" customHeight="1" thickBot="1" x14ac:dyDescent="0.3">
      <c r="C15" s="4"/>
      <c r="D15" s="27" t="s">
        <v>9</v>
      </c>
      <c r="E15" s="25"/>
      <c r="F15" s="26"/>
      <c r="G15" s="28"/>
    </row>
    <row r="16" spans="1:8" ht="30.75" customHeight="1" thickBot="1" x14ac:dyDescent="0.3">
      <c r="C16" s="4"/>
      <c r="D16" s="27" t="s">
        <v>10</v>
      </c>
      <c r="E16" s="25"/>
      <c r="F16" s="26"/>
      <c r="G16" s="28"/>
    </row>
    <row r="17" spans="3:7" ht="24.75" customHeight="1" x14ac:dyDescent="0.3">
      <c r="C17" s="4"/>
      <c r="D17" s="29"/>
      <c r="E17" s="30"/>
      <c r="F17" s="29"/>
    </row>
    <row r="18" spans="3:7" ht="24.75" customHeight="1" x14ac:dyDescent="0.3">
      <c r="C18" s="4"/>
      <c r="D18" s="52" t="s">
        <v>13</v>
      </c>
      <c r="E18" s="30"/>
      <c r="F18" s="29"/>
      <c r="G18" s="53" t="s">
        <v>14</v>
      </c>
    </row>
    <row r="19" spans="3:7" ht="18.75" customHeight="1" x14ac:dyDescent="0.2">
      <c r="C19" s="4"/>
      <c r="D19" s="3"/>
      <c r="E19" s="2"/>
      <c r="F19" s="3"/>
    </row>
  </sheetData>
  <phoneticPr fontId="2" type="noConversion"/>
  <hyperlinks>
    <hyperlink ref="D18" location="资产!A1" tooltip="单击以查看资产" display="查看资产 &gt;"/>
    <hyperlink ref="G18" location="负债!A1" tooltip="单击以查看负债" display="查看负债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4"/>
  <sheetViews>
    <sheetView showGridLines="0" zoomScaleNormal="100" workbookViewId="0"/>
  </sheetViews>
  <sheetFormatPr defaultColWidth="6.5703125" defaultRowHeight="18.75" customHeight="1" x14ac:dyDescent="0.2"/>
  <cols>
    <col min="1" max="1" width="2.42578125" style="9" customWidth="1"/>
    <col min="2" max="2" width="60.7109375" style="10" customWidth="1"/>
    <col min="3" max="3" width="0.42578125" style="10" customWidth="1"/>
    <col min="4" max="4" width="2.7109375" style="9" customWidth="1"/>
    <col min="5" max="5" width="32.7109375" style="9" customWidth="1"/>
    <col min="6" max="6" width="14.7109375" style="36" customWidth="1"/>
    <col min="7" max="7" width="5.5703125" style="9" customWidth="1"/>
    <col min="8" max="8" width="2.7109375" style="9" customWidth="1"/>
    <col min="9" max="9" width="32.7109375" style="9" customWidth="1"/>
    <col min="10" max="10" width="14.7109375" style="36" customWidth="1"/>
    <col min="11" max="11" width="2.42578125" style="9" customWidth="1"/>
    <col min="12" max="16384" width="6.5703125" style="9"/>
  </cols>
  <sheetData>
    <row r="1" spans="2:11" ht="18.75" customHeight="1" x14ac:dyDescent="0.2">
      <c r="F1" s="31"/>
      <c r="J1" s="31"/>
    </row>
    <row r="2" spans="2:11" ht="33.75" customHeight="1" thickBot="1" x14ac:dyDescent="0.55000000000000004">
      <c r="B2" s="11" t="s">
        <v>15</v>
      </c>
      <c r="C2" s="11"/>
      <c r="D2" s="12"/>
      <c r="E2" s="12"/>
      <c r="F2" s="32"/>
      <c r="G2" s="12"/>
      <c r="H2" s="13"/>
      <c r="I2" s="33" t="s">
        <v>3</v>
      </c>
      <c r="J2" s="32"/>
      <c r="K2" s="9" t="s">
        <v>0</v>
      </c>
    </row>
    <row r="3" spans="2:11" ht="34.5" customHeight="1" thickTop="1" x14ac:dyDescent="0.2">
      <c r="F3" s="31"/>
      <c r="J3" s="31"/>
    </row>
    <row r="4" spans="2:11" ht="18.75" customHeight="1" x14ac:dyDescent="0.2">
      <c r="D4" s="5" t="s">
        <v>0</v>
      </c>
      <c r="E4" s="5" t="s">
        <v>17</v>
      </c>
      <c r="F4" s="8" t="s">
        <v>18</v>
      </c>
      <c r="H4" s="5" t="s">
        <v>0</v>
      </c>
      <c r="I4" s="5" t="s">
        <v>21</v>
      </c>
      <c r="J4" s="8" t="s">
        <v>18</v>
      </c>
    </row>
    <row r="5" spans="2:11" ht="18.75" customHeight="1" x14ac:dyDescent="0.2">
      <c r="D5" s="5"/>
      <c r="E5" s="5" t="s">
        <v>22</v>
      </c>
      <c r="F5" s="6">
        <v>20000</v>
      </c>
      <c r="H5" s="5"/>
      <c r="I5" s="5" t="s">
        <v>30</v>
      </c>
      <c r="J5" s="6">
        <v>2330000</v>
      </c>
    </row>
    <row r="6" spans="2:11" ht="18.75" customHeight="1" x14ac:dyDescent="0.2">
      <c r="D6" s="5"/>
      <c r="E6" s="5" t="s">
        <v>23</v>
      </c>
      <c r="F6" s="6">
        <v>25000</v>
      </c>
      <c r="H6" s="5"/>
      <c r="I6" s="5" t="s">
        <v>31</v>
      </c>
      <c r="J6" s="6"/>
    </row>
    <row r="7" spans="2:11" ht="18.75" customHeight="1" x14ac:dyDescent="0.2">
      <c r="D7" s="5"/>
      <c r="E7" s="5" t="s">
        <v>24</v>
      </c>
      <c r="F7" s="6">
        <v>40000</v>
      </c>
      <c r="H7" s="5"/>
      <c r="I7" s="5" t="s">
        <v>32</v>
      </c>
      <c r="J7" s="6"/>
    </row>
    <row r="8" spans="2:11" ht="18.75" customHeight="1" x14ac:dyDescent="0.2">
      <c r="D8" s="5"/>
      <c r="E8" s="5" t="s">
        <v>25</v>
      </c>
      <c r="F8" s="6">
        <v>33000</v>
      </c>
      <c r="H8" s="5"/>
      <c r="I8" s="5" t="s">
        <v>33</v>
      </c>
      <c r="J8" s="6">
        <v>320000</v>
      </c>
    </row>
    <row r="9" spans="2:11" ht="18.75" customHeight="1" x14ac:dyDescent="0.2">
      <c r="D9" s="5"/>
      <c r="E9" s="5" t="s">
        <v>26</v>
      </c>
      <c r="F9" s="6">
        <v>140000</v>
      </c>
      <c r="H9" s="5"/>
      <c r="I9" s="5" t="s">
        <v>34</v>
      </c>
      <c r="J9" s="6">
        <v>100000</v>
      </c>
    </row>
    <row r="10" spans="2:11" ht="18.75" customHeight="1" x14ac:dyDescent="0.2">
      <c r="D10" s="5"/>
      <c r="E10" s="5" t="s">
        <v>74</v>
      </c>
      <c r="F10" s="6"/>
      <c r="H10" s="5"/>
      <c r="I10" s="5" t="s">
        <v>35</v>
      </c>
      <c r="J10" s="6"/>
    </row>
    <row r="11" spans="2:11" ht="18.75" customHeight="1" x14ac:dyDescent="0.2">
      <c r="D11" s="5"/>
      <c r="E11" s="5" t="s">
        <v>27</v>
      </c>
      <c r="F11" s="6">
        <v>245000</v>
      </c>
      <c r="H11" s="5"/>
      <c r="I11" s="5" t="s">
        <v>36</v>
      </c>
      <c r="J11" s="6">
        <v>15000</v>
      </c>
    </row>
    <row r="12" spans="2:11" ht="24" customHeight="1" x14ac:dyDescent="0.2">
      <c r="B12" s="56">
        <f>TotalAssets</f>
        <v>3878000</v>
      </c>
      <c r="C12" s="34"/>
      <c r="D12" s="5"/>
      <c r="E12" s="35" t="s">
        <v>28</v>
      </c>
      <c r="F12" s="6"/>
      <c r="I12" s="35" t="s">
        <v>37</v>
      </c>
    </row>
    <row r="13" spans="2:11" ht="25.5" customHeight="1" x14ac:dyDescent="0.2">
      <c r="B13" s="56"/>
      <c r="C13" s="34"/>
      <c r="D13" s="7"/>
      <c r="E13" s="5" t="s">
        <v>29</v>
      </c>
      <c r="F13" s="6">
        <f>SUBTOTAL(109,tblCash[价值])</f>
        <v>503000</v>
      </c>
      <c r="H13" s="7"/>
      <c r="I13" s="5" t="s">
        <v>29</v>
      </c>
      <c r="J13" s="6">
        <f>SUBTOTAL(109,tblPersonal[价值])</f>
        <v>2765000</v>
      </c>
    </row>
    <row r="14" spans="2:11" ht="18.75" customHeight="1" x14ac:dyDescent="0.2">
      <c r="B14" s="57" t="s">
        <v>5</v>
      </c>
      <c r="C14" s="37"/>
      <c r="D14" s="38"/>
      <c r="E14" s="39"/>
      <c r="F14" s="6"/>
      <c r="H14" s="40"/>
      <c r="I14" s="40"/>
    </row>
    <row r="15" spans="2:11" ht="18.75" customHeight="1" x14ac:dyDescent="0.2">
      <c r="B15" s="57"/>
      <c r="C15" s="37"/>
      <c r="D15" s="41"/>
      <c r="E15" s="41"/>
      <c r="F15" s="6"/>
    </row>
    <row r="16" spans="2:11" ht="18.75" customHeight="1" x14ac:dyDescent="0.2">
      <c r="B16" s="42"/>
      <c r="C16" s="42"/>
      <c r="D16" s="5" t="s">
        <v>0</v>
      </c>
      <c r="E16" s="5" t="s">
        <v>19</v>
      </c>
      <c r="F16" s="6" t="s">
        <v>18</v>
      </c>
      <c r="H16" s="5" t="s">
        <v>0</v>
      </c>
      <c r="I16" s="5" t="s">
        <v>20</v>
      </c>
      <c r="J16" s="6" t="s">
        <v>18</v>
      </c>
    </row>
    <row r="17" spans="2:10" ht="18.75" customHeight="1" x14ac:dyDescent="0.25">
      <c r="B17" s="54" t="s">
        <v>14</v>
      </c>
      <c r="C17" s="43"/>
      <c r="D17" s="5"/>
      <c r="E17" s="5" t="s">
        <v>38</v>
      </c>
      <c r="F17" s="6">
        <v>150000</v>
      </c>
      <c r="H17" s="5"/>
      <c r="I17" s="5" t="s">
        <v>44</v>
      </c>
      <c r="J17" s="6"/>
    </row>
    <row r="18" spans="2:10" ht="18.75" customHeight="1" x14ac:dyDescent="0.25">
      <c r="B18" s="54" t="s">
        <v>16</v>
      </c>
      <c r="C18" s="43"/>
      <c r="D18" s="5"/>
      <c r="E18" s="5" t="s">
        <v>39</v>
      </c>
      <c r="F18" s="6"/>
      <c r="H18" s="5"/>
      <c r="I18" s="5" t="s">
        <v>45</v>
      </c>
      <c r="J18" s="6"/>
    </row>
    <row r="19" spans="2:10" ht="18.75" customHeight="1" x14ac:dyDescent="0.2">
      <c r="D19" s="5"/>
      <c r="E19" s="5" t="s">
        <v>40</v>
      </c>
      <c r="F19" s="6"/>
      <c r="H19" s="5"/>
      <c r="I19" s="5" t="s">
        <v>46</v>
      </c>
      <c r="J19" s="6"/>
    </row>
    <row r="20" spans="2:10" ht="18.75" customHeight="1" x14ac:dyDescent="0.2">
      <c r="D20" s="5"/>
      <c r="E20" s="5" t="s">
        <v>41</v>
      </c>
      <c r="F20" s="6"/>
      <c r="H20" s="5"/>
      <c r="I20" s="5" t="s">
        <v>1</v>
      </c>
      <c r="J20" s="6">
        <v>460000</v>
      </c>
    </row>
    <row r="21" spans="2:10" ht="18.75" customHeight="1" x14ac:dyDescent="0.2">
      <c r="D21" s="5"/>
      <c r="E21" s="5" t="s">
        <v>42</v>
      </c>
      <c r="F21" s="6"/>
      <c r="H21" s="5"/>
      <c r="I21" s="5" t="s">
        <v>47</v>
      </c>
      <c r="J21" s="6"/>
    </row>
    <row r="22" spans="2:10" ht="18.75" customHeight="1" x14ac:dyDescent="0.2">
      <c r="D22" s="5"/>
      <c r="E22" s="5" t="s">
        <v>43</v>
      </c>
      <c r="F22" s="6"/>
      <c r="H22" s="5"/>
      <c r="I22" s="5" t="s">
        <v>48</v>
      </c>
      <c r="J22" s="6"/>
    </row>
    <row r="23" spans="2:10" ht="18.75" customHeight="1" x14ac:dyDescent="0.2">
      <c r="D23" s="7"/>
      <c r="E23" s="5" t="s">
        <v>29</v>
      </c>
      <c r="F23" s="6">
        <f>SUBTOTAL(109,tblInvestments[价值])</f>
        <v>150000</v>
      </c>
      <c r="H23" s="7"/>
      <c r="I23" s="5" t="s">
        <v>29</v>
      </c>
      <c r="J23" s="6">
        <f>SUBTOTAL(109,tblRetirement[价值])</f>
        <v>460000</v>
      </c>
    </row>
    <row r="24" spans="2:10" ht="18.75" customHeight="1" x14ac:dyDescent="0.2">
      <c r="D24" s="40"/>
      <c r="E24" s="40"/>
      <c r="H24" s="40"/>
      <c r="I24" s="40"/>
    </row>
  </sheetData>
  <mergeCells count="2">
    <mergeCell ref="B12:B13"/>
    <mergeCell ref="B14:B15"/>
  </mergeCells>
  <phoneticPr fontId="2" type="noConversion"/>
  <hyperlinks>
    <hyperlink ref="B17" location="负债!A1" tooltip="单击以查看负债" display="查看负债 &gt;"/>
    <hyperlink ref="B18" location="仪表板!A1" tooltip="单击以查看仪表板" display="&lt; 查看仪表板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5703125" defaultRowHeight="18.75" customHeight="1" x14ac:dyDescent="0.2"/>
  <cols>
    <col min="1" max="1" width="2.42578125" style="9" customWidth="1"/>
    <col min="2" max="2" width="60.7109375" style="9" customWidth="1"/>
    <col min="3" max="3" width="0.42578125" style="9" customWidth="1"/>
    <col min="4" max="4" width="2.7109375" style="9" customWidth="1"/>
    <col min="5" max="5" width="32.7109375" style="9" customWidth="1"/>
    <col min="6" max="6" width="14.7109375" style="36" customWidth="1"/>
    <col min="7" max="7" width="5.5703125" style="9" customWidth="1"/>
    <col min="8" max="8" width="2.7109375" style="9" customWidth="1"/>
    <col min="9" max="9" width="32.7109375" style="9" customWidth="1"/>
    <col min="10" max="10" width="14.7109375" style="36" customWidth="1"/>
    <col min="11" max="11" width="2.42578125" style="9" customWidth="1"/>
    <col min="12" max="16384" width="6.5703125" style="9"/>
  </cols>
  <sheetData>
    <row r="1" spans="2:11" ht="18.75" customHeight="1" x14ac:dyDescent="0.2">
      <c r="F1" s="31"/>
      <c r="J1" s="31"/>
    </row>
    <row r="2" spans="2:11" ht="33.75" customHeight="1" thickBot="1" x14ac:dyDescent="0.55000000000000004">
      <c r="B2" s="11" t="s">
        <v>49</v>
      </c>
      <c r="C2" s="11"/>
      <c r="D2" s="12"/>
      <c r="E2" s="12"/>
      <c r="F2" s="32"/>
      <c r="G2" s="12"/>
      <c r="H2" s="44"/>
      <c r="I2" s="33" t="s">
        <v>3</v>
      </c>
      <c r="J2" s="32"/>
      <c r="K2" s="9" t="s">
        <v>0</v>
      </c>
    </row>
    <row r="3" spans="2:11" ht="34.5" customHeight="1" thickTop="1" x14ac:dyDescent="0.2">
      <c r="B3" s="10"/>
      <c r="C3" s="10"/>
      <c r="F3" s="31"/>
      <c r="J3" s="31"/>
    </row>
    <row r="4" spans="2:11" ht="18.75" customHeight="1" x14ac:dyDescent="0.2">
      <c r="D4" s="5" t="s">
        <v>0</v>
      </c>
      <c r="E4" s="5" t="s">
        <v>53</v>
      </c>
      <c r="F4" s="8" t="s">
        <v>54</v>
      </c>
      <c r="H4" s="5" t="s">
        <v>0</v>
      </c>
      <c r="I4" s="5" t="s">
        <v>55</v>
      </c>
      <c r="J4" s="8" t="s">
        <v>54</v>
      </c>
    </row>
    <row r="5" spans="2:11" ht="18.75" customHeight="1" x14ac:dyDescent="0.2">
      <c r="D5" s="5"/>
      <c r="E5" s="5" t="s">
        <v>56</v>
      </c>
      <c r="F5" s="6">
        <v>12000</v>
      </c>
      <c r="H5" s="5"/>
      <c r="I5" s="5" t="s">
        <v>64</v>
      </c>
      <c r="J5" s="6">
        <v>145000</v>
      </c>
    </row>
    <row r="6" spans="2:11" ht="18.75" customHeight="1" x14ac:dyDescent="0.2">
      <c r="D6" s="5"/>
      <c r="E6" s="5" t="s">
        <v>57</v>
      </c>
      <c r="F6" s="6">
        <v>30000</v>
      </c>
      <c r="H6" s="5"/>
      <c r="I6" s="5" t="s">
        <v>75</v>
      </c>
      <c r="J6" s="6"/>
    </row>
    <row r="7" spans="2:11" ht="18.75" customHeight="1" x14ac:dyDescent="0.2">
      <c r="D7" s="5"/>
      <c r="E7" s="5" t="s">
        <v>58</v>
      </c>
      <c r="F7" s="6">
        <v>175000</v>
      </c>
      <c r="H7" s="5"/>
      <c r="I7" s="5" t="s">
        <v>65</v>
      </c>
      <c r="J7" s="6"/>
    </row>
    <row r="8" spans="2:11" ht="18.75" customHeight="1" x14ac:dyDescent="0.2">
      <c r="D8" s="5"/>
      <c r="E8" s="5" t="s">
        <v>59</v>
      </c>
      <c r="F8" s="6"/>
      <c r="H8" s="5"/>
      <c r="I8" s="5" t="s">
        <v>66</v>
      </c>
      <c r="J8" s="6">
        <v>1440000</v>
      </c>
    </row>
    <row r="9" spans="2:11" ht="18.75" customHeight="1" x14ac:dyDescent="0.2">
      <c r="D9" s="5"/>
      <c r="E9" s="5" t="s">
        <v>60</v>
      </c>
      <c r="F9" s="6"/>
      <c r="H9" s="5"/>
      <c r="I9" s="5" t="s">
        <v>67</v>
      </c>
      <c r="J9" s="6">
        <v>210000</v>
      </c>
    </row>
    <row r="10" spans="2:11" ht="18.75" customHeight="1" x14ac:dyDescent="0.2">
      <c r="D10" s="5"/>
      <c r="E10" s="5" t="s">
        <v>61</v>
      </c>
      <c r="F10" s="6">
        <v>80000</v>
      </c>
      <c r="H10" s="5"/>
      <c r="I10" s="5" t="s">
        <v>61</v>
      </c>
      <c r="J10" s="6"/>
    </row>
    <row r="11" spans="2:11" ht="18.75" customHeight="1" x14ac:dyDescent="0.2">
      <c r="D11" s="5"/>
      <c r="E11" s="5" t="s">
        <v>62</v>
      </c>
      <c r="F11" s="6">
        <v>60000</v>
      </c>
      <c r="H11" s="5"/>
      <c r="I11" s="5" t="s">
        <v>68</v>
      </c>
      <c r="J11" s="6">
        <v>40000</v>
      </c>
    </row>
    <row r="12" spans="2:11" ht="21.75" customHeight="1" x14ac:dyDescent="0.2">
      <c r="B12" s="56">
        <f>TotalLiabilites</f>
        <v>2212000</v>
      </c>
      <c r="C12" s="34"/>
      <c r="E12" s="35" t="s">
        <v>63</v>
      </c>
      <c r="H12" s="5"/>
      <c r="I12" s="5" t="s">
        <v>69</v>
      </c>
      <c r="J12" s="6">
        <v>20000</v>
      </c>
    </row>
    <row r="13" spans="2:11" ht="27.75" customHeight="1" x14ac:dyDescent="0.2">
      <c r="B13" s="56"/>
      <c r="C13" s="34"/>
      <c r="D13" s="5"/>
      <c r="E13" s="5" t="s">
        <v>29</v>
      </c>
      <c r="F13" s="6">
        <f>SUBTOTAL(109,tblUnsecured[欠款])</f>
        <v>357000</v>
      </c>
      <c r="H13" s="5"/>
      <c r="I13" s="5" t="s">
        <v>52</v>
      </c>
      <c r="J13" s="6">
        <f>SUBTOTAL(109,tblSecured[欠款])</f>
        <v>1855000</v>
      </c>
    </row>
    <row r="14" spans="2:11" ht="18.75" customHeight="1" x14ac:dyDescent="0.2">
      <c r="B14" s="58" t="s">
        <v>50</v>
      </c>
      <c r="C14" s="19"/>
    </row>
    <row r="15" spans="2:11" ht="18.75" customHeight="1" x14ac:dyDescent="0.2">
      <c r="B15" s="58"/>
      <c r="C15" s="19"/>
    </row>
    <row r="17" spans="2:3" ht="18.75" customHeight="1" x14ac:dyDescent="0.25">
      <c r="B17" s="54" t="s">
        <v>51</v>
      </c>
      <c r="C17" s="43"/>
    </row>
    <row r="18" spans="2:3" ht="18.75" customHeight="1" x14ac:dyDescent="0.25">
      <c r="B18" s="54" t="s">
        <v>16</v>
      </c>
      <c r="C18" s="43"/>
    </row>
  </sheetData>
  <mergeCells count="2">
    <mergeCell ref="B12:B13"/>
    <mergeCell ref="B14:B15"/>
  </mergeCells>
  <phoneticPr fontId="2" type="noConversion"/>
  <hyperlinks>
    <hyperlink ref="B17" location="资产!A1" tooltip="单击以查看资产" display="&lt; 查看资产"/>
    <hyperlink ref="B18" location="仪表板!A1" tooltip="单击以查看仪表板" display="&lt; 查看仪表板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>
      <selection activeCell="C25" sqref="C25"/>
    </sheetView>
  </sheetViews>
  <sheetFormatPr defaultColWidth="6.5703125" defaultRowHeight="12" x14ac:dyDescent="0.2"/>
  <cols>
    <col min="1" max="1" width="6.5703125" style="1"/>
    <col min="2" max="2" width="15.85546875" style="1" customWidth="1"/>
    <col min="3" max="3" width="18.42578125" style="1" customWidth="1"/>
    <col min="4" max="16384" width="6.5703125" style="1"/>
  </cols>
  <sheetData>
    <row r="2" spans="2:3" x14ac:dyDescent="0.2">
      <c r="B2" s="1" t="s">
        <v>70</v>
      </c>
    </row>
    <row r="11" spans="2:3" ht="15" x14ac:dyDescent="0.25">
      <c r="B11" s="45" t="str">
        <f>tblCash[[#Headers],[现金]]</f>
        <v>现金</v>
      </c>
      <c r="C11" s="48">
        <f>SUM(tblCash[价值])</f>
        <v>503000</v>
      </c>
    </row>
    <row r="12" spans="2:3" ht="15" x14ac:dyDescent="0.25">
      <c r="B12" s="45" t="str">
        <f>tblInvestments[[#Headers],[投资]]</f>
        <v>投资</v>
      </c>
      <c r="C12" s="48">
        <f>SUM(tblInvestments[价值])</f>
        <v>150000</v>
      </c>
    </row>
    <row r="13" spans="2:3" ht="15" x14ac:dyDescent="0.25">
      <c r="B13" s="45" t="str">
        <f>tblRetirement[[#Headers],[退休金]]</f>
        <v>退休金</v>
      </c>
      <c r="C13" s="48">
        <f>SUM(tblRetirement[价值])</f>
        <v>460000</v>
      </c>
    </row>
    <row r="14" spans="2:3" ht="15" x14ac:dyDescent="0.25">
      <c r="B14" s="45" t="str">
        <f>tblPersonal[[#Headers],[个人]]</f>
        <v>个人</v>
      </c>
      <c r="C14" s="48">
        <f>SUM(tblPersonal[价值])</f>
        <v>2765000</v>
      </c>
    </row>
    <row r="15" spans="2:3" ht="15" x14ac:dyDescent="0.25">
      <c r="B15" s="46" t="s">
        <v>71</v>
      </c>
      <c r="C15" s="49">
        <f>SUM(tblCash[价值],tblInvestments[价值],tblRetirement[价值],tblPersonal[价值])</f>
        <v>3878000</v>
      </c>
    </row>
    <row r="16" spans="2:3" x14ac:dyDescent="0.2">
      <c r="C16" s="50"/>
    </row>
    <row r="17" spans="2:3" x14ac:dyDescent="0.2">
      <c r="C17" s="50"/>
    </row>
    <row r="18" spans="2:3" ht="15" x14ac:dyDescent="0.25">
      <c r="B18" s="45" t="str">
        <f>tblUnsecured[[#Headers],[未抵押]]</f>
        <v>未抵押</v>
      </c>
      <c r="C18" s="48">
        <f>SUM(tblUnsecured[欠款])</f>
        <v>357000</v>
      </c>
    </row>
    <row r="19" spans="2:3" ht="15" x14ac:dyDescent="0.25">
      <c r="B19" s="45" t="str">
        <f>tblSecured[[#Headers],[有抵押]]</f>
        <v>有抵押</v>
      </c>
      <c r="C19" s="48">
        <f>SUM(tblSecured[欠款])</f>
        <v>1855000</v>
      </c>
    </row>
    <row r="20" spans="2:3" ht="15" x14ac:dyDescent="0.25">
      <c r="B20" s="46" t="s">
        <v>72</v>
      </c>
      <c r="C20" s="49">
        <f>SUM(tblUnsecured[欠款],tblSecured[欠款])</f>
        <v>2212000</v>
      </c>
    </row>
    <row r="21" spans="2:3" x14ac:dyDescent="0.2">
      <c r="C21" s="50"/>
    </row>
    <row r="22" spans="2:3" x14ac:dyDescent="0.2">
      <c r="C22" s="50"/>
    </row>
    <row r="23" spans="2:3" ht="15" x14ac:dyDescent="0.25">
      <c r="B23" s="47" t="s">
        <v>73</v>
      </c>
      <c r="C23" s="51">
        <f>C15-C20</f>
        <v>1666000</v>
      </c>
    </row>
  </sheetData>
  <phoneticPr fontId="2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仪表板</vt:lpstr>
      <vt:lpstr>资产</vt:lpstr>
      <vt:lpstr>负债</vt:lpstr>
      <vt:lpstr>计算</vt:lpstr>
      <vt:lpstr>NetWorth</vt:lpstr>
      <vt:lpstr>仪表板!Print_Area</vt:lpstr>
      <vt:lpstr>TotalAssets</vt:lpstr>
      <vt:lpstr>TotalLiabilites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2014-03-31T08:40:53Z</dcterms:created>
  <dcterms:modified xsi:type="dcterms:W3CDTF">2014-04-08T13:14:31Z</dcterms:modified>
</cp:coreProperties>
</file>