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0_Accessible_Templates_WAC_B4\05_Final_finish_template\zh-CN\"/>
    </mc:Choice>
  </mc:AlternateContent>
  <xr:revisionPtr revIDLastSave="0" documentId="12_ncr:580000_{2D54886F-1F25-4913-8756-7BD83C9A26EE}" xr6:coauthVersionLast="32" xr6:coauthVersionMax="32" xr10:uidLastSave="{00000000-0000-0000-0000-000000000000}"/>
  <bookViews>
    <workbookView xWindow="0" yWindow="0" windowWidth="28800" windowHeight="13935" xr2:uid="{00000000-000D-0000-FFFF-FFFF00000000}"/>
  </bookViews>
  <sheets>
    <sheet name="作业时间表" sheetId="1" r:id="rId1"/>
    <sheet name="作业详细信息" sheetId="3" r:id="rId2"/>
  </sheets>
  <definedNames>
    <definedName name="DateCheck">作业时间表!$C$3*IF(作业时间表!$D$3="周",7,IF(作业时间表!$D$3="日",1,30))</definedName>
    <definedName name="HighlightRule">IF(作业时间表!$D$3="无突出显示",FALSE,TRUE)</definedName>
    <definedName name="_xlnm.Print_Area" localSheetId="1">作业详细信息!$A:$H</definedName>
    <definedName name="_xlnm.Print_Titles" localSheetId="0">作业时间表!$5:$5</definedName>
    <definedName name="_xlnm.Print_Titles" localSheetId="1">作业详细信息!$3:$3</definedName>
    <definedName name="切片器_截止日期">#N/A</definedName>
    <definedName name="切片器_进度">#N/A</definedName>
    <definedName name="切片器_开始日期">#N/A</definedName>
    <definedName name="切片器_课程">#N/A</definedName>
    <definedName name="切片器_作业">#N/A</definedName>
  </definedNames>
  <calcPr calcId="162913"/>
  <pivotCaches>
    <pivotCache cacheId="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6" i="1"/>
  <c r="F17" i="1" l="1"/>
  <c r="F16" i="1"/>
  <c r="F15" i="1"/>
  <c r="F14" i="1"/>
  <c r="F13" i="1"/>
  <c r="F12" i="1"/>
  <c r="F11" i="1"/>
  <c r="F10" i="1"/>
  <c r="F9" i="1"/>
  <c r="F8" i="1"/>
  <c r="F7" i="1"/>
  <c r="F6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<sst xmlns="http://schemas.openxmlformats.org/spreadsheetml/2006/main" count="87" uniqueCount="41">
  <si>
    <t>作业时间表</t>
  </si>
  <si>
    <t xml:space="preserve">选择作业的标准“在以下时间内截止”： </t>
  </si>
  <si>
    <t>作业</t>
  </si>
  <si>
    <t>项目 1</t>
  </si>
  <si>
    <t>项目 2</t>
  </si>
  <si>
    <t>项目 3</t>
  </si>
  <si>
    <t>项目 4</t>
  </si>
  <si>
    <t>项目 5</t>
  </si>
  <si>
    <t>项目 6</t>
  </si>
  <si>
    <t>项目 7</t>
  </si>
  <si>
    <t>项目 8</t>
  </si>
  <si>
    <t>项目 9</t>
  </si>
  <si>
    <t>项目 10</t>
  </si>
  <si>
    <t>项目 11</t>
  </si>
  <si>
    <t>项目 12</t>
  </si>
  <si>
    <t>课程</t>
  </si>
  <si>
    <t>护理 1</t>
  </si>
  <si>
    <t>护理 2</t>
  </si>
  <si>
    <t>护理 3</t>
  </si>
  <si>
    <t>作业详细信息 &gt;</t>
  </si>
  <si>
    <t>完成度颜色条图例</t>
  </si>
  <si>
    <t>讲师</t>
  </si>
  <si>
    <t>讲师 1</t>
  </si>
  <si>
    <t>讲师 2</t>
  </si>
  <si>
    <t>讲师 3</t>
  </si>
  <si>
    <t>讲师 4</t>
  </si>
  <si>
    <t>开始日期</t>
  </si>
  <si>
    <t>&gt; = 0%</t>
  </si>
  <si>
    <t>截止日期</t>
  </si>
  <si>
    <t>&lt; 40% = &gt;</t>
  </si>
  <si>
    <t>进度</t>
  </si>
  <si>
    <t>百分比</t>
  </si>
  <si>
    <t>作业详细信息</t>
  </si>
  <si>
    <t xml:space="preserve">若要更新此数据，请选择数据透视表中自单元格 B3 起的一个单元格，转到“分析”选项卡，然后选择“刷新”。用来按照“作业”、“开始日期”、“课程”、“截止日期”和“进度百分比”筛选数据的切片器位于单元格 I3、K3、M3、I13 和 K13 中。
</t>
  </si>
  <si>
    <t>基于“作业”筛选表格数据的切片器位于此单元格中。</t>
  </si>
  <si>
    <t>基于“截止日期”筛选表格数据的切片器位于此单元格中。</t>
  </si>
  <si>
    <t>基于“开始日期”筛选表格数据的切片器位于此单元格中。</t>
  </si>
  <si>
    <t>基于“进度百分比”筛选表格数据的切片器位于此单元格中。</t>
  </si>
  <si>
    <t>&lt; 作业时间表</t>
  </si>
  <si>
    <t>基于“课程”筛选表格数据的切片器位于此单元格中。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</si>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</sst>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</numFmts>
  <fonts count="15" x14ac:knownFonts="1">
    <font>
      <sz val="11"/>
      <color theme="1"/>
      <name val="Microsoft YaHei UI"/>
      <family val="2"/>
      <charset val="134"/>
    </font>
    <font>
      <sz val="11"/>
      <color theme="1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28"/>
      <color theme="1" tint="0.24994659260841701"/>
      <name val="Microsoft YaHei UI"/>
      <family val="2"/>
      <charset val="134"/>
    </font>
    <font>
      <u/>
      <sz val="11"/>
      <color theme="10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b/>
      <sz val="11"/>
      <color theme="1" tint="0.24994659260841701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8"/>
      <color theme="1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b/>
      <sz val="11"/>
      <color theme="3" tint="0.499984740745262"/>
      <name val="Microsoft YaHei UI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6">
    <xf numFmtId="0" fontId="0" fillId="0" borderId="0">
      <alignment horizontal="left" vertical="center"/>
    </xf>
    <xf numFmtId="9" fontId="5" fillId="0" borderId="0" applyFill="0" applyBorder="0" applyAlignment="0" applyProtection="0"/>
    <xf numFmtId="0" fontId="3" fillId="0" borderId="0" applyNumberFormat="0" applyBorder="0" applyAlignment="0" applyProtection="0"/>
    <xf numFmtId="0" fontId="14" fillId="2" borderId="1" applyNumberFormat="0" applyAlignment="0" applyProtection="0"/>
    <xf numFmtId="0" fontId="4" fillId="0" borderId="0" applyNumberFormat="0" applyBorder="0" applyAlignment="0" applyProtection="0">
      <alignment horizontal="left" vertical="center"/>
    </xf>
    <xf numFmtId="0" fontId="2" fillId="0" borderId="0" applyNumberFormat="0" applyFill="0" applyBorder="0" applyAlignment="0" applyProtection="0">
      <alignment horizontal="left" vertical="center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0" applyNumberFormat="0" applyProtection="0">
      <alignment horizontal="center" vertical="center"/>
    </xf>
    <xf numFmtId="0" fontId="11" fillId="0" borderId="0" applyNumberFormat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5" fillId="6" borderId="0" applyNumberFormat="0" applyBorder="0" applyAlignment="0" applyProtection="0"/>
    <xf numFmtId="180" fontId="5" fillId="0" borderId="0">
      <alignment horizontal="left" vertical="center"/>
    </xf>
  </cellStyleXfs>
  <cellXfs count="35">
    <xf numFmtId="0" fontId="0" fillId="0" borderId="0" xfId="0">
      <alignment horizontal="left" vertical="center"/>
    </xf>
    <xf numFmtId="180" fontId="5" fillId="0" borderId="0" xfId="15">
      <alignment horizontal="left" vertical="center"/>
    </xf>
    <xf numFmtId="0" fontId="5" fillId="0" borderId="0" xfId="0" applyFont="1">
      <alignment horizontal="left" vertical="center"/>
    </xf>
    <xf numFmtId="0" fontId="5" fillId="6" borderId="0" xfId="14" applyNumberFormat="1" applyFont="1" applyAlignment="1">
      <alignment horizontal="center" vertical="center"/>
    </xf>
    <xf numFmtId="9" fontId="5" fillId="4" borderId="0" xfId="12" applyNumberFormat="1" applyFont="1" applyAlignment="1">
      <alignment horizontal="center" vertical="center"/>
    </xf>
    <xf numFmtId="9" fontId="7" fillId="5" borderId="0" xfId="13" applyNumberFormat="1" applyFont="1" applyAlignment="1">
      <alignment horizontal="center" vertical="center"/>
    </xf>
    <xf numFmtId="0" fontId="6" fillId="0" borderId="0" xfId="10" applyFo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8" fillId="0" borderId="0" xfId="0" applyNumberFormat="1" applyFont="1" applyBorder="1" applyAlignment="1"/>
    <xf numFmtId="0" fontId="5" fillId="0" borderId="0" xfId="0" applyNumberFormat="1" applyFo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>
      <alignment horizontal="left" vertical="center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>
      <alignment horizontal="left" vertical="center"/>
    </xf>
    <xf numFmtId="0" fontId="12" fillId="0" borderId="0" xfId="0" applyFont="1">
      <alignment horizontal="left" vertical="center"/>
    </xf>
    <xf numFmtId="0" fontId="13" fillId="0" borderId="0" xfId="0" applyFo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9" fontId="5" fillId="0" borderId="0" xfId="1" applyFill="1" applyBorder="1" applyAlignment="1">
      <alignment vertical="center"/>
    </xf>
    <xf numFmtId="180" fontId="5" fillId="0" borderId="0" xfId="15" applyNumberFormat="1">
      <alignment horizontal="left" vertical="center"/>
    </xf>
    <xf numFmtId="0" fontId="6" fillId="0" borderId="0" xfId="10" applyNumberFormat="1" applyFont="1">
      <alignment horizontal="center" vertical="center"/>
    </xf>
    <xf numFmtId="0" fontId="3" fillId="0" borderId="0" xfId="2" applyFont="1" applyAlignment="1">
      <alignment horizontal="left" vertical="top"/>
    </xf>
    <xf numFmtId="0" fontId="4" fillId="0" borderId="0" xfId="4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11" applyFont="1" applyAlignment="1">
      <alignment horizontal="left" vertical="top" wrapText="1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6">
    <cellStyle name="40% - 着色 2" xfId="12" builtinId="35" customBuiltin="1"/>
    <cellStyle name="40% - 着色 4" xfId="14" builtinId="43" customBuiltin="1"/>
    <cellStyle name="百分比" xfId="1" builtinId="5" customBuiltin="1"/>
    <cellStyle name="标题" xfId="2" builtinId="15" customBuiltin="1"/>
    <cellStyle name="标题 1" xfId="10" builtinId="16" customBuiltin="1"/>
    <cellStyle name="常规" xfId="0" builtinId="0" customBuiltin="1"/>
    <cellStyle name="超链接" xfId="4" builtinId="8" customBuiltin="1"/>
    <cellStyle name="货币" xfId="8" builtinId="4" customBuiltin="1"/>
    <cellStyle name="货币[0]" xfId="9" builtinId="7" customBuiltin="1"/>
    <cellStyle name="检查单元格" xfId="3" builtinId="23" customBuiltin="1"/>
    <cellStyle name="解释性文本" xfId="11" builtinId="53" customBuiltin="1"/>
    <cellStyle name="千位分隔" xfId="6" builtinId="3" customBuiltin="1"/>
    <cellStyle name="千位分隔[0]" xfId="7" builtinId="6" customBuiltin="1"/>
    <cellStyle name="日期" xfId="15" xr:uid="{00000000-0005-0000-0000-000008000000}"/>
    <cellStyle name="已访问的超链接" xfId="5" builtinId="9" customBuiltin="1"/>
    <cellStyle name="着色 3" xfId="13" builtinId="37" customBuiltin="1"/>
  </cellStyles>
  <dxfs count="145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0"/>
      </font>
    </dxf>
    <dxf>
      <font>
        <name val="Microsoft YaHei UI"/>
        <family val="2"/>
        <charset val="134"/>
        <scheme val="none"/>
      </font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numFmt numFmtId="180" formatCode="[$-F800]dddd\,\ mmmm\ dd\,\ yyyy"/>
    </dxf>
    <dxf>
      <font>
        <name val="Microsoft YaHei UI"/>
        <family val="2"/>
        <charset val="134"/>
        <scheme val="none"/>
      </font>
    </dxf>
    <dxf>
      <font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13" formatCode="0%"/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0" formatCode="General"/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scheme val="major"/>
      </font>
      <fill>
        <patternFill>
          <bgColor theme="1" tint="0.24994659260841701"/>
        </patternFill>
      </fill>
      <border>
        <vertical/>
        <horizontal/>
      </border>
    </dxf>
    <dxf>
      <font>
        <b val="0"/>
        <i val="0"/>
        <sz val="11"/>
        <color theme="0"/>
      </font>
      <fill>
        <patternFill patternType="solid">
          <bgColor theme="0"/>
        </patternFill>
      </fill>
      <border>
        <vertical/>
        <horizontal/>
      </border>
    </dxf>
    <dxf>
      <font>
        <b val="0"/>
        <i val="0"/>
        <color theme="1" tint="0.24994659260841701"/>
      </font>
      <border>
        <vertical/>
        <horizontal/>
      </border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Microsoft YaHei UI"/>
        <family val="2"/>
        <charset val="134"/>
        <scheme val="none"/>
      </font>
      <fill>
        <patternFill>
          <bgColor theme="1" tint="0.24994659260841701"/>
        </patternFill>
      </fill>
    </dxf>
    <dxf>
      <font>
        <b val="0"/>
        <i val="0"/>
        <sz val="11"/>
        <color theme="0"/>
      </font>
      <fill>
        <patternFill>
          <bgColor theme="0"/>
        </patternFill>
      </fill>
    </dxf>
  </dxfs>
  <tableStyles count="4" defaultTableStyle="TableStyleMedium2" defaultPivotStyle="PivotStyleLight16">
    <tableStyle name="切片器样式 1" pivot="0" table="0" count="10" xr9:uid="{F4305E37-F767-469C-966A-0E25241D6997}">
      <tableStyleElement type="wholeTable" dxfId="144"/>
      <tableStyleElement type="headerRow" dxfId="143"/>
    </tableStyle>
    <tableStyle name="作业详细信息" table="0" count="11" xr9:uid="{00000000-0011-0000-FFFF-FFFF00000000}">
      <tableStyleElement type="wholeTable" dxfId="142"/>
      <tableStyleElement type="headerRow" dxfId="141"/>
      <tableStyleElement type="totalRow" dxfId="140"/>
      <tableStyleElement type="firstRowStripe" dxfId="139"/>
      <tableStyleElement type="firstColumnStripe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作业详细信息切片器" pivot="0" table="0" count="2" xr9:uid="{00000000-0011-0000-FFFF-FFFF01000000}">
      <tableStyleElement type="wholeTable" dxfId="131"/>
      <tableStyleElement type="headerRow" dxfId="130"/>
    </tableStyle>
    <tableStyle name="作业时间表" pivot="0" count="6" xr9:uid="{00000000-0011-0000-FFFF-FFFF02000000}">
      <tableStyleElement type="wholeTable" dxfId="129"/>
      <tableStyleElement type="headerRow" dxfId="128"/>
      <tableStyleElement type="totalRow" dxfId="127"/>
      <tableStyleElement type="firstColumn" dxfId="126"/>
      <tableStyleElement type="lastColumn" dxfId="125"/>
      <tableStyleElement type="firstColumnStripe" dxfId="124"/>
    </tableStyle>
  </tableStyles>
  <colors>
    <mruColors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</font>
          <fill>
            <patternFill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7"/>
          </font>
          <fill>
            <patternFill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/>
            <i val="0"/>
            <sz val="11"/>
            <color theme="0"/>
          </font>
          <fill>
            <patternFill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theme="4" tint="0.59996337778862885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theme="4" tint="0.599963377788628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theme="0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theme="0"/>
              <bgColor theme="7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切片器样式 1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2</xdr:row>
      <xdr:rowOff>0</xdr:rowOff>
    </xdr:from>
    <xdr:to>
      <xdr:col>9</xdr:col>
      <xdr:colOff>685800</xdr:colOff>
      <xdr:row>10</xdr:row>
      <xdr:rowOff>163830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作业">
              <a:extLst>
                <a:ext uri="{FF2B5EF4-FFF2-40B4-BE49-F238E27FC236}">
                  <a16:creationId xmlns:a16="http://schemas.microsoft.com/office/drawing/2014/main" id="{5E7EC5D2-D0DD-405E-8800-2D237CF509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作业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96550" y="1104900"/>
              <a:ext cx="1371600" cy="20116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此形状代表切片器。Excel 2010 或更高版本支持切片器。
如果形状是在较早版本的 Excel 中修改，或者工作簿是在 Excel 2003 或更早版本中保存，则无法使用切片器。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47625</xdr:colOff>
      <xdr:row>2</xdr:row>
      <xdr:rowOff>0</xdr:rowOff>
    </xdr:from>
    <xdr:to>
      <xdr:col>11</xdr:col>
      <xdr:colOff>676275</xdr:colOff>
      <xdr:row>10</xdr:row>
      <xdr:rowOff>163830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开始日期">
              <a:extLst>
                <a:ext uri="{FF2B5EF4-FFF2-40B4-BE49-F238E27FC236}">
                  <a16:creationId xmlns:a16="http://schemas.microsoft.com/office/drawing/2014/main" id="{46EB99DC-D7D0-41A9-88FB-F64E789A809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开始日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972925" y="1104900"/>
              <a:ext cx="1371600" cy="20116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此形状代表切片器。Excel 2010 或更高版本支持切片器。
如果形状是在较早版本的 Excel 中修改，或者工作簿是在 Excel 2003 或更早版本中保存，则无法使用切片器。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28575</xdr:colOff>
      <xdr:row>11</xdr:row>
      <xdr:rowOff>152400</xdr:rowOff>
    </xdr:from>
    <xdr:to>
      <xdr:col>9</xdr:col>
      <xdr:colOff>657225</xdr:colOff>
      <xdr:row>18</xdr:row>
      <xdr:rowOff>144780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5" name="截止日期">
              <a:extLst>
                <a:ext uri="{FF2B5EF4-FFF2-40B4-BE49-F238E27FC236}">
                  <a16:creationId xmlns:a16="http://schemas.microsoft.com/office/drawing/2014/main" id="{FB71C159-77DC-44DA-9AC3-61EB9C56D27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截止日期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67975" y="3324225"/>
              <a:ext cx="1371600" cy="20116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此形状代表切片器。Excel 2010 或更高版本支持切片器。
如果形状是在较早版本的 Excel 中修改，或者工作簿是在 Excel 2003 或更早版本中保存，则无法使用切片器。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28575</xdr:colOff>
      <xdr:row>11</xdr:row>
      <xdr:rowOff>152400</xdr:rowOff>
    </xdr:from>
    <xdr:to>
      <xdr:col>11</xdr:col>
      <xdr:colOff>657225</xdr:colOff>
      <xdr:row>18</xdr:row>
      <xdr:rowOff>144780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进度">
              <a:extLst>
                <a:ext uri="{FF2B5EF4-FFF2-40B4-BE49-F238E27FC236}">
                  <a16:creationId xmlns:a16="http://schemas.microsoft.com/office/drawing/2014/main" id="{9D13CCE6-5CAE-471E-AB62-725218B7FA6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进度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953875" y="3324225"/>
              <a:ext cx="1371600" cy="20116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此形状代表切片器。Excel 2010 或更高版本支持切片器。
如果形状是在较早版本的 Excel 中修改，或者工作簿是在 Excel 2003 或更早版本中保存，则无法使用切片器。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0</xdr:colOff>
      <xdr:row>1</xdr:row>
      <xdr:rowOff>619125</xdr:rowOff>
    </xdr:from>
    <xdr:to>
      <xdr:col>13</xdr:col>
      <xdr:colOff>628650</xdr:colOff>
      <xdr:row>10</xdr:row>
      <xdr:rowOff>155025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课程">
              <a:extLst>
                <a:ext uri="{FF2B5EF4-FFF2-40B4-BE49-F238E27FC236}">
                  <a16:creationId xmlns:a16="http://schemas.microsoft.com/office/drawing/2014/main" id="{50891646-DEF7-41D3-9149-6385B8E86B7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课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11200" y="1095375"/>
              <a:ext cx="1371600" cy="2012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CN" altLang="en-US" sz="1100"/>
                <a:t>此形状代表切片器。Excel 2010 或更高版本支持切片器。
如果形状是在较早版本的 Excel 中修改，或者工作簿是在 Excel 2003 或更早版本中保存，则无法使用切片器。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dmin" refreshedDate="43207.818221759262" createdVersion="6" refreshedVersion="6" minRefreshableVersion="3" recordCount="12" xr:uid="{6100982C-7693-4FFF-BB9E-264316316B53}">
  <cacheSource type="worksheet">
    <worksheetSource name="作业"/>
  </cacheSource>
  <cacheFields count="7">
    <cacheField name="作业" numFmtId="0">
      <sharedItems count="12">
        <s v="项目 1"/>
        <s v="项目 2"/>
        <s v="项目 3"/>
        <s v="项目 4"/>
        <s v="项目 5"/>
        <s v="项目 6"/>
        <s v="项目 7"/>
        <s v="项目 8"/>
        <s v="项目 9"/>
        <s v="项目 10"/>
        <s v="项目 11"/>
        <s v="项目 12"/>
      </sharedItems>
    </cacheField>
    <cacheField name="课程" numFmtId="0">
      <sharedItems count="3">
        <s v="护理 1"/>
        <s v="护理 2"/>
        <s v="护理 3"/>
      </sharedItems>
    </cacheField>
    <cacheField name="讲师" numFmtId="0">
      <sharedItems count="4">
        <s v="讲师 1"/>
        <s v="讲师 2"/>
        <s v="讲师 3"/>
        <s v="讲师 4"/>
      </sharedItems>
    </cacheField>
    <cacheField name="开始日期" numFmtId="180">
      <sharedItems containsSemiMixedTypes="0" containsNonDate="0" containsDate="1" containsString="0" minDate="2018-02-15T00:00:00" maxDate="2018-04-08T00:00:00" count="22">
        <d v="2018-03-18T00:00:00"/>
        <d v="2018-03-28T00:00:00"/>
        <d v="2018-04-02T00:00:00"/>
        <d v="2018-02-16T00:00:00"/>
        <d v="2018-03-23T00:00:00"/>
        <d v="2018-03-14T00:00:00"/>
        <d v="2018-03-26T00:00:00"/>
        <d v="2018-04-07T00:00:00"/>
        <d v="2018-02-26T00:00:00"/>
        <d v="2018-04-04T00:00:00"/>
        <d v="2018-03-20T00:00:00"/>
        <d v="2018-03-19T00:00:00" u="1"/>
        <d v="2018-04-03T00:00:00" u="1"/>
        <d v="2018-03-17T00:00:00" u="1"/>
        <d v="2018-03-22T00:00:00" u="1"/>
        <d v="2018-04-01T00:00:00" u="1"/>
        <d v="2018-03-27T00:00:00" u="1"/>
        <d v="2018-02-15T00:00:00" u="1"/>
        <d v="2018-04-06T00:00:00" u="1"/>
        <d v="2018-03-13T00:00:00" u="1"/>
        <d v="2018-03-25T00:00:00" u="1"/>
        <d v="2018-02-25T00:00:00" u="1"/>
      </sharedItems>
    </cacheField>
    <cacheField name="截止日期" numFmtId="180">
      <sharedItems containsSemiMixedTypes="0" containsNonDate="0" containsDate="1" containsString="0" minDate="2018-05-04T00:00:00" maxDate="2018-07-07T00:00:00" count="22">
        <d v="2018-05-17T00:00:00"/>
        <d v="2018-06-16T00:00:00"/>
        <d v="2018-05-29T00:00:00"/>
        <d v="2018-05-27T00:00:00"/>
        <d v="2018-05-07T00:00:00"/>
        <d v="2018-07-06T00:00:00"/>
        <d v="2018-05-11T00:00:00"/>
        <d v="2018-06-06T00:00:00"/>
        <d v="2018-05-05T00:00:00"/>
        <d v="2018-06-11T00:00:00"/>
        <d v="2018-05-31T00:00:00"/>
        <d v="2018-06-10T00:00:00" u="1"/>
        <d v="2018-05-10T00:00:00" u="1"/>
        <d v="2018-06-15T00:00:00" u="1"/>
        <d v="2018-05-06T00:00:00" u="1"/>
        <d v="2018-05-30T00:00:00" u="1"/>
        <d v="2018-05-04T00:00:00" u="1"/>
        <d v="2018-05-16T00:00:00" u="1"/>
        <d v="2018-05-28T00:00:00" u="1"/>
        <d v="2018-07-05T00:00:00" u="1"/>
        <d v="2018-05-26T00:00:00" u="1"/>
        <d v="2018-06-05T00:00:00" u="1"/>
      </sharedItems>
    </cacheField>
    <cacheField name="进度" numFmtId="9">
      <sharedItems containsSemiMixedTypes="0" containsString="0" containsNumber="1" minValue="0.1" maxValue="1" count="11">
        <n v="1"/>
        <n v="0.1"/>
        <n v="0.8"/>
        <n v="0.2"/>
        <n v="0.5"/>
        <n v="0.3"/>
        <n v="0.35"/>
        <n v="0.4"/>
        <n v="0.75"/>
        <n v="0.55000000000000004"/>
        <n v="0.6"/>
      </sharedItems>
    </cacheField>
    <cacheField name="百分比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8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7"/>
    <x v="8"/>
    <x v="8"/>
    <n v="0.75"/>
  </r>
  <r>
    <x v="9"/>
    <x v="1"/>
    <x v="3"/>
    <x v="8"/>
    <x v="1"/>
    <x v="4"/>
    <n v="0.5"/>
  </r>
  <r>
    <x v="10"/>
    <x v="1"/>
    <x v="2"/>
    <x v="9"/>
    <x v="9"/>
    <x v="9"/>
    <n v="0.55000000000000004"/>
  </r>
  <r>
    <x v="11"/>
    <x v="2"/>
    <x v="0"/>
    <x v="10"/>
    <x v="10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C75969-A8FD-45CA-BDA1-9CF3B27FDD69}" name="AssignmentsPivotTable" cacheId="8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mergeItem="1" createdVersion="4" indent="0" compact="0" compactData="0" multipleFieldFilters="0" chartFormat="2">
  <location ref="B3:G15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80" outline="0" showAll="0" defaultSubtotal="0">
      <items count="22">
        <item m="1" x="17"/>
        <item m="1" x="21"/>
        <item m="1" x="19"/>
        <item m="1" x="13"/>
        <item m="1" x="11"/>
        <item m="1" x="14"/>
        <item m="1" x="20"/>
        <item m="1" x="16"/>
        <item m="1" x="15"/>
        <item m="1" x="12"/>
        <item m="1" x="18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180" outline="0" showAll="0" defaultSubtotal="0">
      <items count="22">
        <item m="1" x="16"/>
        <item m="1" x="14"/>
        <item m="1" x="12"/>
        <item m="1" x="17"/>
        <item m="1" x="20"/>
        <item m="1" x="18"/>
        <item m="1" x="15"/>
        <item m="1" x="21"/>
        <item m="1" x="11"/>
        <item m="1" x="13"/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9" outline="0" showAll="0" defaultSubtotal="0">
      <items count="11">
        <item x="1"/>
        <item x="3"/>
        <item x="5"/>
        <item x="6"/>
        <item x="7"/>
        <item x="4"/>
        <item x="9"/>
        <item x="10"/>
        <item x="8"/>
        <item x="2"/>
        <item x="0"/>
      </items>
    </pivotField>
    <pivotField compact="0" numFmtId="9" outline="0" showAll="0"/>
  </pivotFields>
  <rowFields count="6">
    <field x="2"/>
    <field x="1"/>
    <field x="0"/>
    <field x="3"/>
    <field x="4"/>
    <field x="5"/>
  </rowFields>
  <rowItems count="12">
    <i>
      <x/>
      <x/>
      <x/>
      <x v="11"/>
      <x v="11"/>
      <x v="10"/>
    </i>
    <i r="2">
      <x v="7"/>
      <x v="15"/>
      <x v="15"/>
      <x v="5"/>
    </i>
    <i r="2">
      <x v="11"/>
      <x v="18"/>
      <x v="19"/>
      <x v="8"/>
    </i>
    <i r="1">
      <x v="2"/>
      <x v="3"/>
      <x v="21"/>
      <x v="21"/>
      <x v="7"/>
    </i>
    <i>
      <x v="1"/>
      <x/>
      <x v="4"/>
      <x v="12"/>
      <x v="12"/>
      <x/>
    </i>
    <i r="2">
      <x v="5"/>
      <x v="13"/>
      <x v="13"/>
      <x v="9"/>
    </i>
    <i r="2">
      <x v="8"/>
      <x v="16"/>
      <x v="16"/>
      <x v="2"/>
    </i>
    <i>
      <x v="2"/>
      <x/>
      <x v="6"/>
      <x v="14"/>
      <x v="14"/>
      <x v="1"/>
    </i>
    <i r="2">
      <x v="9"/>
      <x v="17"/>
      <x v="17"/>
      <x v="3"/>
    </i>
    <i r="1">
      <x v="1"/>
      <x v="2"/>
      <x v="20"/>
      <x v="20"/>
      <x v="6"/>
    </i>
    <i>
      <x v="3"/>
      <x/>
      <x v="10"/>
      <x v="18"/>
      <x v="18"/>
      <x v="4"/>
    </i>
    <i r="1">
      <x v="1"/>
      <x v="1"/>
      <x v="19"/>
      <x v="12"/>
      <x v="5"/>
    </i>
  </rowItems>
  <colItems count="1">
    <i/>
  </colItems>
  <formats count="81">
    <format dxfId="106">
      <pivotArea type="all" dataOnly="0" outline="0" fieldPosition="0"/>
    </format>
    <format dxfId="105">
      <pivotArea type="all" dataOnly="0" outline="0" fieldPosition="0"/>
    </format>
    <format dxfId="1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3"/>
          </reference>
        </references>
      </pivotArea>
    </format>
    <format dxfId="10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5"/>
          </reference>
        </references>
      </pivotArea>
    </format>
    <format dxfId="10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10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10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9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9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9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6"/>
          </reference>
        </references>
      </pivotArea>
    </format>
    <format dxfId="96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9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9"/>
          </reference>
        </references>
      </pivotArea>
    </format>
    <format dxfId="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4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9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90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8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9"/>
          </reference>
        </references>
      </pivotArea>
    </format>
    <format dxfId="8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5"/>
          </reference>
        </references>
      </pivotArea>
    </format>
    <format dxfId="8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8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8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8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83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8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54">
      <pivotArea type="all" dataOnly="0" outline="0" fieldPosition="0"/>
    </format>
    <format dxfId="53">
      <pivotArea field="2" type="button" dataOnly="0" labelOnly="1" outline="0" axis="axisRow" fieldPosition="0"/>
    </format>
    <format dxfId="52">
      <pivotArea field="1" type="button" dataOnly="0" labelOnly="1" outline="0" axis="axisRow" fieldPosition="1"/>
    </format>
    <format dxfId="51">
      <pivotArea field="0" type="button" dataOnly="0" labelOnly="1" outline="0" axis="axisRow" fieldPosition="2"/>
    </format>
    <format dxfId="50">
      <pivotArea field="3" type="button" dataOnly="0" labelOnly="1" outline="0" axis="axisRow" fieldPosition="3"/>
    </format>
    <format dxfId="49">
      <pivotArea field="4" type="button" dataOnly="0" labelOnly="1" outline="0" axis="axisRow" fieldPosition="4"/>
    </format>
    <format dxfId="48">
      <pivotArea field="5" type="button" dataOnly="0" labelOnly="1" outline="0" axis="axisRow" fieldPosition="5"/>
    </format>
    <format dxfId="47">
      <pivotArea dataOnly="0" labelOnly="1" outline="0" fieldPosition="0">
        <references count="1">
          <reference field="2" count="0"/>
        </references>
      </pivotArea>
    </format>
    <format dxfId="46">
      <pivotArea dataOnly="0" labelOnly="1" outline="0" fieldPosition="0">
        <references count="2">
          <reference field="1" count="2">
            <x v="0"/>
            <x v="2"/>
          </reference>
          <reference field="2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1" count="1">
            <x v="0"/>
          </reference>
          <reference field="2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1" count="1">
            <x v="1"/>
          </reference>
          <reference field="2" count="1" selected="0">
            <x v="2"/>
          </reference>
        </references>
      </pivotArea>
    </format>
    <format dxfId="43">
      <pivotArea dataOnly="0" labelOnly="1" outline="0" fieldPosition="0">
        <references count="2">
          <reference field="1" count="2">
            <x v="0"/>
            <x v="1"/>
          </reference>
          <reference field="2" count="1" selected="0">
            <x v="3"/>
          </reference>
        </references>
      </pivotArea>
    </format>
    <format dxfId="42">
      <pivotArea dataOnly="0" labelOnly="1" outline="0" fieldPosition="0">
        <references count="3">
          <reference field="0" count="3">
            <x v="0"/>
            <x v="7"/>
            <x v="11"/>
          </reference>
          <reference field="1" count="1" selected="0">
            <x v="0"/>
          </reference>
          <reference field="2" count="1" selected="0">
            <x v="0"/>
          </reference>
        </references>
      </pivotArea>
    </format>
    <format dxfId="41">
      <pivotArea dataOnly="0" labelOnly="1" outline="0" fieldPosition="0">
        <references count="3">
          <reference field="0" count="1">
            <x v="3"/>
          </reference>
          <reference field="1" count="1" selected="0">
            <x v="2"/>
          </reference>
          <reference field="2" count="1" selected="0">
            <x v="0"/>
          </reference>
        </references>
      </pivotArea>
    </format>
    <format dxfId="40">
      <pivotArea dataOnly="0" labelOnly="1" outline="0" fieldPosition="0">
        <references count="3">
          <reference field="0" count="3">
            <x v="4"/>
            <x v="5"/>
            <x v="8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39">
      <pivotArea dataOnly="0" labelOnly="1" outline="0" fieldPosition="0">
        <references count="3">
          <reference field="0" count="2">
            <x v="6"/>
            <x v="9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38">
      <pivotArea dataOnly="0" labelOnly="1" outline="0" fieldPosition="0">
        <references count="3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37">
      <pivotArea dataOnly="0" labelOnly="1" outline="0" fieldPosition="0">
        <references count="3">
          <reference field="0" count="1">
            <x v="10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36">
      <pivotArea dataOnly="0" labelOnly="1" outline="0" fieldPosition="0">
        <references count="3">
          <reference field="0" count="1">
            <x v="1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1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5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8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21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12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13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16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4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20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8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19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11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5"/>
          </reference>
          <reference field="4" count="1">
            <x v="15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8"/>
          </reference>
          <reference field="4" count="1">
            <x v="19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21"/>
          </reference>
          <reference field="4" count="1">
            <x v="21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2"/>
          </reference>
          <reference field="4" count="1">
            <x v="12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3"/>
          </reference>
          <reference field="4" count="1">
            <x v="13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6"/>
          </reference>
          <reference field="4" count="1">
            <x v="16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4"/>
          </reference>
          <reference field="4" count="1">
            <x v="14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17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20"/>
          </reference>
          <reference field="4" count="1">
            <x v="20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8"/>
          </reference>
          <reference field="4" count="1">
            <x v="18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"/>
          </reference>
          <reference field="4" count="1">
            <x v="12"/>
          </reference>
        </references>
      </pivotArea>
    </format>
    <format dxfId="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 selected="0">
            <x v="11"/>
          </reference>
          <reference field="5" count="1">
            <x v="10"/>
          </reference>
        </references>
      </pivotArea>
    </format>
    <format dxfId="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5"/>
          </reference>
          <reference field="4" count="1" selected="0">
            <x v="15"/>
          </reference>
          <reference field="5" count="1">
            <x v="5"/>
          </reference>
        </references>
      </pivotArea>
    </format>
    <format dxfId="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8"/>
          </reference>
        </references>
      </pivotArea>
    </format>
    <format dxfId="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21"/>
          </reference>
          <reference field="4" count="1" selected="0">
            <x v="21"/>
          </reference>
          <reference field="5" count="1">
            <x v="7"/>
          </reference>
        </references>
      </pivotArea>
    </format>
    <format dxfId="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2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3"/>
          </reference>
          <reference field="4" count="1" selected="0">
            <x v="13"/>
          </reference>
          <reference field="5" count="1">
            <x v="9"/>
          </reference>
        </references>
      </pivotArea>
    </format>
    <format dxfId="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16"/>
          </reference>
          <reference field="4" count="1" selected="0">
            <x v="16"/>
          </reference>
          <reference field="5" count="1">
            <x v="2"/>
          </reference>
        </references>
      </pivotArea>
    </format>
    <format dxfId="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14"/>
          </reference>
          <reference field="5" count="1">
            <x v="1"/>
          </reference>
        </references>
      </pivotArea>
    </format>
    <format dxfId="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17"/>
          </reference>
          <reference field="5" count="1">
            <x v="3"/>
          </reference>
        </references>
      </pivotArea>
    </format>
    <format dxfId="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20"/>
          </reference>
          <reference field="4" count="1" selected="0">
            <x v="20"/>
          </reference>
          <reference field="5" count="1">
            <x v="6"/>
          </reference>
        </references>
      </pivotArea>
    </format>
    <format dxfId="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8"/>
          </reference>
          <reference field="4" count="1" selected="0">
            <x v="18"/>
          </reference>
          <reference field="5" count="1">
            <x v="4"/>
          </reference>
        </references>
      </pivotArea>
    </format>
    <format dxfId="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9"/>
          </reference>
          <reference field="4" count="1" selected="0">
            <x v="12"/>
          </reference>
          <reference field="5" count="1">
            <x v="5"/>
          </reference>
        </references>
      </pivotArea>
    </format>
  </formats>
  <pivotTableStyleInfo name="作业详细信息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将在工作表“作业时间表”的“作业”表格中自动更新先按导师再按课程分组的作业详细信息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切片器_作业" xr10:uid="{E8D92C34-7372-47B6-94FE-9F31E8A75B41}" sourceName="作业">
  <pivotTables>
    <pivotTable tabId="3" name="AssignmentsPivotTable"/>
  </pivotTables>
  <data>
    <tabular pivotCacheId="3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切片器_开始日期" xr10:uid="{CF383360-FCBD-420C-B130-E490947DAF99}" sourceName="开始日期">
  <pivotTables>
    <pivotTable tabId="3" name="AssignmentsPivotTable"/>
  </pivotTables>
  <data>
    <tabular pivotCacheId="3">
      <items count="22">
        <i x="3" s="1"/>
        <i x="8" s="1"/>
        <i x="5" s="1"/>
        <i x="0" s="1"/>
        <i x="10" s="1"/>
        <i x="4" s="1"/>
        <i x="6" s="1"/>
        <i x="1" s="1"/>
        <i x="2" s="1"/>
        <i x="9" s="1"/>
        <i x="7" s="1"/>
        <i x="17" s="1" nd="1"/>
        <i x="21" s="1" nd="1"/>
        <i x="19" s="1" nd="1"/>
        <i x="13" s="1" nd="1"/>
        <i x="11" s="1" nd="1"/>
        <i x="14" s="1" nd="1"/>
        <i x="20" s="1" nd="1"/>
        <i x="16" s="1" nd="1"/>
        <i x="15" s="1" nd="1"/>
        <i x="12" s="1" nd="1"/>
        <i x="18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切片器_截止日期" xr10:uid="{93D855FE-4F7C-45B1-B1D9-5166DA768013}" sourceName="截止日期">
  <pivotTables>
    <pivotTable tabId="3" name="AssignmentsPivotTable"/>
  </pivotTables>
  <data>
    <tabular pivotCacheId="3">
      <items count="22">
        <i x="8" s="1"/>
        <i x="4" s="1"/>
        <i x="6" s="1"/>
        <i x="0" s="1"/>
        <i x="3" s="1"/>
        <i x="2" s="1"/>
        <i x="10" s="1"/>
        <i x="7" s="1"/>
        <i x="9" s="1"/>
        <i x="1" s="1"/>
        <i x="5" s="1"/>
        <i x="16" s="1" nd="1"/>
        <i x="14" s="1" nd="1"/>
        <i x="12" s="1" nd="1"/>
        <i x="17" s="1" nd="1"/>
        <i x="20" s="1" nd="1"/>
        <i x="18" s="1" nd="1"/>
        <i x="15" s="1" nd="1"/>
        <i x="21" s="1" nd="1"/>
        <i x="11" s="1" nd="1"/>
        <i x="13" s="1" nd="1"/>
        <i x="1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切片器_进度" xr10:uid="{7882B7D0-4881-48D5-BDE9-14FDCA63C49C}" sourceName="进度">
  <pivotTables>
    <pivotTable tabId="3" name="AssignmentsPivotTable"/>
  </pivotTables>
  <data>
    <tabular pivotCacheId="3">
      <items count="11">
        <i x="1" s="1"/>
        <i x="3" s="1"/>
        <i x="5" s="1"/>
        <i x="6" s="1"/>
        <i x="7" s="1"/>
        <i x="4" s="1"/>
        <i x="9" s="1"/>
        <i x="10" s="1"/>
        <i x="8" s="1"/>
        <i x="2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切片器_课程" xr10:uid="{8A88BB78-F7F2-47E3-8ABB-596CEF04642F}" sourceName="课程">
  <pivotTables>
    <pivotTable tabId="3" name="AssignmentsPivotTable"/>
  </pivotTables>
  <data>
    <tabular pivotCacheId="3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作业" xr10:uid="{0C505CA0-CCD5-4C3B-9B38-A6E13495FC67}" cache="切片器_作业" caption="作业" style="切片器样式 1" rowHeight="182880"/>
  <slicer name="开始日期" xr10:uid="{57F3D546-D084-42A3-BF15-983FD2EC2B70}" cache="切片器_开始日期" caption="开始日期" style="切片器样式 1" rowHeight="182880"/>
  <slicer name="截止日期" xr10:uid="{EECAD0AF-AFC0-4061-8C24-10F45032FB59}" cache="切片器_截止日期" caption="截止日期" style="切片器样式 1" rowHeight="182880"/>
  <slicer name="进度" xr10:uid="{D6BD4324-FFA3-43B7-916B-7DF79AD553D5}" cache="切片器_进度" caption="进度" style="切片器样式 1" rowHeight="182880"/>
  <slicer name="课程" xr10:uid="{BB37AD84-90A3-4A19-8217-8940A53C7187}" cache="切片器_课程" caption="课程" style="切片器样式 1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作业" displayName="作业" ref="B5:H17" headerRowDxfId="120" dataDxfId="119">
  <autoFilter ref="B5:H17" xr:uid="{569D1880-195E-4558-A950-0757B2C8D98D}"/>
  <tableColumns count="7">
    <tableColumn id="2" xr3:uid="{00000000-0010-0000-0000-000002000000}" name="作业" totalsRowLabel="汇总" dataDxfId="118" totalsRowDxfId="117"/>
    <tableColumn id="1" xr3:uid="{00000000-0010-0000-0000-000001000000}" name="课程" dataDxfId="116" totalsRowDxfId="115"/>
    <tableColumn id="6" xr3:uid="{00000000-0010-0000-0000-000006000000}" name="讲师" dataDxfId="114" totalsRowDxfId="113"/>
    <tableColumn id="4" xr3:uid="{00000000-0010-0000-0000-000004000000}" name="开始日期" totalsRowDxfId="112" dataCellStyle="日期"/>
    <tableColumn id="3" xr3:uid="{00000000-0010-0000-0000-000003000000}" name="截止日期" totalsRowDxfId="111" dataCellStyle="日期">
      <calculatedColumnFormula>TODAY()+(ROW(A1)*10)-25</calculatedColumnFormula>
    </tableColumn>
    <tableColumn id="5" xr3:uid="{00000000-0010-0000-0000-000005000000}" name="进度" dataDxfId="110" totalsRowDxfId="109" dataCellStyle="百分比">
      <calculatedColumnFormula>作业[[#This Row],[百分比]]</calculatedColumnFormula>
    </tableColumn>
    <tableColumn id="7" xr3:uid="{00000000-0010-0000-0000-000007000000}" name="百分比" totalsRowFunction="sum" dataDxfId="108" totalsRowDxfId="107" dataCellStyle="百分比"/>
  </tableColumns>
  <tableStyleInfo name="作业时间表" showFirstColumn="0" showLastColumn="0" showRowStripes="1" showColumnStripes="0"/>
  <extLst>
    <ext xmlns:x14="http://schemas.microsoft.com/office/spreadsheetml/2009/9/main" uri="{504A1905-F514-4f6f-8877-14C23A59335A}">
      <x14:table altTextSummary="在此表格中输入作业、课程、说明、开始日期和截止日期以及完成百分比。进度栏将自动更新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H17"/>
  <sheetViews>
    <sheetView showGridLines="0" tabSelected="1" zoomScaleNormal="100" zoomScaleSheetLayoutView="115" workbookViewId="0"/>
  </sheetViews>
  <sheetFormatPr defaultRowHeight="30" customHeight="1" x14ac:dyDescent="0.3"/>
  <cols>
    <col min="1" max="1" width="2.44140625" style="2" customWidth="1"/>
    <col min="2" max="2" width="29.33203125" style="2" customWidth="1"/>
    <col min="3" max="3" width="25" style="2" customWidth="1"/>
    <col min="4" max="4" width="22.5546875" style="2" customWidth="1"/>
    <col min="5" max="6" width="14.21875" style="14" customWidth="1"/>
    <col min="7" max="8" width="14.21875" style="2" customWidth="1"/>
    <col min="9" max="9" width="2.88671875" style="2" customWidth="1"/>
    <col min="10" max="10" width="3.33203125" style="2" customWidth="1"/>
    <col min="11" max="16384" width="8.88671875" style="2"/>
  </cols>
  <sheetData>
    <row r="1" spans="2:8" ht="37.5" customHeight="1" x14ac:dyDescent="0.3">
      <c r="B1" s="25" t="s">
        <v>0</v>
      </c>
      <c r="C1" s="25"/>
      <c r="D1" s="26" t="s">
        <v>19</v>
      </c>
      <c r="E1" s="26"/>
      <c r="F1" s="26"/>
      <c r="G1" s="26"/>
      <c r="H1" s="26"/>
    </row>
    <row r="2" spans="2:8" ht="24.95" customHeight="1" x14ac:dyDescent="0.3">
      <c r="B2" s="25"/>
      <c r="C2" s="25"/>
      <c r="D2" s="24" t="s">
        <v>20</v>
      </c>
      <c r="E2" s="24"/>
      <c r="F2" s="3" t="s">
        <v>27</v>
      </c>
      <c r="G2" s="4" t="s">
        <v>29</v>
      </c>
      <c r="H2" s="5">
        <v>0.99</v>
      </c>
    </row>
    <row r="3" spans="2:8" ht="24.95" customHeight="1" x14ac:dyDescent="0.25">
      <c r="B3" s="6" t="s">
        <v>1</v>
      </c>
      <c r="C3" s="7">
        <v>2</v>
      </c>
      <c r="D3" s="7" t="s">
        <v>40</v>
      </c>
      <c r="E3" s="8"/>
      <c r="F3" s="9"/>
    </row>
    <row r="4" spans="2:8" ht="13.5" customHeight="1" x14ac:dyDescent="0.3">
      <c r="E4" s="9"/>
      <c r="F4" s="9"/>
    </row>
    <row r="5" spans="2:8" ht="30" customHeight="1" x14ac:dyDescent="0.3">
      <c r="B5" s="10" t="s">
        <v>2</v>
      </c>
      <c r="C5" s="10" t="s">
        <v>15</v>
      </c>
      <c r="D5" s="10" t="s">
        <v>21</v>
      </c>
      <c r="E5" s="11" t="s">
        <v>26</v>
      </c>
      <c r="F5" s="11" t="s">
        <v>28</v>
      </c>
      <c r="G5" s="10" t="s">
        <v>30</v>
      </c>
      <c r="H5" s="10" t="s">
        <v>31</v>
      </c>
    </row>
    <row r="6" spans="2:8" ht="30" customHeight="1" x14ac:dyDescent="0.3">
      <c r="B6" s="12" t="s">
        <v>3</v>
      </c>
      <c r="C6" s="13" t="s">
        <v>16</v>
      </c>
      <c r="D6" s="13" t="s">
        <v>22</v>
      </c>
      <c r="E6" s="1">
        <f ca="1">TODAY()-30</f>
        <v>43177</v>
      </c>
      <c r="F6" s="1">
        <f ca="1">TODAY()+30</f>
        <v>43237</v>
      </c>
      <c r="G6" s="22">
        <f>作业[[#This Row],[百分比]]</f>
        <v>1</v>
      </c>
      <c r="H6" s="22">
        <v>1</v>
      </c>
    </row>
    <row r="7" spans="2:8" ht="30" customHeight="1" x14ac:dyDescent="0.3">
      <c r="B7" s="12" t="s">
        <v>4</v>
      </c>
      <c r="C7" s="13" t="s">
        <v>16</v>
      </c>
      <c r="D7" s="13" t="s">
        <v>23</v>
      </c>
      <c r="E7" s="23">
        <f ca="1">TODAY()-20</f>
        <v>43187</v>
      </c>
      <c r="F7" s="1">
        <f ca="1">TODAY()+60</f>
        <v>43267</v>
      </c>
      <c r="G7" s="22">
        <f>作业[[#This Row],[百分比]]</f>
        <v>0.1</v>
      </c>
      <c r="H7" s="22">
        <v>0.1</v>
      </c>
    </row>
    <row r="8" spans="2:8" ht="30" customHeight="1" x14ac:dyDescent="0.3">
      <c r="B8" s="12" t="s">
        <v>5</v>
      </c>
      <c r="C8" s="13" t="s">
        <v>16</v>
      </c>
      <c r="D8" s="13" t="s">
        <v>23</v>
      </c>
      <c r="E8" s="1">
        <f ca="1">TODAY()-15</f>
        <v>43192</v>
      </c>
      <c r="F8" s="1">
        <f ca="1">TODAY()+42</f>
        <v>43249</v>
      </c>
      <c r="G8" s="22">
        <f>作业[[#This Row],[百分比]]</f>
        <v>0.8</v>
      </c>
      <c r="H8" s="22">
        <v>0.8</v>
      </c>
    </row>
    <row r="9" spans="2:8" ht="30" customHeight="1" x14ac:dyDescent="0.3">
      <c r="B9" s="12" t="s">
        <v>6</v>
      </c>
      <c r="C9" s="13" t="s">
        <v>16</v>
      </c>
      <c r="D9" s="13" t="s">
        <v>24</v>
      </c>
      <c r="E9" s="1">
        <f ca="1">TODAY()-60</f>
        <v>43147</v>
      </c>
      <c r="F9" s="1">
        <f ca="1">TODAY()+40</f>
        <v>43247</v>
      </c>
      <c r="G9" s="22">
        <f>作业[[#This Row],[百分比]]</f>
        <v>0.2</v>
      </c>
      <c r="H9" s="22">
        <v>0.2</v>
      </c>
    </row>
    <row r="10" spans="2:8" ht="30" customHeight="1" x14ac:dyDescent="0.3">
      <c r="B10" s="12" t="s">
        <v>7</v>
      </c>
      <c r="C10" s="13" t="s">
        <v>16</v>
      </c>
      <c r="D10" s="13" t="s">
        <v>22</v>
      </c>
      <c r="E10" s="1">
        <f ca="1">TODAY()-25</f>
        <v>43182</v>
      </c>
      <c r="F10" s="1">
        <f ca="1">TODAY()+20</f>
        <v>43227</v>
      </c>
      <c r="G10" s="22">
        <f>作业[[#This Row],[百分比]]</f>
        <v>0.5</v>
      </c>
      <c r="H10" s="22">
        <v>0.5</v>
      </c>
    </row>
    <row r="11" spans="2:8" ht="30" customHeight="1" x14ac:dyDescent="0.3">
      <c r="B11" s="12" t="s">
        <v>8</v>
      </c>
      <c r="C11" s="13" t="s">
        <v>16</v>
      </c>
      <c r="D11" s="13" t="s">
        <v>23</v>
      </c>
      <c r="E11" s="1">
        <f ca="1">TODAY()-34</f>
        <v>43173</v>
      </c>
      <c r="F11" s="1">
        <f ca="1">TODAY()+80</f>
        <v>43287</v>
      </c>
      <c r="G11" s="22">
        <f>作业[[#This Row],[百分比]]</f>
        <v>0.3</v>
      </c>
      <c r="H11" s="22">
        <v>0.3</v>
      </c>
    </row>
    <row r="12" spans="2:8" ht="30" customHeight="1" x14ac:dyDescent="0.3">
      <c r="B12" s="12" t="s">
        <v>9</v>
      </c>
      <c r="C12" s="13" t="s">
        <v>16</v>
      </c>
      <c r="D12" s="13" t="s">
        <v>24</v>
      </c>
      <c r="E12" s="1">
        <f ca="1">TODAY()-22</f>
        <v>43185</v>
      </c>
      <c r="F12" s="1">
        <f ca="1">TODAY()+24</f>
        <v>43231</v>
      </c>
      <c r="G12" s="22">
        <f>作业[[#This Row],[百分比]]</f>
        <v>0.35</v>
      </c>
      <c r="H12" s="22">
        <v>0.35</v>
      </c>
    </row>
    <row r="13" spans="2:8" ht="30" customHeight="1" x14ac:dyDescent="0.3">
      <c r="B13" s="12" t="s">
        <v>10</v>
      </c>
      <c r="C13" s="13" t="s">
        <v>16</v>
      </c>
      <c r="D13" s="13" t="s">
        <v>25</v>
      </c>
      <c r="E13" s="1">
        <f ca="1">TODAY()-10</f>
        <v>43197</v>
      </c>
      <c r="F13" s="1">
        <f ca="1">TODAY()+50</f>
        <v>43257</v>
      </c>
      <c r="G13" s="22">
        <f>作业[[#This Row],[百分比]]</f>
        <v>0.4</v>
      </c>
      <c r="H13" s="22">
        <v>0.4</v>
      </c>
    </row>
    <row r="14" spans="2:8" ht="30" customHeight="1" x14ac:dyDescent="0.3">
      <c r="B14" s="12" t="s">
        <v>11</v>
      </c>
      <c r="C14" s="13" t="s">
        <v>16</v>
      </c>
      <c r="D14" s="13" t="s">
        <v>22</v>
      </c>
      <c r="E14" s="1">
        <f ca="1">TODAY()-10</f>
        <v>43197</v>
      </c>
      <c r="F14" s="1">
        <f ca="1">TODAY()+18</f>
        <v>43225</v>
      </c>
      <c r="G14" s="22">
        <f>作业[[#This Row],[百分比]]</f>
        <v>0.75</v>
      </c>
      <c r="H14" s="22">
        <v>0.75</v>
      </c>
    </row>
    <row r="15" spans="2:8" ht="30" customHeight="1" x14ac:dyDescent="0.3">
      <c r="B15" s="12" t="s">
        <v>12</v>
      </c>
      <c r="C15" s="13" t="s">
        <v>17</v>
      </c>
      <c r="D15" s="13" t="s">
        <v>25</v>
      </c>
      <c r="E15" s="1">
        <f ca="1">TODAY()-50</f>
        <v>43157</v>
      </c>
      <c r="F15" s="1">
        <f ca="1">TODAY()+60</f>
        <v>43267</v>
      </c>
      <c r="G15" s="22">
        <f>作业[[#This Row],[百分比]]</f>
        <v>0.5</v>
      </c>
      <c r="H15" s="22">
        <v>0.5</v>
      </c>
    </row>
    <row r="16" spans="2:8" ht="30" customHeight="1" x14ac:dyDescent="0.3">
      <c r="B16" s="12" t="s">
        <v>13</v>
      </c>
      <c r="C16" s="13" t="s">
        <v>17</v>
      </c>
      <c r="D16" s="13" t="s">
        <v>24</v>
      </c>
      <c r="E16" s="1">
        <f ca="1">TODAY()-13</f>
        <v>43194</v>
      </c>
      <c r="F16" s="1">
        <f ca="1">TODAY()+55</f>
        <v>43262</v>
      </c>
      <c r="G16" s="22">
        <f>作业[[#This Row],[百分比]]</f>
        <v>0.55000000000000004</v>
      </c>
      <c r="H16" s="22">
        <v>0.55000000000000004</v>
      </c>
    </row>
    <row r="17" spans="2:8" ht="30" customHeight="1" x14ac:dyDescent="0.3">
      <c r="B17" s="12" t="s">
        <v>14</v>
      </c>
      <c r="C17" s="13" t="s">
        <v>18</v>
      </c>
      <c r="D17" s="13" t="s">
        <v>22</v>
      </c>
      <c r="E17" s="1">
        <f ca="1">TODAY()-28</f>
        <v>43179</v>
      </c>
      <c r="F17" s="1">
        <f ca="1">TODAY()+44</f>
        <v>43251</v>
      </c>
      <c r="G17" s="22">
        <f>作业[[#This Row],[百分比]]</f>
        <v>0.6</v>
      </c>
      <c r="H17" s="22">
        <v>0.6</v>
      </c>
    </row>
  </sheetData>
  <mergeCells count="3">
    <mergeCell ref="D2:E2"/>
    <mergeCell ref="B1:C2"/>
    <mergeCell ref="D1:H1"/>
  </mergeCells>
  <phoneticPr fontId="9" type="noConversion"/>
  <conditionalFormatting sqref="B6:H17">
    <cfRule type="expression" dxfId="123" priority="2" stopIfTrue="1">
      <formula>$G6=1</formula>
    </cfRule>
    <cfRule type="expression" dxfId="122" priority="3" stopIfTrue="1">
      <formula>(HighlightRule)*($F6&lt;=TODAY()+DateCheck)*($F6&gt;=TODAY())</formula>
    </cfRule>
  </conditionalFormatting>
  <conditionalFormatting sqref="C3">
    <cfRule type="expression" dxfId="121" priority="5">
      <formula>$D$3="无突出显示"</formula>
    </cfRule>
  </conditionalFormatting>
  <conditionalFormatting sqref="F2:H2">
    <cfRule type="colorScale" priority="72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G6:G17">
    <cfRule type="dataBar" priority="68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71">
      <colorScale>
        <cfvo type="percent" val="5"/>
        <cfvo type="percentile" val="40"/>
        <cfvo type="percent" val="75"/>
        <color theme="7" tint="0.39997558519241921"/>
        <color theme="5" tint="0.39997558519241921"/>
        <color theme="6"/>
      </colorScale>
    </cfRule>
  </conditionalFormatting>
  <dataValidations xWindow="428" yWindow="285" count="17">
    <dataValidation type="list" errorStyle="warning" allowBlank="1" showInputMessage="1" showErrorMessage="1" error="从列表选择时间间隔。选择“取消”，按 Alt+向下键可显现选项，然后按向下键和 Enter 做出选择" prompt="在突出显示的此单元格中选择作业到期的间隔时间。按 Alt +向下箭打开下拉列表，然后按向下键和 Enter 进行选择" sqref="D3" xr:uid="{00000000-0002-0000-0000-000000000000}">
      <formula1>"无突出显示,日,周,月"</formula1>
    </dataValidation>
    <dataValidation type="list" errorStyle="warning" allowBlank="1" showInputMessage="1" showErrorMessage="1" error="从列表选择间隔值。选择“取消”，按 Alt+向下键可显现选项，然后按向下键和 Enter 做出选择" prompt="在突出显示的此单元格中选择作业到期的间隔值。按 Alt +向下箭打开下拉列表，然后按向下键和 Enter 进行选择" sqref="C3" xr:uid="{00000000-0002-0000-0000-000001000000}">
      <formula1>"1,2,3,4,5,6,7,8,9,10,11,12,13,14,15,16,17,18,19,20,21,22,23,24,25,26,27,28,29,30"</formula1>
    </dataValidation>
    <dataValidation allowBlank="1" showInputMessage="1" showErrorMessage="1" prompt="在此标题下的此列中输入作业。使用标题筛选器查找特定条目" sqref="B5" xr:uid="{00000000-0002-0000-0000-000002000000}"/>
    <dataValidation allowBlank="1" showInputMessage="1" showErrorMessage="1" prompt="在此标题下的此列中输入课程" sqref="C5" xr:uid="{00000000-0002-0000-0000-000003000000}"/>
    <dataValidation allowBlank="1" showInputMessage="1" showErrorMessage="1" prompt="在此标题下的此列中输入导师" sqref="D5" xr:uid="{00000000-0002-0000-0000-000004000000}"/>
    <dataValidation allowBlank="1" showInputMessage="1" showErrorMessage="1" prompt="在此标题下的列中输入开始日期" sqref="E5" xr:uid="{00000000-0002-0000-0000-000005000000}"/>
    <dataValidation allowBlank="1" showInputMessage="1" showErrorMessage="1" prompt="在此标题下的列中输入截止日期" sqref="F5" xr:uid="{00000000-0002-0000-0000-000006000000}"/>
    <dataValidation allowBlank="1" showInputMessage="1" showErrorMessage="1" prompt="此标题下的列中自动更新进度条" sqref="G5" xr:uid="{00000000-0002-0000-0000-000007000000}"/>
    <dataValidation allowBlank="1" showInputMessage="1" showErrorMessage="1" prompt="在此标题下的此列中输入完成百分比" sqref="H5" xr:uid="{00000000-0002-0000-0000-000008000000}"/>
    <dataValidation allowBlank="1" showInputMessage="1" showErrorMessage="1" prompt="在右侧单元格 C3 和 D3 中选择作业的标准“在以下时间内截止”" sqref="B3" xr:uid="{00000000-0002-0000-0000-000009000000}"/>
    <dataValidation allowBlank="1" showInputMessage="1" showErrorMessage="1" prompt="此工作表的标题位于此单元格中。单元格 F2 到 H2 是完成度颜色条图例。指向“作业详细信息”工作表的导航链接位于单元格 D1 中" sqref="B1:C2" xr:uid="{00000000-0002-0000-0000-00000A000000}"/>
    <dataValidation allowBlank="1" showInputMessage="1" showErrorMessage="1" prompt="完成度颜色条图例位于右侧的单元格中。颜色条在“作业”表格的“进度”列中自动更新" sqref="D2:E2" xr:uid="{00000000-0002-0000-0000-00000B000000}"/>
    <dataValidation allowBlank="1" showInputMessage="1" showErrorMessage="1" prompt="在此工作簿中创建“作业时间表”。在此工作表的“作业”表格中自单元格 B5 起输入详细信息" sqref="A1" xr:uid="{00000000-0002-0000-0000-00000C000000}"/>
    <dataValidation allowBlank="1" showInputMessage="1" showErrorMessage="1" prompt="大于或等于 0% 但是小于 40% 的作业进度将突出显示为 R=123 G=209 B=255 的 RGB 颜色" sqref="F2" xr:uid="{00000000-0002-0000-0000-00000D000000}"/>
    <dataValidation allowBlank="1" showInputMessage="1" showErrorMessage="1" prompt="大于 40% 但是小于 75% 的作业进度将突出显示为 R=188 G=222 B=182 的 RGB 颜色" sqref="G2" xr:uid="{00000000-0002-0000-0000-00000E000000}"/>
    <dataValidation allowBlank="1" showInputMessage="1" showErrorMessage="1" prompt="大于 75% 小于 99% 的作业进度将突出显示为 R=254 G=198 B=11 的 RGB 颜色" sqref="H2" xr:uid="{00000000-0002-0000-0000-00000F000000}"/>
    <dataValidation allowBlank="1" showInputMessage="1" showErrorMessage="1" prompt="指向“作业详细信息”工作表的导航链接" sqref="D1" xr:uid="{00000000-0002-0000-0000-000010000000}"/>
  </dataValidations>
  <hyperlinks>
    <hyperlink ref="D1:H1" location="作业详细信息!A1" tooltip="选择此处导航到“作业详细信息”工作表" display="作业详细信息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6:F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G6:G17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autoPageBreaks="0" fitToPage="1"/>
  </sheetPr>
  <dimension ref="A1:O62"/>
  <sheetViews>
    <sheetView showGridLines="0" zoomScaleNormal="100" workbookViewId="0"/>
  </sheetViews>
  <sheetFormatPr defaultRowHeight="30" customHeight="1" x14ac:dyDescent="0.3"/>
  <cols>
    <col min="1" max="1" width="2.88671875" style="16" customWidth="1"/>
    <col min="2" max="2" width="19.109375" style="18" customWidth="1"/>
    <col min="3" max="3" width="26.33203125" style="19" customWidth="1"/>
    <col min="4" max="4" width="23.77734375" style="20" customWidth="1"/>
    <col min="5" max="6" width="16.44140625" style="21" customWidth="1"/>
    <col min="7" max="7" width="14" style="21" customWidth="1"/>
    <col min="8" max="8" width="2.77734375" style="2" customWidth="1"/>
    <col min="9" max="13" width="8.6640625" style="2" customWidth="1"/>
    <col min="14" max="14" width="9.44140625" style="2" customWidth="1"/>
    <col min="15" max="15" width="2.88671875" style="2" customWidth="1"/>
    <col min="16" max="16384" width="8.88671875" style="2"/>
  </cols>
  <sheetData>
    <row r="1" spans="1:15" ht="37.5" customHeight="1" x14ac:dyDescent="0.3">
      <c r="A1" s="2"/>
      <c r="B1" s="25" t="s">
        <v>32</v>
      </c>
      <c r="C1" s="25"/>
      <c r="D1" s="25"/>
      <c r="E1" s="25"/>
      <c r="F1" s="25"/>
      <c r="G1" s="25"/>
      <c r="H1" s="25"/>
      <c r="I1" s="25"/>
      <c r="J1" s="25"/>
      <c r="K1" s="25"/>
      <c r="L1" s="26" t="s">
        <v>38</v>
      </c>
      <c r="M1" s="26"/>
      <c r="N1" s="26"/>
    </row>
    <row r="2" spans="1:15" ht="50.1" customHeight="1" x14ac:dyDescent="0.3">
      <c r="A2" s="2"/>
      <c r="B2" s="28" t="s">
        <v>33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4.75" x14ac:dyDescent="0.3">
      <c r="A3" s="15"/>
      <c r="B3" s="29" t="s">
        <v>21</v>
      </c>
      <c r="C3" s="29" t="s">
        <v>15</v>
      </c>
      <c r="D3" s="29" t="s">
        <v>2</v>
      </c>
      <c r="E3" s="29" t="s">
        <v>26</v>
      </c>
      <c r="F3" s="29" t="s">
        <v>28</v>
      </c>
      <c r="G3" s="29" t="s">
        <v>30</v>
      </c>
      <c r="I3" s="27" t="s">
        <v>34</v>
      </c>
      <c r="J3" s="27"/>
      <c r="K3" s="27" t="s">
        <v>36</v>
      </c>
      <c r="L3" s="27"/>
      <c r="M3" s="27" t="s">
        <v>39</v>
      </c>
      <c r="N3" s="27"/>
      <c r="O3" s="27"/>
    </row>
    <row r="4" spans="1:15" ht="17.25" x14ac:dyDescent="0.3">
      <c r="B4" s="30" t="s">
        <v>22</v>
      </c>
      <c r="C4" s="30" t="s">
        <v>16</v>
      </c>
      <c r="D4" s="31" t="s">
        <v>3</v>
      </c>
      <c r="E4" s="32">
        <v>43177</v>
      </c>
      <c r="F4" s="32">
        <v>43237</v>
      </c>
      <c r="G4" s="33">
        <v>1</v>
      </c>
      <c r="I4" s="27"/>
      <c r="J4" s="27"/>
      <c r="K4" s="27"/>
      <c r="L4" s="27"/>
      <c r="M4" s="27"/>
      <c r="N4" s="27"/>
      <c r="O4" s="27"/>
    </row>
    <row r="5" spans="1:15" ht="17.25" x14ac:dyDescent="0.3">
      <c r="B5" s="34"/>
      <c r="C5" s="34"/>
      <c r="D5" s="31" t="s">
        <v>7</v>
      </c>
      <c r="E5" s="32">
        <v>43182</v>
      </c>
      <c r="F5" s="32">
        <v>43227</v>
      </c>
      <c r="G5" s="33">
        <v>0.5</v>
      </c>
      <c r="I5" s="27"/>
      <c r="J5" s="27"/>
      <c r="K5" s="27"/>
      <c r="L5" s="27"/>
      <c r="M5" s="27"/>
      <c r="N5" s="27"/>
      <c r="O5" s="27"/>
    </row>
    <row r="6" spans="1:15" ht="17.25" x14ac:dyDescent="0.3">
      <c r="B6" s="34"/>
      <c r="C6" s="34"/>
      <c r="D6" s="31" t="s">
        <v>11</v>
      </c>
      <c r="E6" s="32">
        <v>43197</v>
      </c>
      <c r="F6" s="32">
        <v>43225</v>
      </c>
      <c r="G6" s="33">
        <v>0.75</v>
      </c>
      <c r="I6" s="27"/>
      <c r="J6" s="27"/>
      <c r="K6" s="27"/>
      <c r="L6" s="27"/>
      <c r="M6" s="27"/>
      <c r="N6" s="27"/>
      <c r="O6" s="27"/>
    </row>
    <row r="7" spans="1:15" ht="17.25" x14ac:dyDescent="0.3">
      <c r="B7" s="34"/>
      <c r="C7" s="31" t="s">
        <v>18</v>
      </c>
      <c r="D7" s="31" t="s">
        <v>14</v>
      </c>
      <c r="E7" s="32">
        <v>43179</v>
      </c>
      <c r="F7" s="32">
        <v>43251</v>
      </c>
      <c r="G7" s="33">
        <v>0.6</v>
      </c>
      <c r="I7" s="27"/>
      <c r="J7" s="27"/>
      <c r="K7" s="27"/>
      <c r="L7" s="27"/>
      <c r="M7" s="27"/>
      <c r="N7" s="27"/>
      <c r="O7" s="27"/>
    </row>
    <row r="8" spans="1:15" ht="17.25" x14ac:dyDescent="0.3">
      <c r="B8" s="30" t="s">
        <v>23</v>
      </c>
      <c r="C8" s="30" t="s">
        <v>16</v>
      </c>
      <c r="D8" s="31" t="s">
        <v>4</v>
      </c>
      <c r="E8" s="32">
        <v>43187</v>
      </c>
      <c r="F8" s="32">
        <v>43267</v>
      </c>
      <c r="G8" s="33">
        <v>0.1</v>
      </c>
      <c r="I8" s="27"/>
      <c r="J8" s="27"/>
      <c r="K8" s="27"/>
      <c r="L8" s="27"/>
      <c r="M8" s="27"/>
      <c r="N8" s="27"/>
      <c r="O8" s="27"/>
    </row>
    <row r="9" spans="1:15" ht="17.25" x14ac:dyDescent="0.3">
      <c r="B9" s="34"/>
      <c r="C9" s="34"/>
      <c r="D9" s="31" t="s">
        <v>5</v>
      </c>
      <c r="E9" s="32">
        <v>43192</v>
      </c>
      <c r="F9" s="32">
        <v>43249</v>
      </c>
      <c r="G9" s="33">
        <v>0.8</v>
      </c>
      <c r="I9" s="27"/>
      <c r="J9" s="27"/>
      <c r="K9" s="27"/>
      <c r="L9" s="27"/>
      <c r="M9" s="27"/>
      <c r="N9" s="27"/>
      <c r="O9" s="27"/>
    </row>
    <row r="10" spans="1:15" ht="17.25" x14ac:dyDescent="0.3">
      <c r="B10" s="34"/>
      <c r="C10" s="34"/>
      <c r="D10" s="31" t="s">
        <v>8</v>
      </c>
      <c r="E10" s="32">
        <v>43173</v>
      </c>
      <c r="F10" s="32">
        <v>43287</v>
      </c>
      <c r="G10" s="33">
        <v>0.3</v>
      </c>
      <c r="I10" s="27"/>
      <c r="J10" s="27"/>
      <c r="K10" s="27"/>
      <c r="L10" s="27"/>
      <c r="M10" s="27"/>
      <c r="N10" s="27"/>
      <c r="O10" s="27"/>
    </row>
    <row r="11" spans="1:15" ht="17.25" x14ac:dyDescent="0.3">
      <c r="B11" s="30" t="s">
        <v>24</v>
      </c>
      <c r="C11" s="34" t="s">
        <v>16</v>
      </c>
      <c r="D11" s="31" t="s">
        <v>6</v>
      </c>
      <c r="E11" s="32">
        <v>43147</v>
      </c>
      <c r="F11" s="32">
        <v>43247</v>
      </c>
      <c r="G11" s="33">
        <v>0.2</v>
      </c>
      <c r="I11" s="27"/>
      <c r="J11" s="27"/>
      <c r="K11" s="27"/>
      <c r="L11" s="27"/>
      <c r="M11" s="27"/>
      <c r="N11" s="27"/>
      <c r="O11" s="27"/>
    </row>
    <row r="12" spans="1:15" ht="17.25" x14ac:dyDescent="0.3">
      <c r="B12" s="34"/>
      <c r="C12" s="34"/>
      <c r="D12" s="31" t="s">
        <v>9</v>
      </c>
      <c r="E12" s="32">
        <v>43185</v>
      </c>
      <c r="F12" s="32">
        <v>43231</v>
      </c>
      <c r="G12" s="33">
        <v>0.35</v>
      </c>
      <c r="I12" s="27"/>
      <c r="J12" s="27"/>
      <c r="K12" s="27"/>
      <c r="L12" s="27"/>
      <c r="M12" s="27"/>
      <c r="N12" s="27"/>
      <c r="O12" s="27"/>
    </row>
    <row r="13" spans="1:15" ht="17.25" x14ac:dyDescent="0.3">
      <c r="B13" s="34"/>
      <c r="C13" s="31" t="s">
        <v>17</v>
      </c>
      <c r="D13" s="31" t="s">
        <v>13</v>
      </c>
      <c r="E13" s="32">
        <v>43194</v>
      </c>
      <c r="F13" s="32">
        <v>43262</v>
      </c>
      <c r="G13" s="33">
        <v>0.55000000000000004</v>
      </c>
      <c r="I13" s="27" t="s">
        <v>35</v>
      </c>
      <c r="J13" s="27"/>
      <c r="K13" s="27" t="s">
        <v>37</v>
      </c>
      <c r="L13" s="27"/>
    </row>
    <row r="14" spans="1:15" ht="17.25" x14ac:dyDescent="0.3">
      <c r="B14" s="30" t="s">
        <v>25</v>
      </c>
      <c r="C14" s="31" t="s">
        <v>16</v>
      </c>
      <c r="D14" s="31" t="s">
        <v>10</v>
      </c>
      <c r="E14" s="32">
        <v>43197</v>
      </c>
      <c r="F14" s="32">
        <v>43257</v>
      </c>
      <c r="G14" s="33">
        <v>0.4</v>
      </c>
      <c r="K14" s="17"/>
      <c r="L14" s="17"/>
    </row>
    <row r="15" spans="1:15" ht="17.25" x14ac:dyDescent="0.3">
      <c r="B15" s="34"/>
      <c r="C15" s="31" t="s">
        <v>17</v>
      </c>
      <c r="D15" s="31" t="s">
        <v>12</v>
      </c>
      <c r="E15" s="32">
        <v>43157</v>
      </c>
      <c r="F15" s="32">
        <v>43267</v>
      </c>
      <c r="G15" s="33">
        <v>0.5</v>
      </c>
      <c r="I15" s="17"/>
      <c r="J15" s="17"/>
      <c r="K15" s="17"/>
      <c r="L15" s="17"/>
    </row>
    <row r="16" spans="1:15" ht="30" customHeight="1" x14ac:dyDescent="0.3">
      <c r="B16"/>
      <c r="C16"/>
      <c r="D16"/>
      <c r="E16"/>
      <c r="F16"/>
      <c r="G16"/>
      <c r="I16" s="17"/>
      <c r="J16" s="17"/>
      <c r="K16" s="17"/>
      <c r="L16" s="17"/>
    </row>
    <row r="17" spans="2:12" ht="30" customHeight="1" x14ac:dyDescent="0.3">
      <c r="B17"/>
      <c r="C17"/>
      <c r="D17"/>
      <c r="E17"/>
      <c r="F17"/>
      <c r="G17"/>
      <c r="I17" s="17"/>
      <c r="J17" s="17"/>
      <c r="K17" s="17"/>
      <c r="L17" s="17"/>
    </row>
    <row r="18" spans="2:12" ht="30" customHeight="1" x14ac:dyDescent="0.3">
      <c r="B18"/>
      <c r="C18"/>
      <c r="D18"/>
      <c r="E18"/>
      <c r="F18"/>
      <c r="G18"/>
      <c r="I18" s="17"/>
      <c r="J18" s="17"/>
      <c r="K18" s="17"/>
      <c r="L18" s="17"/>
    </row>
    <row r="19" spans="2:12" ht="30" customHeight="1" x14ac:dyDescent="0.3">
      <c r="B19"/>
      <c r="C19"/>
      <c r="D19"/>
      <c r="E19"/>
      <c r="F19"/>
      <c r="G19"/>
      <c r="I19" s="17"/>
      <c r="J19" s="17"/>
      <c r="K19" s="17"/>
      <c r="L19" s="17"/>
    </row>
    <row r="20" spans="2:12" ht="30" customHeight="1" x14ac:dyDescent="0.3">
      <c r="B20"/>
      <c r="C20"/>
      <c r="D20"/>
      <c r="E20"/>
      <c r="F20"/>
      <c r="G20"/>
      <c r="I20" s="17"/>
      <c r="J20" s="17"/>
      <c r="K20" s="17"/>
      <c r="L20" s="17"/>
    </row>
    <row r="21" spans="2:12" ht="30" customHeight="1" x14ac:dyDescent="0.3">
      <c r="B21"/>
      <c r="C21"/>
      <c r="D21"/>
      <c r="E21"/>
      <c r="F21"/>
      <c r="G21"/>
      <c r="I21" s="17"/>
      <c r="J21" s="17"/>
      <c r="K21" s="17"/>
      <c r="L21" s="17"/>
    </row>
    <row r="22" spans="2:12" ht="30" customHeight="1" x14ac:dyDescent="0.3">
      <c r="B22"/>
      <c r="C22"/>
      <c r="D22"/>
      <c r="E22"/>
      <c r="F22"/>
      <c r="G22"/>
    </row>
    <row r="23" spans="2:12" ht="30" customHeight="1" x14ac:dyDescent="0.3">
      <c r="B23"/>
      <c r="C23"/>
      <c r="D23"/>
      <c r="E23"/>
      <c r="F23"/>
      <c r="G23"/>
    </row>
    <row r="24" spans="2:12" ht="30" customHeight="1" x14ac:dyDescent="0.3">
      <c r="B24"/>
      <c r="C24"/>
      <c r="D24"/>
      <c r="E24"/>
      <c r="F24"/>
      <c r="G24"/>
    </row>
    <row r="25" spans="2:12" ht="30" customHeight="1" x14ac:dyDescent="0.3">
      <c r="B25"/>
      <c r="C25"/>
      <c r="D25"/>
      <c r="E25"/>
      <c r="F25"/>
      <c r="G25"/>
    </row>
    <row r="26" spans="2:12" ht="30" customHeight="1" x14ac:dyDescent="0.3">
      <c r="B26"/>
      <c r="C26"/>
      <c r="D26"/>
      <c r="E26"/>
      <c r="F26"/>
      <c r="G26"/>
    </row>
    <row r="27" spans="2:12" ht="30" customHeight="1" x14ac:dyDescent="0.3">
      <c r="B27"/>
      <c r="C27"/>
      <c r="D27"/>
      <c r="E27"/>
      <c r="F27"/>
      <c r="G27"/>
    </row>
    <row r="28" spans="2:12" ht="30" customHeight="1" x14ac:dyDescent="0.3">
      <c r="B28"/>
      <c r="C28"/>
      <c r="D28"/>
      <c r="E28"/>
      <c r="F28"/>
      <c r="G28"/>
    </row>
    <row r="29" spans="2:12" ht="30" customHeight="1" x14ac:dyDescent="0.3">
      <c r="B29"/>
      <c r="C29"/>
      <c r="D29"/>
      <c r="E29"/>
      <c r="F29"/>
      <c r="G29"/>
    </row>
    <row r="30" spans="2:12" ht="30" customHeight="1" x14ac:dyDescent="0.3">
      <c r="B30"/>
      <c r="C30"/>
      <c r="D30"/>
      <c r="E30"/>
      <c r="F30"/>
      <c r="G30"/>
    </row>
    <row r="31" spans="2:12" ht="30" customHeight="1" x14ac:dyDescent="0.3">
      <c r="B31"/>
      <c r="C31"/>
      <c r="D31"/>
      <c r="E31"/>
      <c r="F31"/>
      <c r="G31"/>
    </row>
    <row r="32" spans="2:12" ht="30" customHeight="1" x14ac:dyDescent="0.3">
      <c r="B32"/>
      <c r="C32"/>
      <c r="D32"/>
      <c r="E32"/>
      <c r="F32"/>
      <c r="G32"/>
    </row>
    <row r="33" spans="2:7" ht="30" customHeight="1" x14ac:dyDescent="0.3">
      <c r="B33"/>
      <c r="C33"/>
      <c r="D33"/>
      <c r="E33"/>
      <c r="F33"/>
      <c r="G33"/>
    </row>
    <row r="34" spans="2:7" ht="30" customHeight="1" x14ac:dyDescent="0.3">
      <c r="B34"/>
      <c r="C34"/>
      <c r="D34"/>
      <c r="E34"/>
      <c r="F34"/>
      <c r="G34"/>
    </row>
    <row r="35" spans="2:7" ht="30" customHeight="1" x14ac:dyDescent="0.3">
      <c r="B35"/>
      <c r="C35"/>
      <c r="D35"/>
      <c r="E35"/>
      <c r="F35"/>
      <c r="G35"/>
    </row>
    <row r="36" spans="2:7" ht="30" customHeight="1" x14ac:dyDescent="0.3">
      <c r="B36"/>
      <c r="C36"/>
      <c r="D36"/>
      <c r="E36"/>
      <c r="F36"/>
      <c r="G36"/>
    </row>
    <row r="37" spans="2:7" ht="30" customHeight="1" x14ac:dyDescent="0.3">
      <c r="B37"/>
      <c r="C37"/>
      <c r="D37"/>
      <c r="E37"/>
      <c r="F37"/>
      <c r="G37"/>
    </row>
    <row r="38" spans="2:7" ht="30" customHeight="1" x14ac:dyDescent="0.3">
      <c r="B38"/>
      <c r="C38"/>
      <c r="D38"/>
      <c r="E38"/>
      <c r="F38"/>
      <c r="G38"/>
    </row>
    <row r="39" spans="2:7" ht="30" customHeight="1" x14ac:dyDescent="0.3">
      <c r="B39"/>
      <c r="C39"/>
      <c r="D39"/>
      <c r="E39"/>
      <c r="F39"/>
      <c r="G39"/>
    </row>
    <row r="40" spans="2:7" ht="30" customHeight="1" x14ac:dyDescent="0.3">
      <c r="B40"/>
      <c r="C40"/>
      <c r="D40"/>
      <c r="E40"/>
      <c r="F40"/>
      <c r="G40"/>
    </row>
    <row r="41" spans="2:7" ht="30" customHeight="1" x14ac:dyDescent="0.3">
      <c r="B41"/>
      <c r="C41"/>
      <c r="D41"/>
      <c r="E41"/>
      <c r="F41"/>
      <c r="G41"/>
    </row>
    <row r="42" spans="2:7" ht="30" customHeight="1" x14ac:dyDescent="0.3">
      <c r="B42"/>
      <c r="C42"/>
      <c r="D42"/>
      <c r="E42"/>
      <c r="F42"/>
      <c r="G42"/>
    </row>
    <row r="43" spans="2:7" ht="30" customHeight="1" x14ac:dyDescent="0.3">
      <c r="B43"/>
      <c r="C43"/>
      <c r="D43"/>
      <c r="E43"/>
      <c r="F43"/>
      <c r="G43"/>
    </row>
    <row r="44" spans="2:7" ht="30" customHeight="1" x14ac:dyDescent="0.3">
      <c r="B44"/>
      <c r="C44"/>
      <c r="D44"/>
      <c r="E44"/>
      <c r="F44"/>
      <c r="G44"/>
    </row>
    <row r="45" spans="2:7" ht="30" customHeight="1" x14ac:dyDescent="0.3">
      <c r="B45"/>
      <c r="C45"/>
      <c r="D45"/>
      <c r="E45"/>
      <c r="F45"/>
      <c r="G45"/>
    </row>
    <row r="46" spans="2:7" ht="30" customHeight="1" x14ac:dyDescent="0.3">
      <c r="B46"/>
      <c r="C46"/>
      <c r="D46"/>
      <c r="E46"/>
      <c r="F46"/>
      <c r="G46"/>
    </row>
    <row r="47" spans="2:7" ht="30" customHeight="1" x14ac:dyDescent="0.3">
      <c r="B47"/>
      <c r="C47"/>
      <c r="D47"/>
      <c r="E47"/>
      <c r="F47"/>
      <c r="G47"/>
    </row>
    <row r="48" spans="2:7" ht="30" customHeight="1" x14ac:dyDescent="0.3">
      <c r="B48"/>
      <c r="C48"/>
      <c r="D48"/>
      <c r="E48"/>
      <c r="F48"/>
      <c r="G48"/>
    </row>
    <row r="49" spans="2:6" ht="30" customHeight="1" x14ac:dyDescent="0.3">
      <c r="B49"/>
      <c r="C49"/>
      <c r="D49"/>
      <c r="E49"/>
      <c r="F49"/>
    </row>
    <row r="50" spans="2:6" ht="30" customHeight="1" x14ac:dyDescent="0.3">
      <c r="B50"/>
      <c r="C50"/>
      <c r="D50"/>
      <c r="E50"/>
      <c r="F50"/>
    </row>
    <row r="51" spans="2:6" ht="30" customHeight="1" x14ac:dyDescent="0.3">
      <c r="B51"/>
      <c r="C51"/>
      <c r="D51"/>
      <c r="E51"/>
      <c r="F51"/>
    </row>
    <row r="52" spans="2:6" ht="30" customHeight="1" x14ac:dyDescent="0.3">
      <c r="B52"/>
      <c r="C52"/>
      <c r="D52"/>
      <c r="E52"/>
      <c r="F52"/>
    </row>
    <row r="53" spans="2:6" ht="30" customHeight="1" x14ac:dyDescent="0.3">
      <c r="B53"/>
      <c r="C53"/>
      <c r="D53"/>
      <c r="E53"/>
      <c r="F53"/>
    </row>
    <row r="54" spans="2:6" ht="30" customHeight="1" x14ac:dyDescent="0.3">
      <c r="B54"/>
      <c r="C54"/>
      <c r="D54"/>
      <c r="E54"/>
      <c r="F54"/>
    </row>
    <row r="55" spans="2:6" ht="30" customHeight="1" x14ac:dyDescent="0.3">
      <c r="B55"/>
      <c r="C55"/>
      <c r="D55"/>
      <c r="E55"/>
      <c r="F55"/>
    </row>
    <row r="56" spans="2:6" ht="30" customHeight="1" x14ac:dyDescent="0.3">
      <c r="B56"/>
      <c r="C56"/>
      <c r="D56"/>
      <c r="E56"/>
      <c r="F56"/>
    </row>
    <row r="57" spans="2:6" ht="30" customHeight="1" x14ac:dyDescent="0.3">
      <c r="B57"/>
      <c r="C57"/>
      <c r="D57"/>
      <c r="E57"/>
      <c r="F57"/>
    </row>
    <row r="58" spans="2:6" ht="30" customHeight="1" x14ac:dyDescent="0.3">
      <c r="B58"/>
      <c r="C58"/>
      <c r="D58"/>
      <c r="E58"/>
      <c r="F58"/>
    </row>
    <row r="59" spans="2:6" ht="30" customHeight="1" x14ac:dyDescent="0.3">
      <c r="B59"/>
      <c r="C59"/>
      <c r="D59"/>
      <c r="E59"/>
      <c r="F59"/>
    </row>
    <row r="60" spans="2:6" ht="30" customHeight="1" x14ac:dyDescent="0.3">
      <c r="B60"/>
      <c r="C60"/>
      <c r="D60"/>
      <c r="E60"/>
      <c r="F60"/>
    </row>
    <row r="61" spans="2:6" ht="30" customHeight="1" x14ac:dyDescent="0.3">
      <c r="B61"/>
      <c r="C61"/>
      <c r="D61"/>
      <c r="E61"/>
      <c r="F61"/>
    </row>
    <row r="62" spans="2:6" ht="30" customHeight="1" x14ac:dyDescent="0.3">
      <c r="B62"/>
      <c r="C62"/>
      <c r="D62"/>
      <c r="E62"/>
      <c r="F62"/>
    </row>
  </sheetData>
  <mergeCells count="14">
    <mergeCell ref="L1:N1"/>
    <mergeCell ref="I13:J13"/>
    <mergeCell ref="K13:L13"/>
    <mergeCell ref="B2:O2"/>
    <mergeCell ref="I3:J12"/>
    <mergeCell ref="K3:L12"/>
    <mergeCell ref="M3:O12"/>
    <mergeCell ref="B1:K1"/>
    <mergeCell ref="B4:B7"/>
    <mergeCell ref="B8:B10"/>
    <mergeCell ref="B11:B13"/>
    <mergeCell ref="C4:C6"/>
    <mergeCell ref="C8:C12"/>
    <mergeCell ref="B14:B15"/>
  </mergeCells>
  <phoneticPr fontId="9" type="noConversion"/>
  <dataValidations count="3">
    <dataValidation allowBlank="1" showInputMessage="1" showErrorMessage="1" prompt="“作业详细信息”自动在此工作表的“作业”数据透视表中更新。指向工作表“作业时间表”的导航链接位于单元格 L1 中" sqref="A1" xr:uid="{00000000-0002-0000-0100-000000000000}"/>
    <dataValidation allowBlank="1" showInputMessage="1" showErrorMessage="1" prompt="标题位于此单元格中。指向工作表“作业时间表”的导航链接位于右侧单元格中。说明位于下方单元格中" sqref="B1:K1" xr:uid="{00000000-0002-0000-0100-000001000000}"/>
    <dataValidation allowBlank="1" showInputMessage="1" showErrorMessage="1" prompt="指向工作表“作业时间表”的导航链接位于此单元格中" sqref="L1:N1" xr:uid="{00000000-0002-0000-0100-000002000000}"/>
  </dataValidations>
  <hyperlinks>
    <hyperlink ref="L1:N1" location="作业时间表!A1" tooltip="选择此处导航到工作表“作业时间表”" display="&lt; 作业时间表" xr:uid="{00000000-0004-0000-0100-000000000000}"/>
  </hyperlink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作业时间表</vt:lpstr>
      <vt:lpstr>作业详细信息</vt:lpstr>
      <vt:lpstr>作业详细信息!Print_Area</vt:lpstr>
      <vt:lpstr>作业时间表!Print_Titles</vt:lpstr>
      <vt:lpstr>作业详细信息!Print_Titles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2017-12-29T03:43:44Z</dcterms:created>
  <dcterms:modified xsi:type="dcterms:W3CDTF">2018-04-18T02:38:28Z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