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11"/>
  <workbookPr/>
  <mc:AlternateContent xmlns:mc="http://schemas.openxmlformats.org/markup-compatibility/2006">
    <mc:Choice Requires="x15">
      <x15ac:absPath xmlns:x15ac="http://schemas.microsoft.com/office/spreadsheetml/2010/11/ac" url="C:\Users\admin\Desktop\vi-vn\"/>
    </mc:Choice>
  </mc:AlternateContent>
  <bookViews>
    <workbookView xWindow="0" yWindow="0" windowWidth="21600" windowHeight="9615" xr2:uid="{00000000-000D-0000-FFFF-FFFF00000000}"/>
  </bookViews>
  <sheets>
    <sheet name="BẮT ĐẦU" sheetId="2" r:id="rId1"/>
    <sheet name="BẢNG CHẤM CÔNG HÀNG NĂM" sheetId="1" r:id="rId2"/>
  </sheets>
  <definedNames>
    <definedName name="Số_giờ_làm_thêm">SUM('BẢNG CHẤM CÔNG HÀNG NĂM'!$I$11,'BẢNG CHẤM CÔNG HÀNG NĂM'!$I$22,'BẢNG CHẤM CÔNG HÀNG NĂM'!$I$33,'BẢNG CHẤM CÔNG HÀNG NĂM'!$I$44,'BẢNG CHẤM CÔNG HÀNG NĂM'!$I$55,'BẢNG CHẤM CÔNG HÀNG NĂM'!$I$66,'BẢNG CHẤM CÔNG HÀNG NĂM'!$I$77,'BẢNG CHẤM CÔNG HÀNG NĂM'!$I$88,'BẢNG CHẤM CÔNG HÀNG NĂM'!$I$99,'BẢNG CHẤM CÔNG HÀNG NĂM'!$I$110,'BẢNG CHẤM CÔNG HÀNG NĂM'!$I$121,'BẢNG CHẤM CÔNG HÀNG NĂM'!$I$132)</definedName>
    <definedName name="Số_giờ_thông_thường">SUM('BẢNG CHẤM CÔNG HÀNG NĂM'!$F$11,'BẢNG CHẤM CÔNG HÀNG NĂM'!$F$22,'BẢNG CHẤM CÔNG HÀNG NĂM'!$F$33,'BẢNG CHẤM CÔNG HÀNG NĂM'!$F$44,'BẢNG CHẤM CÔNG HÀNG NĂM'!$F$55,'BẢNG CHẤM CÔNG HÀNG NĂM'!$F$66,'BẢNG CHẤM CÔNG HÀNG NĂM'!$F$77,'BẢNG CHẤM CÔNG HÀNG NĂM'!$F$88,'BẢNG CHẤM CÔNG HÀNG NĂM'!$F$99,'BẢNG CHẤM CÔNG HÀNG NĂM'!$F$110,'BẢNG CHẤM CÔNG HÀNG NĂM'!$F$121,'BẢNG CHẤM CÔNG HÀNG NĂM'!$F$132)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2" i="1" l="1"/>
  <c r="G121" i="1"/>
  <c r="G110" i="1"/>
  <c r="G99" i="1"/>
  <c r="G88" i="1"/>
  <c r="G77" i="1"/>
  <c r="G66" i="1"/>
  <c r="G55" i="1"/>
  <c r="G44" i="1"/>
  <c r="G33" i="1"/>
  <c r="G22" i="1"/>
  <c r="G11" i="1"/>
  <c r="E132" i="1"/>
  <c r="E121" i="1"/>
  <c r="E110" i="1"/>
  <c r="E99" i="1"/>
  <c r="E88" i="1"/>
  <c r="E77" i="1"/>
  <c r="E66" i="1"/>
  <c r="E55" i="1"/>
  <c r="E44" i="1"/>
  <c r="E11" i="1"/>
  <c r="E33" i="1"/>
  <c r="E22" i="1"/>
  <c r="I132" i="1" l="1"/>
  <c r="F132" i="1"/>
  <c r="I121" i="1"/>
  <c r="F121" i="1"/>
  <c r="I110" i="1"/>
  <c r="F110" i="1"/>
  <c r="I99" i="1"/>
  <c r="F99" i="1"/>
  <c r="I88" i="1"/>
  <c r="F88" i="1"/>
  <c r="I77" i="1"/>
  <c r="F77" i="1"/>
  <c r="I66" i="1"/>
  <c r="F66" i="1"/>
  <c r="I55" i="1"/>
  <c r="F55" i="1"/>
  <c r="I44" i="1"/>
  <c r="F44" i="1"/>
  <c r="I33" i="1"/>
  <c r="F33" i="1"/>
  <c r="I22" i="1"/>
  <c r="F22" i="1"/>
  <c r="I11" i="1"/>
  <c r="F11" i="1"/>
  <c r="C10" i="1" l="1"/>
  <c r="N98" i="1"/>
  <c r="M98" i="1"/>
  <c r="L98" i="1"/>
  <c r="K98" i="1"/>
  <c r="J98" i="1"/>
  <c r="I98" i="1"/>
  <c r="H98" i="1"/>
  <c r="G98" i="1"/>
  <c r="F98" i="1"/>
  <c r="N87" i="1"/>
  <c r="M87" i="1"/>
  <c r="L87" i="1"/>
  <c r="K87" i="1"/>
  <c r="J87" i="1"/>
  <c r="I87" i="1"/>
  <c r="H87" i="1"/>
  <c r="G87" i="1"/>
  <c r="F87" i="1"/>
  <c r="N131" i="1"/>
  <c r="M131" i="1"/>
  <c r="L131" i="1"/>
  <c r="K131" i="1"/>
  <c r="J131" i="1"/>
  <c r="I131" i="1"/>
  <c r="H131" i="1"/>
  <c r="G131" i="1"/>
  <c r="F131" i="1"/>
  <c r="N120" i="1"/>
  <c r="M120" i="1"/>
  <c r="L120" i="1"/>
  <c r="K120" i="1"/>
  <c r="J120" i="1"/>
  <c r="I120" i="1"/>
  <c r="H120" i="1"/>
  <c r="G120" i="1"/>
  <c r="F120" i="1"/>
  <c r="N109" i="1"/>
  <c r="M109" i="1"/>
  <c r="L109" i="1"/>
  <c r="K109" i="1"/>
  <c r="J109" i="1"/>
  <c r="I109" i="1"/>
  <c r="H109" i="1"/>
  <c r="G109" i="1"/>
  <c r="F109" i="1"/>
  <c r="O131" i="1" l="1"/>
  <c r="O120" i="1"/>
  <c r="O109" i="1"/>
  <c r="O98" i="1"/>
  <c r="O87" i="1"/>
  <c r="O76" i="1"/>
  <c r="N76" i="1"/>
  <c r="M76" i="1"/>
  <c r="L76" i="1"/>
  <c r="K76" i="1"/>
  <c r="J76" i="1"/>
  <c r="I76" i="1"/>
  <c r="H76" i="1"/>
  <c r="G76" i="1"/>
  <c r="F76" i="1"/>
  <c r="O65" i="1"/>
  <c r="N65" i="1"/>
  <c r="M65" i="1"/>
  <c r="L65" i="1"/>
  <c r="K65" i="1"/>
  <c r="J65" i="1"/>
  <c r="I65" i="1"/>
  <c r="H65" i="1"/>
  <c r="G65" i="1"/>
  <c r="F65" i="1"/>
  <c r="O54" i="1"/>
  <c r="N54" i="1"/>
  <c r="M54" i="1"/>
  <c r="L54" i="1"/>
  <c r="K54" i="1"/>
  <c r="J54" i="1"/>
  <c r="I54" i="1"/>
  <c r="H54" i="1"/>
  <c r="G54" i="1"/>
  <c r="F54" i="1"/>
  <c r="O43" i="1"/>
  <c r="N43" i="1"/>
  <c r="M43" i="1"/>
  <c r="L43" i="1"/>
  <c r="K43" i="1"/>
  <c r="J43" i="1"/>
  <c r="I43" i="1"/>
  <c r="H43" i="1"/>
  <c r="G43" i="1"/>
  <c r="F43" i="1"/>
  <c r="O32" i="1"/>
  <c r="N32" i="1"/>
  <c r="M32" i="1"/>
  <c r="L32" i="1"/>
  <c r="K32" i="1"/>
  <c r="J32" i="1"/>
  <c r="I32" i="1"/>
  <c r="H32" i="1"/>
  <c r="G32" i="1"/>
  <c r="F32" i="1"/>
  <c r="O21" i="1"/>
  <c r="N21" i="1"/>
  <c r="M21" i="1"/>
  <c r="L21" i="1"/>
  <c r="K21" i="1"/>
  <c r="J21" i="1"/>
  <c r="I21" i="1"/>
  <c r="H21" i="1"/>
  <c r="G21" i="1"/>
  <c r="F21" i="1"/>
  <c r="O10" i="1"/>
  <c r="N10" i="1"/>
  <c r="M10" i="1"/>
  <c r="L10" i="1"/>
  <c r="K10" i="1"/>
  <c r="J10" i="1"/>
  <c r="I10" i="1"/>
  <c r="H10" i="1"/>
  <c r="G10" i="1"/>
  <c r="F10" i="1"/>
  <c r="C9" i="1" l="1"/>
  <c r="C11" i="1"/>
</calcChain>
</file>

<file path=xl/sharedStrings.xml><?xml version="1.0" encoding="utf-8"?>
<sst xmlns="http://schemas.openxmlformats.org/spreadsheetml/2006/main" count="281" uniqueCount="84">
  <si>
    <t>GIỚI THIỆU VỀ MẪU NÀY</t>
  </si>
  <si>
    <t>Theo dõi số giờ của bạn hàng ngày, hàng tháng và hàng năm trong Thẻ chấm công nhân viên này.</t>
  </si>
  <si>
    <t xml:space="preserve">Điền thông tin cơ bản như Tên nhân viên, Tên người quản lý, Địa chỉ email và Số điện thoại. </t>
  </si>
  <si>
    <t xml:space="preserve">Thêm số giờ của bạn vào từng bảng tháng. Ghi nhật ký số giờ thông thường và số giờ làm thêm vào các cột riêng biệt cho từng ngày trong mỗi tuần. </t>
  </si>
  <si>
    <t xml:space="preserve">Tổng số Giờ làm việc, thông thường và làm thêm được tính toán tự động. </t>
  </si>
  <si>
    <t>Ghi chú:</t>
  </si>
  <si>
    <t xml:space="preserve">Hướng dẫn bổ sung được cung cấp ở cột A trong trang tính BẢNG CHẤM CÔNG HÀNG NĂM. Văn bản này đã được ẩn một cách chủ ý. Để loại bỏ văn bản, chọn cột A, rồi chọn XÓA. Để bỏ ẩn văn bản, chọn cột A, rồi thay đổi màu phông chữ. </t>
  </si>
  <si>
    <t>Để tìm hiểu thêm về các bảng, hãy nhấn SHIFT, rồi F10 trong một bảng, chọn tùy chọn BẢNG, rồi chọn VĂN BẢN THAY THẾ.</t>
  </si>
  <si>
    <t>Tạo bảng chấm công Nhân viên hàng ngày, hàng tuần, hàng tháng hoặc hàng năm trong trang tính này. 
Các hướng dẫn hữu ích về cách sử dụng sổ làm việc này đều nằm ở các ô trong cột này. Mũi tên xuống để bắt đầu.
Tiêu đề của trang tính này nằm trong ô bên phải và đầu đề quý Tháng Một, Tháng Hai, Tháng Ba nằm trong ô E1.</t>
  </si>
  <si>
    <t>Nhập Tên nhân viên vào ô C2 và số giờ thông thường, cũng như làm thêm vào bảng Tháng Một bắt đầu ở ô E2.</t>
  </si>
  <si>
    <t>Nhập Tên người quản lý vào ô C3.</t>
  </si>
  <si>
    <t>Nhập Địa chỉ email vào ô C4.</t>
  </si>
  <si>
    <t>Nhập Số điện thoại vào ô C5. Hướng dẫn tiếp theo nằm trong ô A9.</t>
  </si>
  <si>
    <t>Tổng số giờ thông thường hàng năm được tính toán tự động trong ô C9.</t>
  </si>
  <si>
    <t>Tổng số giờ làm thêm hàng năm được tính toán tự động trong ô C10.</t>
  </si>
  <si>
    <t>Tổng số giờ hàng năm được tính toán tự động trong ô C11. Tổng số giờ thông thường Tháng Một trong ô F11 và tổng số giờ làm thêm Tháng Một trong ô I11 được tính toán tự động. Hướng dẫn tiếp theo nằm trong ô A13.</t>
  </si>
  <si>
    <t>Nhập số giờ thông thường và làm thêm vào bảng Tháng Hai bắt đầu ở ô E13. Hướng dẫn tiếp theo nằm trong ô A22.</t>
  </si>
  <si>
    <t>Tổng số giờ thông thường Tháng Hai trong ô F22 và tổng số giờ làm thêm Tháng Hai trong ô I22 đều được tính toán tự động. Hướng dẫn tiếp theo nằm trong ô A24.</t>
  </si>
  <si>
    <t>Nhập số giờ thông thường và làm thêm vào bảng Tháng Ba bắt đầu ở ô E24. Hướng dẫn tiếp theo nằm trong ô A33.</t>
  </si>
  <si>
    <t>Tổng số giờ thông thường Tháng Ba trong ô F33 và tổng số giờ làm thêm Tháng Ba trong ô I33 đều được tính toán tự động.</t>
  </si>
  <si>
    <t xml:space="preserve">Tiêu đề quý hai Tháng Tư, Tháng Năm, Tháng Sáu nằm trong ô E34. </t>
  </si>
  <si>
    <t>Nhập số giờ thông thường và làm thêm trong Tháng Tư vào bảng bắt đầu ở ô E35. Hướng dẫn tiếp theo nằm trong ô A44.</t>
  </si>
  <si>
    <t>Tổng số giờ thông thường Tháng Tư trong ô F44 và tổng số giờ làm thêm Tháng Tư trong ô I44 đều được tính toán tự động. Hướng dẫn tiếp theo nằm trong ô A46.</t>
  </si>
  <si>
    <t>Nhập số giờ thông thường và làm thêm trong Tháng Năm vào bảng bắt đầu ở ô E46. Hướng dẫn tiếp theo nằm trong ô A55.</t>
  </si>
  <si>
    <t>Tổng số giờ thông thường Tháng Năm trong ô F55 và tổng số giờ làm thêm Tháng Năm trong ô I55 đều được tính toán tự động. Hướng dẫn tiếp theo nằm trong ô A57.</t>
  </si>
  <si>
    <t>Nhập số giờ thông thường và làm thêm trong Tháng Sáu vào bảng bắt đầu ở ô E57. Hướng dẫn tiếp theo nằm trong ô A66.</t>
  </si>
  <si>
    <t>Tổng số giờ thông thường Tháng Sáu trong ô F66 và tổng số giờ làm thêm Tháng Sáu trong ô I66 đều được tính toán tự động.</t>
  </si>
  <si>
    <t xml:space="preserve">Tiêu đề quý ba Tháng Bảy, Tháng Tám, Tháng Chín nằm trong ô E67. </t>
  </si>
  <si>
    <t>Nhập số giờ thông thường và làm thêm trong Tháng Bảy vào bảng bắt đầu ở ô E68. Hướng dẫn tiếp theo nằm trong ô A77.</t>
  </si>
  <si>
    <t>Tổng số giờ thông thường Tháng Bảy trong ô F77 và tổng số giờ làm thêm Tháng Bảy trong ô I77 đều được tính toán tự động. Hướng dẫn tiếp theo nằm trong ô A79.</t>
  </si>
  <si>
    <t>Nhập số giờ thông thường và làm thêm trong Tháng Tám vào bảng bắt đầu ở ô E79. Hướng dẫn tiếp theo nằm trong ô A88.</t>
  </si>
  <si>
    <t>Tổng số giờ thông thường Tháng Tám trong ô F88 và tổng số giờ làm thêm Tháng Tám trong ô I88 đều được tính toán tự động. Hướng dẫn tiếp theo nằm trong ô A90.</t>
  </si>
  <si>
    <t>Nhập số giờ thông thường và làm thêm trong Tháng Chín vào bảng bắt đầu ở ô E90. Hướng dẫn tiếp theo nằm trong ô A99.</t>
  </si>
  <si>
    <t>Tổng số giờ thông thường Tháng Chín trong ô F99 và tổng số giờ làm thêm Tháng Chín trong ô I99 đều được tính toán tự động.</t>
  </si>
  <si>
    <t xml:space="preserve">Tiêu đề quý bốn Tháng Mười, Tháng Mười Một, Tháng Mười Hai nằm trong ô E100. </t>
  </si>
  <si>
    <t>Nhập số giờ thông thường và làm thêm trong Tháng Mười vào bảng bắt đầu ở ô E101. Hướng dẫn tiếp theo nằm trong ô A110.</t>
  </si>
  <si>
    <t>Tổng số giờ thông thường Tháng Mười trong ô F110 và tổng số giờ làm thêm Tháng Mười trong ô I110 đều được tính toán tự động. Hướng dẫn tiếp theo nằm trong ô A112.</t>
  </si>
  <si>
    <t>Nhập số giờ thông thường và làm thêm trong Tháng Mười Một vào bảng bắt đầu ở ô E112. Hướng dẫn tiếp theo nằm trong ô A121.</t>
  </si>
  <si>
    <t>Tổng số giờ thông thường của Tháng Mười Một trong ô F121 và tổng số giờ làm thêm Tháng Mười Một trong ô I121 đều được tính toán tự động. Hướng dẫn tiếp theo nằm trong ô A123.</t>
  </si>
  <si>
    <t>Nhập số giờ thông thường và làm thêm trong Tháng Mười Hai vào bảng bắt đầu ở ô E123. Hướng dẫn tiếp theo nằm trong ô A132.</t>
  </si>
  <si>
    <t>Tổng số giờ thông thường của Tháng Mười Hai trong ô F132 và tổng số giờ làm thêm Tháng Mười Hai trong ô I132 đều được tính toán tự động.</t>
  </si>
  <si>
    <t>THẺ CHẤM CÔNG 
NHÂN VIÊN</t>
  </si>
  <si>
    <t>Tên nhân viên:</t>
  </si>
  <si>
    <t>Người quản lý:</t>
  </si>
  <si>
    <t>Email:</t>
  </si>
  <si>
    <t>Điện thoại:</t>
  </si>
  <si>
    <t>Số giờ làm việc thông thường:</t>
  </si>
  <si>
    <t>Số giờ làm thêm:</t>
  </si>
  <si>
    <t>Tổng</t>
  </si>
  <si>
    <t>Tháng Một, Tháng Hai, Tháng Ba      Thẻ chấm công nhân viên: Hàng ngày, Hàng tuần, Hàng tháng, Hàng năm</t>
  </si>
  <si>
    <t>Tháng Một</t>
  </si>
  <si>
    <t>Thứ Hai</t>
  </si>
  <si>
    <t>Thứ Ba</t>
  </si>
  <si>
    <t>Thứ Tư</t>
  </si>
  <si>
    <t>Thứ Năm</t>
  </si>
  <si>
    <t>Thứ Sáu</t>
  </si>
  <si>
    <t>Thứ Bảy</t>
  </si>
  <si>
    <t>Chủ Nhật</t>
  </si>
  <si>
    <t>Tổng số giờ hàng tuần</t>
  </si>
  <si>
    <t>Tháng Hai</t>
  </si>
  <si>
    <t>Tháng Ba</t>
  </si>
  <si>
    <t>Tháng Tư, Tháng Năm, Tháng Sáu      Thẻ chấm công nhân viên: Hàng ngày, Hàng tuần, Hàng tháng, Hàng năm</t>
  </si>
  <si>
    <t>Tháng Tư</t>
  </si>
  <si>
    <t>Tháng Năm</t>
  </si>
  <si>
    <t>Tháng Sáu</t>
  </si>
  <si>
    <t>Tháng Bảy, Tháng Tám, Tháng Chín      Thẻ chấm công nhân viên: Hàng ngày, Hàng tuần, Hàng tháng, Hàng năm</t>
  </si>
  <si>
    <t>Tháng Bảy</t>
  </si>
  <si>
    <t>Tháng Tám</t>
  </si>
  <si>
    <t>Tháng Chín</t>
  </si>
  <si>
    <t>Tháng Mười, Tháng Mười Một, Tháng Mười Hai      Thẻ chấm công nhân viên: Hàng ngày, Hàng tuần, Hàng tháng, Hàng năm</t>
  </si>
  <si>
    <t>Tháng Mười</t>
  </si>
  <si>
    <t>Tháng Mười Một</t>
  </si>
  <si>
    <t>Tháng Mười Hai</t>
  </si>
  <si>
    <t>Tuần 1</t>
  </si>
  <si>
    <t>Làm thêm</t>
  </si>
  <si>
    <t>Tuần 2</t>
  </si>
  <si>
    <t xml:space="preserve">Làm thêm  </t>
  </si>
  <si>
    <t xml:space="preserve">Làm thêm </t>
  </si>
  <si>
    <t>Tuần 3</t>
  </si>
  <si>
    <t xml:space="preserve">Làm thêm   </t>
  </si>
  <si>
    <t>Tuần 4</t>
  </si>
  <si>
    <t xml:space="preserve">Làm thêm    </t>
  </si>
  <si>
    <t>Tuần 5</t>
  </si>
  <si>
    <t xml:space="preserve">Làm thêm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</si>
</sst>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 #,##0\ &quot;₫&quot;_-;\-* #,##0\ &quot;₫&quot;_-;_-* &quot;-&quot;\ &quot;₫&quot;_-;_-@_-"/>
    <numFmt numFmtId="44" formatCode="_-* #,##0.00\ &quot;₫&quot;_-;\-* #,##0.00\ &quot;₫&quot;_-;_-* &quot;-&quot;??\ &quot;₫&quot;_-;_-@_-"/>
    <numFmt numFmtId="164" formatCode="_(* #,##0_);_(* \(#,##0\);_(* &quot;-&quot;_);_(@_)"/>
    <numFmt numFmtId="165" formatCode="#,##0.0"/>
    <numFmt numFmtId="167" formatCode="#,##0.0_ ;\-#,##0.0\ "/>
  </numFmts>
  <fonts count="28" x14ac:knownFonts="1">
    <font>
      <sz val="10"/>
      <color theme="1" tint="0.14996795556505021"/>
      <name val="Arial"/>
      <family val="2"/>
      <scheme val="minor"/>
    </font>
    <font>
      <sz val="11"/>
      <color theme="1"/>
      <name val="Arial"/>
      <family val="2"/>
      <scheme val="minor"/>
    </font>
    <font>
      <sz val="10"/>
      <color theme="1"/>
      <name val="Arial"/>
      <family val="2"/>
      <scheme val="minor"/>
    </font>
    <font>
      <b/>
      <sz val="9"/>
      <color theme="5"/>
      <name val="Arial"/>
      <family val="2"/>
      <scheme val="minor"/>
    </font>
    <font>
      <sz val="10"/>
      <color theme="1" tint="0.14996795556505021"/>
      <name val="Arial"/>
      <family val="2"/>
      <scheme val="minor"/>
    </font>
    <font>
      <sz val="11"/>
      <color theme="0"/>
      <name val="Arial"/>
      <family val="2"/>
      <scheme val="minor"/>
    </font>
    <font>
      <sz val="10"/>
      <color theme="3" tint="-0.249977111117893"/>
      <name val="Arial"/>
      <family val="2"/>
      <scheme val="minor"/>
    </font>
    <font>
      <b/>
      <sz val="10"/>
      <color theme="1" tint="0.14996795556505021"/>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9"/>
      <color theme="3" tint="-0.24994659260841701"/>
      <name val="Segoe UI Black"/>
      <family val="2"/>
    </font>
    <font>
      <b/>
      <sz val="30"/>
      <color theme="5"/>
      <name val="Segoe UI Black"/>
      <family val="2"/>
    </font>
    <font>
      <b/>
      <sz val="12"/>
      <color theme="0"/>
      <name val="Segoe UI Black"/>
      <family val="2"/>
    </font>
    <font>
      <sz val="10"/>
      <color theme="3"/>
      <name val="Segoe UI Black"/>
      <family val="2"/>
    </font>
    <font>
      <sz val="9"/>
      <color theme="5"/>
      <name val="Segoe UI Black"/>
      <family val="2"/>
    </font>
    <font>
      <sz val="18"/>
      <color theme="3"/>
      <name val="Segoe UI Black"/>
      <family val="2"/>
    </font>
    <font>
      <b/>
      <sz val="9"/>
      <color theme="3" tint="-0.24994659260841701"/>
      <name val="Segoe UI Black"/>
      <family val="2"/>
    </font>
    <font>
      <b/>
      <sz val="9"/>
      <color theme="3"/>
      <name val="Segoe UI Black"/>
      <family val="2"/>
    </font>
    <font>
      <sz val="9"/>
      <color theme="3"/>
      <name val="Segoe UI Black"/>
      <family val="2"/>
    </font>
  </fonts>
  <fills count="37">
    <fill>
      <patternFill patternType="none"/>
    </fill>
    <fill>
      <patternFill patternType="gray125"/>
    </fill>
    <fill>
      <patternFill patternType="solid">
        <fgColor theme="0" tint="-4.9989318521683403E-2"/>
        <bgColor indexed="64"/>
      </patternFill>
    </fill>
    <fill>
      <patternFill patternType="solid">
        <fgColor theme="5"/>
        <bgColor indexed="64"/>
      </patternFill>
    </fill>
    <fill>
      <patternFill patternType="solid">
        <fgColor theme="9"/>
      </patternFill>
    </fill>
    <fill>
      <patternFill patternType="solid">
        <fgColor theme="9" tint="0.79998168889431442"/>
        <bgColor indexed="65"/>
      </patternFill>
    </fill>
    <fill>
      <patternFill patternType="solid">
        <fgColor theme="9" tint="0.39997558519241921"/>
        <bgColor indexed="65"/>
      </patternFill>
    </fill>
    <fill>
      <patternFill patternType="solid">
        <fgColor theme="3" tint="-0.24994659260841701"/>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59999389629810485"/>
        <bgColor indexed="65"/>
      </patternFill>
    </fill>
  </fills>
  <borders count="25">
    <border>
      <left/>
      <right/>
      <top/>
      <bottom/>
      <diagonal/>
    </border>
    <border>
      <left/>
      <right/>
      <top/>
      <bottom style="medium">
        <color theme="5"/>
      </bottom>
      <diagonal/>
    </border>
    <border>
      <left/>
      <right/>
      <top/>
      <bottom style="thin">
        <color theme="3"/>
      </bottom>
      <diagonal/>
    </border>
    <border>
      <left/>
      <right/>
      <top/>
      <bottom style="medium">
        <color theme="3"/>
      </bottom>
      <diagonal/>
    </border>
    <border>
      <left/>
      <right style="medium">
        <color theme="3"/>
      </right>
      <top style="medium">
        <color theme="3"/>
      </top>
      <bottom style="thin">
        <color theme="3"/>
      </bottom>
      <diagonal/>
    </border>
    <border>
      <left/>
      <right style="medium">
        <color theme="3"/>
      </right>
      <top/>
      <bottom style="medium">
        <color theme="3"/>
      </bottom>
      <diagonal/>
    </border>
    <border>
      <left/>
      <right style="medium">
        <color theme="3"/>
      </right>
      <top/>
      <bottom/>
      <diagonal/>
    </border>
    <border>
      <left/>
      <right/>
      <top style="medium">
        <color theme="3"/>
      </top>
      <bottom/>
      <diagonal/>
    </border>
    <border>
      <left/>
      <right/>
      <top style="medium">
        <color theme="5"/>
      </top>
      <bottom style="medium">
        <color theme="5"/>
      </bottom>
      <diagonal/>
    </border>
    <border>
      <left style="medium">
        <color theme="3"/>
      </left>
      <right/>
      <top/>
      <bottom/>
      <diagonal/>
    </border>
    <border>
      <left/>
      <right/>
      <top/>
      <bottom style="thick">
        <color theme="3" tint="0.39994506668294322"/>
      </bottom>
      <diagonal/>
    </border>
    <border>
      <left style="medium">
        <color theme="3"/>
      </left>
      <right/>
      <top/>
      <bottom style="medium">
        <color theme="3"/>
      </bottom>
      <diagonal/>
    </border>
    <border>
      <left style="medium">
        <color theme="3" tint="-0.24994659260841701"/>
      </left>
      <right/>
      <top/>
      <bottom style="thick">
        <color theme="3" tint="0.39994506668294322"/>
      </bottom>
      <diagonal/>
    </border>
    <border>
      <left style="medium">
        <color theme="3" tint="-0.24994659260841701"/>
      </left>
      <right/>
      <top/>
      <bottom/>
      <diagonal/>
    </border>
    <border>
      <left style="medium">
        <color theme="3"/>
      </left>
      <right/>
      <top style="medium">
        <color theme="5"/>
      </top>
      <bottom/>
      <diagonal/>
    </border>
    <border>
      <left/>
      <right style="medium">
        <color theme="3" tint="-0.24994659260841701"/>
      </right>
      <top/>
      <bottom style="thick">
        <color theme="3" tint="0.39994506668294322"/>
      </bottom>
      <diagonal/>
    </border>
    <border>
      <left/>
      <right/>
      <top/>
      <bottom style="thick">
        <color theme="9"/>
      </bottom>
      <diagonal/>
    </border>
    <border>
      <left style="medium">
        <color theme="3" tint="-0.24994659260841701"/>
      </left>
      <right/>
      <top/>
      <bottom style="thick">
        <color theme="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theme="3"/>
      </left>
      <right/>
      <top/>
      <bottom style="medium">
        <color theme="5"/>
      </bottom>
      <diagonal/>
    </border>
  </borders>
  <cellStyleXfs count="51">
    <xf numFmtId="0" fontId="0" fillId="0" borderId="0">
      <alignment wrapText="1"/>
    </xf>
    <xf numFmtId="0" fontId="20" fillId="7" borderId="10" applyNumberFormat="0" applyAlignment="0" applyProtection="0"/>
    <xf numFmtId="0" fontId="21" fillId="7" borderId="12" applyNumberFormat="0" applyProtection="0">
      <alignment horizontal="center"/>
    </xf>
    <xf numFmtId="0" fontId="22" fillId="0" borderId="1" applyNumberFormat="0" applyProtection="0">
      <alignment horizontal="right" vertical="center"/>
    </xf>
    <xf numFmtId="0" fontId="19" fillId="3" borderId="0" applyNumberFormat="0" applyBorder="0" applyAlignment="0" applyProtection="0"/>
    <xf numFmtId="0" fontId="19" fillId="3" borderId="0" applyNumberFormat="0" applyBorder="0" applyAlignment="0" applyProtection="0"/>
    <xf numFmtId="0" fontId="3" fillId="7" borderId="1"/>
    <xf numFmtId="0" fontId="23" fillId="7" borderId="0" applyBorder="0" applyProtection="0"/>
    <xf numFmtId="167" fontId="4" fillId="0" borderId="0" applyFont="0" applyFill="0" applyBorder="0" applyAlignment="0" applyProtection="0"/>
    <xf numFmtId="0" fontId="5" fillId="4" borderId="0" applyNumberFormat="0" applyFont="0" applyBorder="0" applyAlignment="0" applyProtection="0"/>
    <xf numFmtId="0" fontId="1" fillId="5" borderId="0" applyNumberFormat="0" applyFont="0" applyBorder="0" applyAlignment="0" applyProtection="0"/>
    <xf numFmtId="0" fontId="5" fillId="6" borderId="0" applyNumberFormat="0" applyFont="0" applyBorder="0" applyAlignment="0" applyProtection="0"/>
    <xf numFmtId="0" fontId="19" fillId="0" borderId="0" applyFill="0" applyBorder="0"/>
    <xf numFmtId="164"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xf numFmtId="0" fontId="24" fillId="0" borderId="0" applyNumberFormat="0" applyFill="0" applyBorder="0" applyAlignment="0" applyProtection="0"/>
    <xf numFmtId="0" fontId="8" fillId="9" borderId="0" applyNumberFormat="0" applyBorder="0" applyAlignment="0" applyProtection="0"/>
    <xf numFmtId="0" fontId="9" fillId="10" borderId="0" applyNumberFormat="0" applyBorder="0" applyAlignment="0" applyProtection="0"/>
    <xf numFmtId="0" fontId="10" fillId="11" borderId="0" applyNumberFormat="0" applyBorder="0" applyAlignment="0" applyProtection="0"/>
    <xf numFmtId="0" fontId="11" fillId="12" borderId="18" applyNumberFormat="0" applyAlignment="0" applyProtection="0"/>
    <xf numFmtId="0" fontId="12" fillId="13" borderId="19" applyNumberFormat="0" applyAlignment="0" applyProtection="0"/>
    <xf numFmtId="0" fontId="13" fillId="13" borderId="18" applyNumberFormat="0" applyAlignment="0" applyProtection="0"/>
    <xf numFmtId="0" fontId="14" fillId="0" borderId="20" applyNumberFormat="0" applyFill="0" applyAlignment="0" applyProtection="0"/>
    <xf numFmtId="0" fontId="15" fillId="14" borderId="21" applyNumberFormat="0" applyAlignment="0" applyProtection="0"/>
    <xf numFmtId="0" fontId="16" fillId="0" borderId="0" applyNumberFormat="0" applyFill="0" applyBorder="0" applyAlignment="0" applyProtection="0"/>
    <xf numFmtId="0" fontId="4" fillId="15" borderId="22" applyNumberFormat="0" applyFont="0" applyAlignment="0" applyProtection="0"/>
    <xf numFmtId="0" fontId="17" fillId="0" borderId="0" applyNumberFormat="0" applyFill="0" applyBorder="0" applyAlignment="0" applyProtection="0"/>
    <xf numFmtId="0" fontId="18" fillId="0" borderId="23" applyNumberFormat="0" applyFill="0" applyAlignment="0" applyProtection="0"/>
    <xf numFmtId="0" fontId="5"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5"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5"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5"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95">
    <xf numFmtId="0" fontId="0" fillId="0" borderId="0" xfId="0">
      <alignment wrapText="1"/>
    </xf>
    <xf numFmtId="0" fontId="22" fillId="0" borderId="1" xfId="3">
      <alignment horizontal="right" vertical="center"/>
    </xf>
    <xf numFmtId="165" fontId="0" fillId="0" borderId="0" xfId="0" applyNumberFormat="1">
      <alignment wrapText="1"/>
    </xf>
    <xf numFmtId="0" fontId="0" fillId="0" borderId="0" xfId="0" applyFill="1">
      <alignment wrapText="1"/>
    </xf>
    <xf numFmtId="0" fontId="19" fillId="0" borderId="0" xfId="4" applyFill="1"/>
    <xf numFmtId="0" fontId="19" fillId="2" borderId="0" xfId="4" applyFill="1"/>
    <xf numFmtId="165" fontId="0" fillId="2" borderId="0" xfId="0" applyNumberFormat="1" applyFill="1">
      <alignment wrapText="1"/>
    </xf>
    <xf numFmtId="0" fontId="19" fillId="2" borderId="0" xfId="4" applyFill="1" applyBorder="1"/>
    <xf numFmtId="165" fontId="0" fillId="2" borderId="0" xfId="0" applyNumberFormat="1" applyFill="1" applyBorder="1">
      <alignment wrapText="1"/>
    </xf>
    <xf numFmtId="165" fontId="0" fillId="0" borderId="0" xfId="0" applyNumberFormat="1" applyFill="1">
      <alignment wrapText="1"/>
    </xf>
    <xf numFmtId="0" fontId="22" fillId="0" borderId="1" xfId="3" applyAlignment="1">
      <alignment horizontal="right" vertical="center"/>
    </xf>
    <xf numFmtId="165" fontId="0" fillId="2" borderId="0" xfId="0" applyNumberFormat="1" applyFill="1" applyAlignment="1">
      <alignment horizontal="right"/>
    </xf>
    <xf numFmtId="165" fontId="0" fillId="0" borderId="0" xfId="0" applyNumberFormat="1" applyAlignment="1">
      <alignment horizontal="right"/>
    </xf>
    <xf numFmtId="165" fontId="0" fillId="2" borderId="0" xfId="0" applyNumberFormat="1" applyFill="1" applyBorder="1" applyAlignment="1">
      <alignment horizontal="right"/>
    </xf>
    <xf numFmtId="0" fontId="19" fillId="3" borderId="0" xfId="5" applyBorder="1" applyAlignment="1">
      <alignment horizontal="right"/>
    </xf>
    <xf numFmtId="165" fontId="0" fillId="0" borderId="0" xfId="0" applyNumberFormat="1" applyFill="1" applyAlignment="1">
      <alignment horizontal="right"/>
    </xf>
    <xf numFmtId="0" fontId="0" fillId="3" borderId="2" xfId="0" applyFill="1" applyBorder="1" applyAlignment="1">
      <alignment horizontal="right"/>
    </xf>
    <xf numFmtId="0" fontId="0" fillId="3" borderId="4" xfId="0" applyFill="1" applyBorder="1" applyAlignment="1">
      <alignment horizontal="right"/>
    </xf>
    <xf numFmtId="0" fontId="19" fillId="3" borderId="6" xfId="5" applyBorder="1" applyAlignment="1">
      <alignment horizontal="right"/>
    </xf>
    <xf numFmtId="0" fontId="3" fillId="7" borderId="1" xfId="6" applyAlignment="1">
      <alignment horizontal="right"/>
    </xf>
    <xf numFmtId="0" fontId="3" fillId="7" borderId="1" xfId="6"/>
    <xf numFmtId="0" fontId="22" fillId="0" borderId="1" xfId="3" applyBorder="1" applyAlignment="1">
      <alignment horizontal="right" vertical="center"/>
    </xf>
    <xf numFmtId="165" fontId="0" fillId="0" borderId="0" xfId="0" applyNumberFormat="1" applyBorder="1" applyAlignment="1">
      <alignment horizontal="right"/>
    </xf>
    <xf numFmtId="165" fontId="0" fillId="0" borderId="3" xfId="0" applyNumberFormat="1" applyFill="1" applyBorder="1">
      <alignment wrapText="1"/>
    </xf>
    <xf numFmtId="165" fontId="0" fillId="0" borderId="3" xfId="0" applyNumberFormat="1" applyFill="1" applyBorder="1" applyAlignment="1">
      <alignment horizontal="right"/>
    </xf>
    <xf numFmtId="165" fontId="0" fillId="0" borderId="5" xfId="0" applyNumberFormat="1" applyFill="1" applyBorder="1" applyAlignment="1">
      <alignment horizontal="right"/>
    </xf>
    <xf numFmtId="167" fontId="0" fillId="0" borderId="0" xfId="8" applyFont="1" applyFill="1" applyBorder="1"/>
    <xf numFmtId="167" fontId="0" fillId="0" borderId="0" xfId="8" applyFont="1" applyFill="1" applyBorder="1" applyAlignment="1">
      <alignment horizontal="right"/>
    </xf>
    <xf numFmtId="0" fontId="22" fillId="0" borderId="1" xfId="3" applyAlignment="1">
      <alignment horizontal="left" vertical="center"/>
    </xf>
    <xf numFmtId="0" fontId="19" fillId="0" borderId="0" xfId="12" applyFill="1" applyBorder="1"/>
    <xf numFmtId="0" fontId="0" fillId="8" borderId="0" xfId="0" applyFill="1">
      <alignment wrapText="1"/>
    </xf>
    <xf numFmtId="0" fontId="19" fillId="8" borderId="0" xfId="4" applyFill="1" applyBorder="1"/>
    <xf numFmtId="0" fontId="23" fillId="8" borderId="0" xfId="7" applyFill="1"/>
    <xf numFmtId="0" fontId="3" fillId="8" borderId="1" xfId="6" applyFill="1"/>
    <xf numFmtId="0" fontId="19" fillId="8" borderId="0" xfId="4" applyFill="1" applyBorder="1" applyAlignment="1">
      <alignment horizontal="left"/>
    </xf>
    <xf numFmtId="0" fontId="0" fillId="8" borderId="0" xfId="0" applyFill="1" applyBorder="1">
      <alignment wrapText="1"/>
    </xf>
    <xf numFmtId="0" fontId="3" fillId="8" borderId="1" xfId="6" applyFill="1" applyAlignment="1">
      <alignment horizontal="right"/>
    </xf>
    <xf numFmtId="0" fontId="3" fillId="8" borderId="8" xfId="6" applyFill="1" applyBorder="1" applyAlignment="1">
      <alignment horizontal="right"/>
    </xf>
    <xf numFmtId="0" fontId="0" fillId="8" borderId="0" xfId="0" applyFill="1" applyBorder="1" applyAlignment="1">
      <alignment horizontal="left"/>
    </xf>
    <xf numFmtId="0" fontId="0" fillId="8" borderId="6" xfId="0" applyFill="1" applyBorder="1" applyAlignment="1">
      <alignment horizontal="left"/>
    </xf>
    <xf numFmtId="0" fontId="0" fillId="8" borderId="6" xfId="0" applyFill="1" applyBorder="1">
      <alignment wrapText="1"/>
    </xf>
    <xf numFmtId="0" fontId="23" fillId="8" borderId="0" xfId="7" applyFill="1" applyAlignment="1">
      <alignment horizontal="left"/>
    </xf>
    <xf numFmtId="0" fontId="2" fillId="8" borderId="0" xfId="0" applyFont="1" applyFill="1">
      <alignment wrapText="1"/>
    </xf>
    <xf numFmtId="165" fontId="0" fillId="0" borderId="3" xfId="0" applyNumberFormat="1" applyBorder="1">
      <alignment wrapText="1"/>
    </xf>
    <xf numFmtId="165" fontId="0" fillId="0" borderId="3" xfId="0" applyNumberFormat="1" applyBorder="1" applyAlignment="1">
      <alignment horizontal="right"/>
    </xf>
    <xf numFmtId="165" fontId="0" fillId="0" borderId="5" xfId="0" applyNumberFormat="1" applyBorder="1" applyAlignment="1">
      <alignment horizontal="right"/>
    </xf>
    <xf numFmtId="0" fontId="22" fillId="0" borderId="1" xfId="3" applyFill="1" applyAlignment="1">
      <alignment horizontal="left" vertical="center"/>
    </xf>
    <xf numFmtId="0" fontId="6" fillId="8" borderId="0" xfId="0" applyFont="1" applyFill="1" applyAlignment="1">
      <alignment wrapText="1"/>
    </xf>
    <xf numFmtId="0" fontId="6" fillId="8" borderId="0" xfId="0" applyFont="1" applyFill="1" applyAlignment="1"/>
    <xf numFmtId="0" fontId="6" fillId="8" borderId="0" xfId="0" applyFont="1" applyFill="1" applyAlignment="1">
      <alignment horizontal="center"/>
    </xf>
    <xf numFmtId="0" fontId="0" fillId="8" borderId="1" xfId="0" applyFill="1" applyBorder="1" applyAlignment="1">
      <alignment wrapText="1"/>
    </xf>
    <xf numFmtId="0" fontId="21" fillId="7" borderId="12" xfId="2">
      <alignment horizontal="center"/>
    </xf>
    <xf numFmtId="0" fontId="0" fillId="0" borderId="0" xfId="0">
      <alignment wrapText="1"/>
    </xf>
    <xf numFmtId="165" fontId="0" fillId="0" borderId="0" xfId="0" applyNumberFormat="1" applyFill="1" applyBorder="1" applyAlignment="1">
      <alignment horizontal="right"/>
    </xf>
    <xf numFmtId="0" fontId="6" fillId="8" borderId="0" xfId="0" applyFont="1" applyFill="1" applyAlignment="1">
      <alignment vertical="center"/>
    </xf>
    <xf numFmtId="0" fontId="0" fillId="8" borderId="0" xfId="0" applyFill="1" applyAlignment="1">
      <alignment vertical="center" wrapText="1"/>
    </xf>
    <xf numFmtId="0" fontId="0" fillId="8" borderId="0" xfId="0" applyFill="1" applyBorder="1" applyAlignment="1">
      <alignment vertical="center" wrapText="1"/>
    </xf>
    <xf numFmtId="0" fontId="0" fillId="0" borderId="0" xfId="0" applyAlignment="1">
      <alignment vertical="center" wrapText="1"/>
    </xf>
    <xf numFmtId="0" fontId="0" fillId="8" borderId="6" xfId="0" applyFill="1" applyBorder="1" applyAlignment="1">
      <alignment vertical="center" wrapText="1"/>
    </xf>
    <xf numFmtId="0" fontId="0" fillId="8" borderId="0" xfId="0" applyFill="1" applyBorder="1" applyAlignment="1">
      <alignment horizontal="right"/>
    </xf>
    <xf numFmtId="0" fontId="0" fillId="8" borderId="6" xfId="0" applyFill="1" applyBorder="1" applyAlignment="1">
      <alignment horizontal="right"/>
    </xf>
    <xf numFmtId="0" fontId="23" fillId="8" borderId="0" xfId="7" applyFill="1" applyBorder="1"/>
    <xf numFmtId="0" fontId="21" fillId="8" borderId="17" xfId="2" applyFill="1" applyBorder="1">
      <alignment horizontal="center"/>
    </xf>
    <xf numFmtId="0" fontId="0" fillId="8" borderId="0" xfId="0" applyFill="1" applyAlignment="1">
      <alignment horizontal="right"/>
    </xf>
    <xf numFmtId="0" fontId="0" fillId="8" borderId="0" xfId="9" applyFont="1" applyFill="1"/>
    <xf numFmtId="0" fontId="7" fillId="0" borderId="0" xfId="0" applyFont="1">
      <alignment wrapText="1"/>
    </xf>
    <xf numFmtId="0" fontId="19" fillId="3" borderId="7" xfId="5" applyBorder="1" applyAlignment="1">
      <alignment horizontal="right"/>
    </xf>
    <xf numFmtId="0" fontId="20" fillId="8" borderId="16" xfId="1" applyFill="1" applyBorder="1" applyAlignment="1">
      <alignment horizontal="center" wrapText="1"/>
    </xf>
    <xf numFmtId="0" fontId="21" fillId="7" borderId="17" xfId="2" applyBorder="1">
      <alignment horizontal="center"/>
    </xf>
    <xf numFmtId="0" fontId="21" fillId="7" borderId="12" xfId="2">
      <alignment horizontal="center"/>
    </xf>
    <xf numFmtId="0" fontId="19" fillId="3" borderId="7" xfId="4" applyFill="1" applyBorder="1" applyAlignment="1">
      <alignment horizontal="right"/>
    </xf>
    <xf numFmtId="0" fontId="21" fillId="8" borderId="12" xfId="2" applyFill="1" applyBorder="1" applyAlignment="1">
      <alignment horizontal="center" vertical="center"/>
    </xf>
    <xf numFmtId="0" fontId="21" fillId="8" borderId="10" xfId="2" applyFill="1" applyBorder="1" applyAlignment="1">
      <alignment horizontal="center" vertical="center"/>
    </xf>
    <xf numFmtId="0" fontId="21" fillId="8" borderId="15" xfId="2" applyFill="1" applyBorder="1" applyAlignment="1">
      <alignment horizontal="center" vertical="center"/>
    </xf>
    <xf numFmtId="0" fontId="21" fillId="7" borderId="13" xfId="2" applyBorder="1">
      <alignment horizontal="center"/>
    </xf>
    <xf numFmtId="0" fontId="19" fillId="3" borderId="2" xfId="4" applyFill="1" applyBorder="1" applyAlignment="1">
      <alignment wrapText="1"/>
    </xf>
    <xf numFmtId="0" fontId="19" fillId="3" borderId="0" xfId="5" applyBorder="1" applyAlignment="1">
      <alignment vertical="center" wrapText="1"/>
    </xf>
    <xf numFmtId="0" fontId="25" fillId="3" borderId="9" xfId="5" applyFont="1" applyBorder="1" applyAlignment="1">
      <alignment vertical="center" wrapText="1"/>
    </xf>
    <xf numFmtId="0" fontId="19" fillId="0" borderId="14" xfId="0" applyFont="1" applyFill="1" applyBorder="1">
      <alignment wrapText="1"/>
    </xf>
    <xf numFmtId="0" fontId="19" fillId="0" borderId="11" xfId="0" applyFont="1" applyFill="1" applyBorder="1">
      <alignment wrapText="1"/>
    </xf>
    <xf numFmtId="167" fontId="26" fillId="3" borderId="2" xfId="8" applyFont="1" applyFill="1" applyBorder="1"/>
    <xf numFmtId="167" fontId="26" fillId="3" borderId="2" xfId="8" applyFont="1" applyFill="1" applyBorder="1" applyAlignment="1">
      <alignment horizontal="center"/>
    </xf>
    <xf numFmtId="0" fontId="19" fillId="3" borderId="0" xfId="5" applyFont="1" applyBorder="1" applyAlignment="1">
      <alignment vertical="center" wrapText="1"/>
    </xf>
    <xf numFmtId="167" fontId="27" fillId="3" borderId="0" xfId="8" applyFont="1" applyFill="1" applyBorder="1"/>
    <xf numFmtId="0" fontId="19" fillId="3" borderId="7" xfId="5" applyFont="1" applyBorder="1" applyAlignment="1">
      <alignment horizontal="right"/>
    </xf>
    <xf numFmtId="167" fontId="27" fillId="3" borderId="0" xfId="8" applyFont="1" applyFill="1" applyBorder="1" applyAlignment="1">
      <alignment horizontal="center"/>
    </xf>
    <xf numFmtId="167" fontId="19" fillId="3" borderId="0" xfId="8" applyFont="1" applyFill="1" applyBorder="1"/>
    <xf numFmtId="167" fontId="19" fillId="3" borderId="0" xfId="8" applyFont="1" applyFill="1" applyBorder="1" applyAlignment="1">
      <alignment horizontal="center"/>
    </xf>
    <xf numFmtId="167" fontId="19" fillId="3" borderId="0" xfId="5" applyNumberFormat="1" applyFont="1" applyBorder="1"/>
    <xf numFmtId="167" fontId="19" fillId="3" borderId="0" xfId="5" applyNumberFormat="1" applyFont="1" applyBorder="1" applyAlignment="1">
      <alignment horizontal="center"/>
    </xf>
    <xf numFmtId="167" fontId="19" fillId="3" borderId="0" xfId="5" applyNumberFormat="1" applyBorder="1"/>
    <xf numFmtId="167" fontId="19" fillId="3" borderId="0" xfId="5" applyNumberFormat="1" applyBorder="1" applyAlignment="1">
      <alignment horizontal="center"/>
    </xf>
    <xf numFmtId="0" fontId="19" fillId="0" borderId="9" xfId="4" applyFill="1" applyBorder="1"/>
    <xf numFmtId="0" fontId="19" fillId="2" borderId="9" xfId="4" applyFill="1" applyBorder="1"/>
    <xf numFmtId="0" fontId="19" fillId="2" borderId="24" xfId="4" applyFill="1" applyBorder="1"/>
  </cellXfs>
  <cellStyles count="51">
    <cellStyle name="20% - Accent1" xfId="31" builtinId="30" customBuiltin="1"/>
    <cellStyle name="20% - Accent2" xfId="35" builtinId="34" customBuiltin="1"/>
    <cellStyle name="20% - Accent3" xfId="39" builtinId="38" customBuiltin="1"/>
    <cellStyle name="20% - Accent4" xfId="43" builtinId="42" customBuiltin="1"/>
    <cellStyle name="20% - Accent5" xfId="47" builtinId="46" customBuiltin="1"/>
    <cellStyle name="20% - Accent6" xfId="10" builtinId="50" customBuiltin="1"/>
    <cellStyle name="40% - Accent1" xfId="32" builtinId="31" customBuiltin="1"/>
    <cellStyle name="40% - Accent2" xfId="36" builtinId="35" customBuiltin="1"/>
    <cellStyle name="40% - Accent3" xfId="40" builtinId="39" customBuiltin="1"/>
    <cellStyle name="40% - Accent4" xfId="44" builtinId="43" customBuiltin="1"/>
    <cellStyle name="40% - Accent5" xfId="48" builtinId="47" customBuiltin="1"/>
    <cellStyle name="40% - Accent6" xfId="50" builtinId="51" customBuiltin="1"/>
    <cellStyle name="60% - Accent1" xfId="33" builtinId="32" customBuiltin="1"/>
    <cellStyle name="60% - Accent2" xfId="37" builtinId="36" customBuiltin="1"/>
    <cellStyle name="60% - Accent3" xfId="41" builtinId="40" customBuiltin="1"/>
    <cellStyle name="60% - Accent4" xfId="45" builtinId="44" customBuiltin="1"/>
    <cellStyle name="60% - Accent5" xfId="49" builtinId="48" customBuiltin="1"/>
    <cellStyle name="60% - Accent6" xfId="11" builtinId="52" customBuiltin="1"/>
    <cellStyle name="Accent1" xfId="30" builtinId="29" customBuiltin="1"/>
    <cellStyle name="Accent2" xfId="34" builtinId="33" customBuiltin="1"/>
    <cellStyle name="Accent3" xfId="38" builtinId="37" customBuiltin="1"/>
    <cellStyle name="Accent4" xfId="42" builtinId="41" customBuiltin="1"/>
    <cellStyle name="Accent5" xfId="46" builtinId="45" customBuiltin="1"/>
    <cellStyle name="Accent6" xfId="9" builtinId="49" customBuiltin="1"/>
    <cellStyle name="Bình thường" xfId="0" builtinId="0" customBuiltin="1"/>
    <cellStyle name="Cột bảng 1" xfId="12" xr:uid="{00000000-0005-0000-0000-00000C000000}"/>
    <cellStyle name="Dấu phẩy" xfId="8" builtinId="3" customBuiltin="1"/>
    <cellStyle name="Dấu phẩy [0]" xfId="13" builtinId="6" customBuiltin="1"/>
    <cellStyle name="Đầu đề 1" xfId="1" builtinId="16" customBuiltin="1"/>
    <cellStyle name="Đầu đề 2" xfId="2" builtinId="17" customBuiltin="1"/>
    <cellStyle name="Đầu đề 3" xfId="3" builtinId="18" customBuiltin="1"/>
    <cellStyle name="Đầu đề 4" xfId="4" builtinId="19" customBuiltin="1"/>
    <cellStyle name="Đầu ra" xfId="22" builtinId="21" customBuiltin="1"/>
    <cellStyle name="Đầu vào" xfId="21" builtinId="20" customBuiltin="1"/>
    <cellStyle name="Ghi chú" xfId="27" builtinId="10" customBuiltin="1"/>
    <cellStyle name="Kiểm tra Ô" xfId="25" builtinId="23" customBuiltin="1"/>
    <cellStyle name="Nhãn_thông_tin_nhân_viên" xfId="7" xr:uid="{00000000-0005-0000-0000-000005000000}"/>
    <cellStyle name="Ô được Nối kết" xfId="24" builtinId="24" customBuiltin="1"/>
    <cellStyle name="Phần trăm" xfId="16" builtinId="5" customBuiltin="1"/>
    <cellStyle name="Tiền tệ" xfId="14" builtinId="4" customBuiltin="1"/>
    <cellStyle name="Tiền tệ [0]" xfId="15" builtinId="7" customBuiltin="1"/>
    <cellStyle name="Tiêu đề" xfId="17" builtinId="15" customBuiltin="1"/>
    <cellStyle name="Tính toán" xfId="23" builtinId="22" customBuiltin="1"/>
    <cellStyle name="Tổng" xfId="29" builtinId="25" customBuiltin="1"/>
    <cellStyle name="Tổng hàng tháng" xfId="5" xr:uid="{00000000-0005-0000-0000-00000A000000}"/>
    <cellStyle name="Tốt" xfId="18" builtinId="26" customBuiltin="1"/>
    <cellStyle name="Thông_tin_nhân_viên" xfId="6" xr:uid="{00000000-0005-0000-0000-000004000000}"/>
    <cellStyle name="Trung lập" xfId="20" builtinId="28" customBuiltin="1"/>
    <cellStyle name="Văn bản Cảnh báo" xfId="26" builtinId="11" customBuiltin="1"/>
    <cellStyle name="Văn bản Giải thích" xfId="28" builtinId="53" customBuiltin="1"/>
    <cellStyle name="Xấu" xfId="19" builtinId="27" customBuiltin="1"/>
  </cellStyles>
  <dxfs count="259">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font>
        <b val="0"/>
        <i val="0"/>
        <strike val="0"/>
        <condense val="0"/>
        <extend val="0"/>
        <outline val="0"/>
        <shadow val="0"/>
        <u val="none"/>
        <vertAlign val="baseline"/>
        <sz val="9"/>
        <color theme="3" tint="-0.24994659260841701"/>
        <name val="Segoe UI Black"/>
        <family val="2"/>
        <scheme val="none"/>
      </font>
      <fill>
        <patternFill patternType="none">
          <fgColor indexed="64"/>
          <bgColor indexed="65"/>
        </patternFill>
      </fill>
      <border diagonalUp="0" diagonalDown="0" outline="0">
        <left style="medium">
          <color theme="3"/>
        </left>
        <right/>
        <top style="medium">
          <color theme="5"/>
        </top>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dxf>
    <dxf>
      <numFmt numFmtId="165" formatCode="#,##0.0"/>
      <fill>
        <patternFill patternType="none">
          <fgColor indexed="64"/>
          <bgColor indexed="65"/>
        </patternFill>
      </fill>
      <alignment horizontal="right" vertical="bottom" textRotation="0" wrapText="0" indent="0" justifyLastLine="0" shrinkToFit="0" readingOrder="0"/>
      <border diagonalUp="0" diagonalDown="0">
        <left/>
        <right style="medium">
          <color theme="3"/>
        </right>
        <top/>
        <bottom style="medium">
          <color theme="3"/>
        </bottom>
      </border>
    </dxf>
    <dxf>
      <numFmt numFmtId="165" formatCode="#,##0.0"/>
      <fill>
        <patternFill patternType="none">
          <fgColor indexed="64"/>
          <bgColor indexed="65"/>
        </patternFill>
      </fill>
      <alignment horizontal="right" vertical="bottom" textRotation="0" wrapText="0" indent="0" justifyLastLine="0" shrinkToFit="0" readingOrder="0"/>
      <border diagonalUp="0" diagonalDown="0">
        <left/>
        <right/>
        <top/>
        <bottom style="medium">
          <color theme="3"/>
        </bottom>
      </border>
    </dxf>
    <dxf>
      <numFmt numFmtId="165" formatCode="#,##0.0"/>
      <fill>
        <patternFill patternType="none">
          <fgColor indexed="64"/>
          <bgColor indexed="65"/>
        </patternFill>
      </fill>
      <alignment horizontal="right" vertical="bottom" textRotation="0" wrapText="0" indent="0" justifyLastLine="0" shrinkToFit="0" readingOrder="0"/>
      <border diagonalUp="0" diagonalDown="0">
        <left/>
        <right/>
        <top/>
        <bottom style="medium">
          <color theme="3"/>
        </bottom>
      </border>
    </dxf>
    <dxf>
      <numFmt numFmtId="165" formatCode="#,##0.0"/>
      <fill>
        <patternFill patternType="none">
          <fgColor indexed="64"/>
          <bgColor indexed="65"/>
        </patternFill>
      </fill>
      <alignment horizontal="right" vertical="bottom" textRotation="0" wrapText="0" indent="0" justifyLastLine="0" shrinkToFit="0" readingOrder="0"/>
      <border diagonalUp="0" diagonalDown="0">
        <left/>
        <right/>
        <top/>
        <bottom style="medium">
          <color theme="3"/>
        </bottom>
      </border>
    </dxf>
    <dxf>
      <numFmt numFmtId="165" formatCode="#,##0.0"/>
      <fill>
        <patternFill patternType="none">
          <fgColor indexed="64"/>
          <bgColor indexed="65"/>
        </patternFill>
      </fill>
      <alignment horizontal="right" vertical="bottom" textRotation="0" wrapText="0" indent="0" justifyLastLine="0" shrinkToFit="0" readingOrder="0"/>
      <border diagonalUp="0" diagonalDown="0">
        <left/>
        <right/>
        <top/>
        <bottom style="medium">
          <color theme="3"/>
        </bottom>
      </border>
    </dxf>
    <dxf>
      <numFmt numFmtId="165" formatCode="#,##0.0"/>
      <fill>
        <patternFill patternType="none">
          <fgColor indexed="64"/>
          <bgColor indexed="65"/>
        </patternFill>
      </fill>
      <alignment horizontal="right" vertical="bottom" textRotation="0" wrapText="0" indent="0" justifyLastLine="0" shrinkToFit="0" readingOrder="0"/>
      <border diagonalUp="0" diagonalDown="0">
        <left/>
        <right/>
        <top/>
        <bottom style="medium">
          <color theme="3"/>
        </bottom>
      </border>
    </dxf>
    <dxf>
      <numFmt numFmtId="165" formatCode="#,##0.0"/>
      <fill>
        <patternFill patternType="none">
          <fgColor indexed="64"/>
          <bgColor indexed="65"/>
        </patternFill>
      </fill>
      <alignment horizontal="right" vertical="bottom" textRotation="0" wrapText="0" indent="0" justifyLastLine="0" shrinkToFit="0" readingOrder="0"/>
      <border diagonalUp="0" diagonalDown="0">
        <left/>
        <right/>
        <top/>
        <bottom style="medium">
          <color theme="3"/>
        </bottom>
      </border>
    </dxf>
    <dxf>
      <numFmt numFmtId="165" formatCode="#,##0.0"/>
      <fill>
        <patternFill patternType="none">
          <fgColor indexed="64"/>
          <bgColor indexed="65"/>
        </patternFill>
      </fill>
      <alignment horizontal="right" vertical="bottom" textRotation="0" wrapText="0" indent="0" justifyLastLine="0" shrinkToFit="0" readingOrder="0"/>
      <border diagonalUp="0" diagonalDown="0">
        <left/>
        <right/>
        <top/>
        <bottom style="medium">
          <color theme="3"/>
        </bottom>
      </border>
    </dxf>
    <dxf>
      <numFmt numFmtId="165" formatCode="#,##0.0"/>
      <fill>
        <patternFill patternType="none">
          <fgColor indexed="64"/>
          <bgColor indexed="65"/>
        </patternFill>
      </fill>
      <alignment horizontal="right" vertical="bottom" textRotation="0" wrapText="0" indent="0" justifyLastLine="0" shrinkToFit="0" readingOrder="0"/>
      <border diagonalUp="0" diagonalDown="0">
        <left/>
        <right/>
        <top/>
        <bottom style="medium">
          <color theme="3"/>
        </bottom>
      </border>
    </dxf>
    <dxf>
      <numFmt numFmtId="165" formatCode="#,##0.0"/>
      <fill>
        <patternFill patternType="none">
          <fgColor indexed="64"/>
          <bgColor indexed="65"/>
        </patternFill>
      </fill>
      <border diagonalUp="0" diagonalDown="0">
        <left/>
        <right/>
        <top/>
        <bottom style="medium">
          <color theme="3"/>
        </bottom>
      </border>
    </dxf>
    <dxf>
      <font>
        <b val="0"/>
        <i val="0"/>
        <strike val="0"/>
        <condense val="0"/>
        <extend val="0"/>
        <outline val="0"/>
        <shadow val="0"/>
        <u val="none"/>
        <vertAlign val="baseline"/>
        <sz val="9"/>
        <color theme="3" tint="-0.24994659260841701"/>
        <name val="Segoe UI Black"/>
        <family val="2"/>
        <scheme val="none"/>
      </font>
      <fill>
        <patternFill patternType="none">
          <fgColor indexed="64"/>
          <bgColor indexed="65"/>
        </patternFill>
      </fill>
      <border diagonalUp="0" diagonalDown="0" outline="0">
        <left style="medium">
          <color theme="3"/>
        </left>
        <right/>
        <top/>
        <bottom style="medium">
          <color theme="3"/>
        </bottom>
      </border>
    </dxf>
    <dxf>
      <font>
        <b val="0"/>
        <i val="0"/>
        <strike val="0"/>
        <condense val="0"/>
        <extend val="0"/>
        <outline val="0"/>
        <shadow val="0"/>
        <u val="none"/>
        <vertAlign val="baseline"/>
        <sz val="9"/>
        <color theme="3" tint="-0.24994659260841701"/>
        <name val="Segoe UI Black"/>
        <family val="2"/>
        <scheme val="none"/>
      </font>
      <fill>
        <patternFill patternType="none">
          <fgColor indexed="64"/>
          <bgColor indexed="65"/>
        </patternFill>
      </fill>
      <border diagonalUp="0" diagonalDown="0" outline="0">
        <left style="medium">
          <color theme="3"/>
        </left>
        <right/>
        <top/>
        <bottom style="medium">
          <color theme="3"/>
        </bottom>
      </border>
    </dxf>
    <dxf>
      <font>
        <b val="0"/>
        <i val="0"/>
        <strike val="0"/>
        <condense val="0"/>
        <extend val="0"/>
        <outline val="0"/>
        <shadow val="0"/>
        <u val="none"/>
        <vertAlign val="baseline"/>
        <sz val="9"/>
        <color theme="3" tint="-0.24994659260841701"/>
        <name val="Segoe UI Black"/>
        <family val="2"/>
        <scheme val="none"/>
      </font>
      <fill>
        <patternFill patternType="none">
          <fgColor indexed="64"/>
          <bgColor indexed="65"/>
        </patternFill>
      </fill>
      <border diagonalUp="0" diagonalDown="0" outline="0">
        <left style="medium">
          <color theme="3"/>
        </left>
        <right/>
        <top/>
        <bottom style="medium">
          <color theme="3"/>
        </bottom>
      </border>
    </dxf>
    <dxf>
      <font>
        <b val="0"/>
        <i val="0"/>
        <strike val="0"/>
        <condense val="0"/>
        <extend val="0"/>
        <outline val="0"/>
        <shadow val="0"/>
        <u val="none"/>
        <vertAlign val="baseline"/>
        <sz val="9"/>
        <color theme="3" tint="-0.24994659260841701"/>
        <name val="Segoe UI Black"/>
        <family val="2"/>
        <scheme val="none"/>
      </font>
      <fill>
        <patternFill patternType="none">
          <fgColor indexed="64"/>
          <bgColor indexed="65"/>
        </patternFill>
      </fill>
      <border diagonalUp="0" diagonalDown="0" outline="0">
        <left style="medium">
          <color theme="3"/>
        </left>
        <right/>
        <top/>
        <bottom style="medium">
          <color theme="3"/>
        </bottom>
      </border>
    </dxf>
    <dxf>
      <font>
        <b val="0"/>
        <i val="0"/>
        <strike val="0"/>
        <condense val="0"/>
        <extend val="0"/>
        <outline val="0"/>
        <shadow val="0"/>
        <u val="none"/>
        <vertAlign val="baseline"/>
        <sz val="9"/>
        <color theme="3" tint="-0.24994659260841701"/>
        <name val="Segoe UI Black"/>
        <family val="2"/>
        <scheme val="none"/>
      </font>
      <fill>
        <patternFill patternType="none">
          <fgColor indexed="64"/>
          <bgColor indexed="65"/>
        </patternFill>
      </fill>
      <border diagonalUp="0" diagonalDown="0" outline="0">
        <left style="medium">
          <color theme="3"/>
        </left>
        <right/>
        <top/>
        <bottom style="medium">
          <color theme="3"/>
        </bottom>
      </border>
    </dxf>
    <dxf>
      <font>
        <b val="0"/>
        <i val="0"/>
        <strike val="0"/>
        <condense val="0"/>
        <extend val="0"/>
        <outline val="0"/>
        <shadow val="0"/>
        <u val="none"/>
        <vertAlign val="baseline"/>
        <sz val="9"/>
        <color theme="3" tint="-0.24994659260841701"/>
        <name val="Segoe UI Black"/>
        <family val="2"/>
        <scheme val="none"/>
      </font>
      <fill>
        <patternFill patternType="none">
          <fgColor indexed="64"/>
          <bgColor indexed="65"/>
        </patternFill>
      </fill>
      <border diagonalUp="0" diagonalDown="0" outline="0">
        <left style="medium">
          <color theme="3"/>
        </left>
        <right/>
        <top/>
        <bottom style="medium">
          <color theme="3"/>
        </bottom>
      </border>
    </dxf>
    <dxf>
      <font>
        <b val="0"/>
        <i val="0"/>
        <strike val="0"/>
        <condense val="0"/>
        <extend val="0"/>
        <outline val="0"/>
        <shadow val="0"/>
        <u val="none"/>
        <vertAlign val="baseline"/>
        <sz val="9"/>
        <color theme="3" tint="-0.24994659260841701"/>
        <name val="Segoe UI Black"/>
        <family val="2"/>
        <scheme val="none"/>
      </font>
      <fill>
        <patternFill patternType="none">
          <fgColor indexed="64"/>
          <bgColor indexed="65"/>
        </patternFill>
      </fill>
      <border diagonalUp="0" diagonalDown="0" outline="0">
        <left style="medium">
          <color theme="3"/>
        </left>
        <right/>
        <top/>
        <bottom style="medium">
          <color theme="3"/>
        </bottom>
      </border>
    </dxf>
    <dxf>
      <font>
        <b val="0"/>
        <i val="0"/>
        <strike val="0"/>
        <condense val="0"/>
        <extend val="0"/>
        <outline val="0"/>
        <shadow val="0"/>
        <u val="none"/>
        <vertAlign val="baseline"/>
        <sz val="9"/>
        <color theme="3" tint="-0.24994659260841701"/>
        <name val="Segoe UI Black"/>
        <family val="2"/>
        <scheme val="none"/>
      </font>
      <fill>
        <patternFill patternType="none">
          <fgColor indexed="64"/>
          <bgColor indexed="65"/>
        </patternFill>
      </fill>
      <border diagonalUp="0" diagonalDown="0" outline="0">
        <left style="medium">
          <color theme="3"/>
        </left>
        <right/>
        <top style="medium">
          <color theme="5"/>
        </top>
        <bottom/>
      </border>
    </dxf>
    <dxf>
      <font>
        <b val="0"/>
        <i val="0"/>
        <strike val="0"/>
        <condense val="0"/>
        <extend val="0"/>
        <outline val="0"/>
        <shadow val="0"/>
        <u val="none"/>
        <vertAlign val="baseline"/>
        <sz val="9"/>
        <color theme="3" tint="-0.24994659260841701"/>
        <name val="Segoe UI Black"/>
        <family val="2"/>
        <scheme val="none"/>
      </font>
      <fill>
        <patternFill patternType="none">
          <fgColor indexed="64"/>
          <bgColor indexed="65"/>
        </patternFill>
      </fill>
      <border diagonalUp="0" diagonalDown="0" outline="0">
        <left style="medium">
          <color theme="3"/>
        </left>
        <right/>
        <top style="medium">
          <color theme="5"/>
        </top>
        <bottom/>
      </border>
    </dxf>
    <dxf>
      <font>
        <b val="0"/>
        <i val="0"/>
        <strike val="0"/>
        <condense val="0"/>
        <extend val="0"/>
        <outline val="0"/>
        <shadow val="0"/>
        <u val="none"/>
        <vertAlign val="baseline"/>
        <sz val="9"/>
        <color theme="3" tint="-0.24994659260841701"/>
        <name val="Segoe UI Black"/>
        <family val="2"/>
        <scheme val="none"/>
      </font>
      <fill>
        <patternFill patternType="none">
          <fgColor indexed="64"/>
          <bgColor indexed="65"/>
        </patternFill>
      </fill>
      <border diagonalUp="0" diagonalDown="0" outline="0">
        <left style="medium">
          <color theme="3"/>
        </left>
        <right/>
        <top style="medium">
          <color theme="5"/>
        </top>
        <bottom/>
      </border>
    </dxf>
    <dxf>
      <font>
        <b val="0"/>
        <i val="0"/>
        <strike val="0"/>
        <condense val="0"/>
        <extend val="0"/>
        <outline val="0"/>
        <shadow val="0"/>
        <u val="none"/>
        <vertAlign val="baseline"/>
        <sz val="9"/>
        <color theme="3" tint="-0.24994659260841701"/>
        <name val="Segoe UI Black"/>
        <family val="2"/>
        <scheme val="none"/>
      </font>
      <fill>
        <patternFill patternType="none">
          <fgColor indexed="64"/>
          <bgColor indexed="65"/>
        </patternFill>
      </fill>
      <border diagonalUp="0" diagonalDown="0" outline="0">
        <left style="medium">
          <color theme="3"/>
        </left>
        <right/>
        <top style="medium">
          <color theme="5"/>
        </top>
        <bottom/>
      </border>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border outline="0">
        <left style="medium">
          <color theme="3"/>
        </left>
        <right style="medium">
          <color theme="3"/>
        </right>
        <bottom style="medium">
          <color theme="3"/>
        </bottom>
      </border>
    </dxf>
    <dxf>
      <border outline="0">
        <bottom style="medium">
          <color theme="5"/>
        </bottom>
      </border>
    </dxf>
    <dxf>
      <alignment horizontal="right" vertical="center" textRotation="0" wrapText="0" indent="0" justifyLastLine="0" shrinkToFit="0" readingOrder="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border outline="0">
        <left style="medium">
          <color theme="3"/>
        </left>
        <right style="medium">
          <color theme="3"/>
        </right>
        <bottom style="medium">
          <color theme="3"/>
        </bottom>
      </border>
    </dxf>
    <dxf>
      <border outline="0">
        <bottom style="medium">
          <color theme="5"/>
        </bottom>
      </border>
    </dxf>
    <dxf>
      <alignment horizontal="right" vertical="center" textRotation="0" wrapText="0" indent="0" justifyLastLine="0" shrinkToFit="0" readingOrder="0"/>
    </dxf>
    <dxf>
      <border outline="0">
        <right style="medium">
          <color theme="3"/>
        </right>
        <bottom style="medium">
          <color theme="3"/>
        </bottom>
      </border>
    </dxf>
    <dxf>
      <border outline="0">
        <bottom style="medium">
          <color theme="5"/>
        </bottom>
      </border>
    </dxf>
    <dxf>
      <alignment horizontal="right" vertical="center" textRotation="0" wrapText="0" indent="0" justifyLastLine="0" shrinkToFit="0" readingOrder="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border outline="0">
        <left style="medium">
          <color theme="3"/>
        </left>
        <right style="medium">
          <color theme="3"/>
        </right>
        <bottom style="medium">
          <color theme="3"/>
        </bottom>
      </border>
    </dxf>
    <dxf>
      <border outline="0">
        <bottom style="medium">
          <color theme="5"/>
        </bottom>
      </border>
    </dxf>
    <dxf>
      <alignment horizontal="right" vertical="center" textRotation="0" wrapText="0" indent="0" justifyLastLine="0" shrinkToFit="0" readingOrder="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border outline="0">
        <left style="medium">
          <color theme="3"/>
        </left>
        <right style="medium">
          <color theme="3"/>
        </right>
        <bottom style="medium">
          <color theme="3"/>
        </bottom>
      </border>
    </dxf>
    <dxf>
      <border outline="0">
        <bottom style="medium">
          <color theme="5"/>
        </bottom>
      </border>
    </dxf>
    <dxf>
      <alignment horizontal="right" vertical="center"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style="medium">
          <color theme="3"/>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border diagonalUp="0" diagonalDown="0" outline="0">
        <left/>
        <right/>
        <top/>
        <bottom style="medium">
          <color theme="3"/>
        </bottom>
      </border>
    </dxf>
    <dxf>
      <numFmt numFmtId="165" formatCode="#,##0.0"/>
      <fill>
        <patternFill patternType="solid">
          <fgColor indexed="64"/>
          <bgColor theme="0" tint="-4.9989318521683403E-2"/>
        </patternFill>
      </fill>
    </dxf>
    <dxf>
      <fill>
        <patternFill patternType="solid">
          <fgColor indexed="64"/>
          <bgColor theme="0" tint="-4.9989318521683403E-2"/>
        </patternFill>
      </fill>
    </dxf>
    <dxf>
      <numFmt numFmtId="165" formatCode="#,##0.0"/>
      <alignment horizontal="right" vertical="bottom" textRotation="0" wrapText="0" indent="0" justifyLastLine="0" shrinkToFit="0" readingOrder="0"/>
    </dxf>
    <dxf>
      <border outline="0">
        <left style="medium">
          <color theme="3"/>
        </left>
        <right style="medium">
          <color theme="3"/>
        </right>
        <top style="thick">
          <color theme="3" tint="0.39994506668294322"/>
        </top>
        <bottom style="medium">
          <color theme="5"/>
        </bottom>
      </border>
    </dxf>
    <dxf>
      <fill>
        <patternFill patternType="solid">
          <fgColor indexed="64"/>
          <bgColor theme="0" tint="-4.9989318521683403E-2"/>
        </patternFill>
      </fill>
      <alignment horizontal="right" vertical="bottom" textRotation="0" wrapText="0" indent="0" justifyLastLine="0" shrinkToFit="0" readingOrder="0"/>
    </dxf>
    <dxf>
      <border outline="0">
        <bottom style="medium">
          <color theme="5"/>
        </bottom>
      </border>
    </dxf>
    <dxf>
      <alignment horizontal="right" vertical="center"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style="medium">
          <color theme="3"/>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border diagonalUp="0" diagonalDown="0" outline="0">
        <left/>
        <right/>
        <top/>
        <bottom style="medium">
          <color theme="3"/>
        </bottom>
      </border>
    </dxf>
    <dxf>
      <numFmt numFmtId="165" formatCode="#,##0.0"/>
      <fill>
        <patternFill patternType="solid">
          <fgColor indexed="64"/>
          <bgColor theme="0" tint="-4.9989318521683403E-2"/>
        </patternFill>
      </fill>
    </dxf>
    <dxf>
      <fill>
        <patternFill patternType="solid">
          <fgColor indexed="64"/>
          <bgColor theme="0" tint="-4.9989318521683403E-2"/>
        </patternFill>
      </fill>
    </dxf>
    <dxf>
      <numFmt numFmtId="165" formatCode="#,##0.0"/>
      <alignment horizontal="right" vertical="bottom" textRotation="0" wrapText="0" indent="0" justifyLastLine="0" shrinkToFit="0" readingOrder="0"/>
    </dxf>
    <dxf>
      <border outline="0">
        <left style="medium">
          <color theme="3"/>
        </left>
        <right style="medium">
          <color theme="3"/>
        </right>
        <bottom style="medium">
          <color theme="5"/>
        </bottom>
      </border>
    </dxf>
    <dxf>
      <fill>
        <patternFill patternType="solid">
          <fgColor indexed="64"/>
          <bgColor theme="0" tint="-4.9989318521683403E-2"/>
        </patternFill>
      </fill>
      <alignment horizontal="right" vertical="bottom" textRotation="0" wrapText="0" indent="0" justifyLastLine="0" shrinkToFit="0" readingOrder="0"/>
    </dxf>
    <dxf>
      <border outline="0">
        <bottom style="medium">
          <color theme="5"/>
        </bottom>
      </border>
    </dxf>
    <dxf>
      <alignment horizontal="right" vertical="center"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style="medium">
          <color theme="3"/>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border diagonalUp="0" diagonalDown="0" outline="0">
        <left/>
        <right/>
        <top/>
        <bottom style="medium">
          <color theme="3"/>
        </bottom>
      </border>
    </dxf>
    <dxf>
      <numFmt numFmtId="165" formatCode="#,##0.0"/>
      <fill>
        <patternFill patternType="solid">
          <fgColor indexed="64"/>
          <bgColor theme="0" tint="-4.9989318521683403E-2"/>
        </patternFill>
      </fill>
    </dxf>
    <dxf>
      <fill>
        <patternFill patternType="solid">
          <fgColor indexed="64"/>
          <bgColor theme="0" tint="-4.9989318521683403E-2"/>
        </patternFill>
      </fill>
    </dxf>
    <dxf>
      <numFmt numFmtId="165" formatCode="#,##0.0"/>
      <alignment horizontal="right" vertical="bottom" textRotation="0" wrapText="0" indent="0" justifyLastLine="0" shrinkToFit="0" readingOrder="0"/>
    </dxf>
    <dxf>
      <border outline="0">
        <left style="medium">
          <color theme="3"/>
        </left>
        <right style="medium">
          <color theme="3"/>
        </right>
        <bottom style="medium">
          <color theme="5"/>
        </bottom>
      </border>
    </dxf>
    <dxf>
      <fill>
        <patternFill patternType="solid">
          <fgColor indexed="64"/>
          <bgColor theme="0" tint="-4.9989318521683403E-2"/>
        </patternFill>
      </fill>
      <alignment horizontal="right" vertical="bottom" textRotation="0" wrapText="0" indent="0" justifyLastLine="0" shrinkToFit="0" readingOrder="0"/>
    </dxf>
    <dxf>
      <border outline="0">
        <bottom style="medium">
          <color theme="5"/>
        </bottom>
      </border>
    </dxf>
    <dxf>
      <alignment horizontal="right" vertical="center"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style="medium">
          <color theme="3"/>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border diagonalUp="0" diagonalDown="0" outline="0">
        <left/>
        <right/>
        <top/>
        <bottom style="medium">
          <color theme="3"/>
        </bottom>
      </border>
    </dxf>
    <dxf>
      <numFmt numFmtId="165" formatCode="#,##0.0"/>
      <fill>
        <patternFill patternType="solid">
          <fgColor indexed="64"/>
          <bgColor theme="0" tint="-4.9989318521683403E-2"/>
        </patternFill>
      </fill>
    </dxf>
    <dxf>
      <fill>
        <patternFill patternType="solid">
          <fgColor indexed="64"/>
          <bgColor theme="0" tint="-4.9989318521683403E-2"/>
        </patternFill>
      </fill>
    </dxf>
    <dxf>
      <numFmt numFmtId="165" formatCode="#,##0.0"/>
      <alignment horizontal="right" vertical="bottom" textRotation="0" wrapText="0" indent="0" justifyLastLine="0" shrinkToFit="0" readingOrder="0"/>
    </dxf>
    <dxf>
      <border outline="0">
        <left style="medium">
          <color theme="3"/>
        </left>
        <right style="medium">
          <color theme="3"/>
        </right>
        <top style="thick">
          <color theme="3" tint="0.39994506668294322"/>
        </top>
        <bottom style="medium">
          <color theme="5"/>
        </bottom>
      </border>
    </dxf>
    <dxf>
      <fill>
        <patternFill patternType="solid">
          <fgColor indexed="64"/>
          <bgColor theme="0" tint="-4.9989318521683403E-2"/>
        </patternFill>
      </fill>
      <alignment horizontal="right" vertical="bottom" textRotation="0" wrapText="0" indent="0" justifyLastLine="0" shrinkToFit="0" readingOrder="0"/>
    </dxf>
    <dxf>
      <border outline="0">
        <bottom style="medium">
          <color theme="5"/>
        </bottom>
      </border>
    </dxf>
    <dxf>
      <alignment horizontal="right" vertical="center"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style="medium">
          <color theme="3"/>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border diagonalUp="0" diagonalDown="0" outline="0">
        <left/>
        <right/>
        <top/>
        <bottom style="medium">
          <color theme="3"/>
        </bottom>
      </border>
    </dxf>
    <dxf>
      <numFmt numFmtId="165" formatCode="#,##0.0"/>
      <fill>
        <patternFill patternType="solid">
          <fgColor indexed="64"/>
          <bgColor theme="0" tint="-4.9989318521683403E-2"/>
        </patternFill>
      </fill>
    </dxf>
    <dxf>
      <fill>
        <patternFill patternType="solid">
          <fgColor indexed="64"/>
          <bgColor theme="0" tint="-4.9989318521683403E-2"/>
        </patternFill>
      </fill>
    </dxf>
    <dxf>
      <numFmt numFmtId="165" formatCode="#,##0.0"/>
      <alignment horizontal="right" vertical="bottom" textRotation="0" wrapText="0" indent="0" justifyLastLine="0" shrinkToFit="0" readingOrder="0"/>
    </dxf>
    <dxf>
      <border outline="0">
        <left style="medium">
          <color theme="3"/>
        </left>
        <right style="medium">
          <color theme="3"/>
        </right>
        <bottom style="medium">
          <color theme="5"/>
        </bottom>
      </border>
    </dxf>
    <dxf>
      <fill>
        <patternFill patternType="solid">
          <fgColor indexed="64"/>
          <bgColor theme="0" tint="-4.9989318521683403E-2"/>
        </patternFill>
      </fill>
      <alignment horizontal="right" vertical="bottom" textRotation="0" wrapText="0" indent="0" justifyLastLine="0" shrinkToFit="0" readingOrder="0"/>
    </dxf>
    <dxf>
      <border outline="0">
        <bottom style="medium">
          <color theme="5"/>
        </bottom>
      </border>
    </dxf>
    <dxf>
      <alignment horizontal="right" vertical="center"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style="medium">
          <color theme="3"/>
        </right>
        <top/>
        <bottom style="medium">
          <color theme="3"/>
        </bottom>
      </border>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border diagonalUp="0" diagonalDown="0" outline="0">
        <left/>
        <right/>
        <top/>
        <bottom style="medium">
          <color theme="3"/>
        </bottom>
      </border>
    </dxf>
    <dxf>
      <fill>
        <patternFill patternType="solid">
          <fgColor indexed="64"/>
          <bgColor theme="0" tint="-4.9989318521683403E-2"/>
        </patternFill>
      </fill>
    </dxf>
    <dxf>
      <border outline="0">
        <left style="medium">
          <color theme="3"/>
        </left>
        <right style="medium">
          <color theme="3"/>
        </right>
        <bottom style="medium">
          <color theme="5"/>
        </bottom>
      </border>
    </dxf>
    <dxf>
      <fill>
        <patternFill patternType="solid">
          <fgColor indexed="64"/>
          <bgColor theme="0" tint="-4.9989318521683403E-2"/>
        </patternFill>
      </fill>
      <alignment horizontal="right" vertical="bottom" textRotation="0" wrapText="0" indent="0" justifyLastLine="0" shrinkToFit="0" readingOrder="0"/>
    </dxf>
    <dxf>
      <border outline="0">
        <bottom style="medium">
          <color theme="5"/>
        </bottom>
      </border>
    </dxf>
    <dxf>
      <alignment horizontal="right" vertical="center" textRotation="0" wrapText="0" indent="0" justifyLastLine="0" shrinkToFit="0" readingOrder="0"/>
    </dxf>
    <dxf>
      <font>
        <b val="0"/>
        <i val="0"/>
        <strike val="0"/>
        <condense val="0"/>
        <extend val="0"/>
        <outline val="0"/>
        <shadow val="0"/>
        <u val="none"/>
        <vertAlign val="baseline"/>
        <sz val="10"/>
        <color theme="1" tint="0.14996795556505021"/>
        <name val="Arial"/>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tint="0.14996795556505021"/>
        <name val="Arial"/>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tint="0.14996795556505021"/>
        <name val="Arial"/>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tint="0.14996795556505021"/>
        <name val="Arial"/>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tint="0.14996795556505021"/>
        <name val="Arial"/>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tint="0.14996795556505021"/>
        <name val="Arial"/>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tint="0.14996795556505021"/>
        <name val="Arial"/>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tint="0.14996795556505021"/>
        <name val="Arial"/>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tint="0.14996795556505021"/>
        <name val="Arial"/>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tint="0.14996795556505021"/>
        <name val="Arial"/>
        <scheme val="minor"/>
      </font>
      <fill>
        <patternFill patternType="none">
          <fgColor indexed="64"/>
          <bgColor indexed="65"/>
        </patternFill>
      </fill>
    </dxf>
    <dxf>
      <fill>
        <patternFill patternType="none">
          <fgColor indexed="64"/>
          <bgColor indexed="65"/>
        </patternFill>
      </fill>
    </dxf>
    <dxf>
      <fill>
        <patternFill>
          <bgColor theme="0"/>
        </patternFill>
      </fill>
    </dxf>
    <dxf>
      <fill>
        <patternFill>
          <bgColor theme="0" tint="-4.9989318521683403E-2"/>
        </patternFill>
      </fill>
    </dxf>
    <dxf>
      <font>
        <b/>
        <i val="0"/>
        <color theme="3"/>
      </font>
    </dxf>
    <dxf>
      <border>
        <top style="medium">
          <color theme="5"/>
        </top>
      </border>
    </dxf>
    <dxf>
      <font>
        <b/>
        <i val="0"/>
        <color theme="3"/>
      </font>
      <fill>
        <patternFill>
          <bgColor theme="0"/>
        </patternFill>
      </fill>
      <border>
        <bottom style="medium">
          <color theme="5"/>
        </bottom>
      </border>
    </dxf>
    <dxf>
      <font>
        <color theme="3"/>
      </font>
      <fill>
        <patternFill patternType="none">
          <bgColor auto="1"/>
        </patternFill>
      </fill>
    </dxf>
  </dxfs>
  <tableStyles count="1" defaultTableStyle="TimeSheet" defaultPivotStyle="PivotStyleLight16">
    <tableStyle name="TimeSheet" pivot="0" count="6" xr9:uid="{00000000-0011-0000-FFFF-FFFF00000000}">
      <tableStyleElement type="wholeTable" dxfId="258"/>
      <tableStyleElement type="headerRow" dxfId="257"/>
      <tableStyleElement type="totalRow" dxfId="256"/>
      <tableStyleElement type="firstColumn" dxfId="255"/>
      <tableStyleElement type="firstRowStripe" dxfId="254"/>
      <tableStyleElement type="secondRowStripe" dxfId="25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háng_Một" displayName="Tháng_Một" ref="E2:O10" totalsRowCount="1">
  <autoFilter ref="E2:O9"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000-000001000000}" name="Tháng Một" totalsRowLabel="Tổng số giờ hàng tuần" dataDxfId="252" totalsRowDxfId="31" dataCellStyle="Cột bảng 1"/>
    <tableColumn id="2" xr3:uid="{00000000-0010-0000-0000-000002000000}" name="Tuần 1" totalsRowFunction="custom" dataDxfId="251" totalsRowDxfId="30">
      <totalsRowFormula>SUM(F3:F9)</totalsRowFormula>
    </tableColumn>
    <tableColumn id="3" xr3:uid="{00000000-0010-0000-0000-000003000000}" name="Làm thêm" totalsRowFunction="custom" dataDxfId="250" totalsRowDxfId="29">
      <totalsRowFormula>SUM(G3:G9)</totalsRowFormula>
    </tableColumn>
    <tableColumn id="4" xr3:uid="{00000000-0010-0000-0000-000004000000}" name="Tuần 2" totalsRowFunction="custom" dataDxfId="249" totalsRowDxfId="28">
      <totalsRowFormula>SUM(H3:H9)</totalsRowFormula>
    </tableColumn>
    <tableColumn id="5" xr3:uid="{00000000-0010-0000-0000-000005000000}" name="Làm thêm  " totalsRowFunction="custom" dataDxfId="248" totalsRowDxfId="27">
      <totalsRowFormula>SUM(I3:I9)</totalsRowFormula>
    </tableColumn>
    <tableColumn id="6" xr3:uid="{00000000-0010-0000-0000-000006000000}" name="Tuần 3" totalsRowFunction="custom" dataDxfId="247" totalsRowDxfId="26">
      <totalsRowFormula>SUM(J3:J9)</totalsRowFormula>
    </tableColumn>
    <tableColumn id="7" xr3:uid="{00000000-0010-0000-0000-000007000000}" name="Làm thêm   " totalsRowFunction="custom" dataDxfId="246" totalsRowDxfId="25">
      <totalsRowFormula>SUM(K3:K9)</totalsRowFormula>
    </tableColumn>
    <tableColumn id="8" xr3:uid="{00000000-0010-0000-0000-000008000000}" name="Tuần 4" totalsRowFunction="custom" dataDxfId="245" totalsRowDxfId="24">
      <totalsRowFormula>SUM(L3:L9)</totalsRowFormula>
    </tableColumn>
    <tableColumn id="9" xr3:uid="{00000000-0010-0000-0000-000009000000}" name="Làm thêm    " totalsRowFunction="custom" dataDxfId="244" totalsRowDxfId="23">
      <totalsRowFormula>SUM(M3:M9)</totalsRowFormula>
    </tableColumn>
    <tableColumn id="10" xr3:uid="{00000000-0010-0000-0000-00000A000000}" name="Tuần 5" totalsRowFunction="custom" dataDxfId="243" totalsRowDxfId="22">
      <totalsRowFormula>SUM(N3:N9)</totalsRowFormula>
    </tableColumn>
    <tableColumn id="11" xr3:uid="{00000000-0010-0000-0000-00000B000000}" name="Làm thêm     " totalsRowFunction="custom" dataDxfId="242" totalsRowDxfId="21">
      <totalsRowFormula>SUM(O3:O9)</totalsRowFormula>
    </tableColumn>
  </tableColumns>
  <tableStyleInfo name="TimeSheet" showFirstColumn="1" showLastColumn="0" showRowStripes="1" showColumnStripes="0"/>
  <extLst>
    <ext xmlns:x14="http://schemas.microsoft.com/office/spreadsheetml/2009/9/main" uri="{504A1905-F514-4f6f-8877-14C23A59335A}">
      <x14:table altTextSummary="Nhập Số giờ thông thường và làm thêm cho mỗi ngày trong tuần và tất cả các tuần của Tháng Một vào bảng này. Tổng số giờ hàng tuần và Tổng số giờ thông thường được tính toán tự động"/>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77FDD2E-2177-4960-9F24-333D4EF1D7D2}" name="Tháng_Mười_Hai" displayName="Tháng_Mười_Hai" ref="E123:O131" totalsRowCount="1" headerRowDxfId="70" headerRowBorderDxfId="69" tableBorderDxfId="68">
  <autoFilter ref="E123:O130" xr:uid="{A191AAD2-5F88-443E-A343-88FCD8031C9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5CC3A1BC-A67D-431C-944A-52D1EC5E8AFF}" name="Tháng Mười Hai" totalsRowLabel="Tổng số giờ hàng tuần" totalsRowDxfId="10"/>
    <tableColumn id="2" xr3:uid="{46FDD981-9A2A-41C5-B071-9329463B09E2}" name="Tuần 1" totalsRowFunction="sum" totalsRowDxfId="9"/>
    <tableColumn id="3" xr3:uid="{94FA7549-011B-481A-94CB-92374AB4423C}" name="Làm thêm" totalsRowFunction="sum" totalsRowDxfId="8"/>
    <tableColumn id="4" xr3:uid="{21B28A6D-6DF9-49ED-9110-7281329FC686}" name="Tuần 2" totalsRowFunction="sum" totalsRowDxfId="7"/>
    <tableColumn id="5" xr3:uid="{CF2B9E96-284B-405D-A27B-6DEA5ACA178B}" name="Làm thêm " totalsRowFunction="sum" totalsRowDxfId="6"/>
    <tableColumn id="6" xr3:uid="{D0D55320-5750-4F57-8833-14AB50C97F20}" name="Tuần 3" totalsRowFunction="sum" totalsRowDxfId="5"/>
    <tableColumn id="7" xr3:uid="{F884829D-FFF1-40C7-9BD1-6FB531BC87C2}" name="Làm thêm  " totalsRowFunction="sum" totalsRowDxfId="4"/>
    <tableColumn id="8" xr3:uid="{C13AE63F-4AD3-476D-A80F-3D69CD85B38A}" name="Tuần 4" totalsRowFunction="sum" totalsRowDxfId="3"/>
    <tableColumn id="9" xr3:uid="{79358422-D6EA-4A6B-A1A3-D9D22A0CA054}" name="Làm thêm   " totalsRowFunction="sum" totalsRowDxfId="2"/>
    <tableColumn id="10" xr3:uid="{63813DB3-9F04-4FE0-9D0A-A3A6BC5888EB}" name="Tuần 5" totalsRowFunction="sum" totalsRowDxfId="1"/>
    <tableColumn id="11" xr3:uid="{955F9A6D-2FFD-4B13-9856-1C6F0552C54D}" name="Làm thêm    " totalsRowFunction="sum" totalsRowDxfId="0"/>
  </tableColumns>
  <tableStyleInfo name="TimeSheet" showFirstColumn="1" showLastColumn="0" showRowStripes="1" showColumnStripes="0"/>
  <extLst>
    <ext xmlns:x14="http://schemas.microsoft.com/office/spreadsheetml/2009/9/main" uri="{504A1905-F514-4f6f-8877-14C23A59335A}">
      <x14:table altTextSummary="Nhập Số giờ thông thường và làm thêm cho mỗi ngày trong tuần và tất cả các tuần của Tháng Mười Hai vào bảng này. Tổng số giờ hàng tuần và Tổng số giờ thông thường được tính toán tự động"/>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73095901-40BC-4499-8531-5EB211F1F3D7}" name="Tháng_Tám" displayName="Tháng_Tám" ref="E79:O87" totalsRowCount="1" headerRowDxfId="67" headerRowBorderDxfId="66" tableBorderDxfId="65">
  <autoFilter ref="E79:O86" xr:uid="{982B6D7C-A7FF-445E-842C-30D29854945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5F22CDFB-274B-4B53-A562-6AF0F4566531}" name="Tháng Tám" totalsRowLabel="Tổng số giờ hàng tuần" totalsRowDxfId="38"/>
    <tableColumn id="2" xr3:uid="{1C914B24-E1FD-4DEB-94D2-0C467CD11DE5}" name="Tuần 1" totalsRowFunction="sum" totalsRowDxfId="64"/>
    <tableColumn id="3" xr3:uid="{D17C5906-B380-4CDC-9DC1-F2D9F35093F5}" name="Làm thêm" totalsRowFunction="sum" totalsRowDxfId="63"/>
    <tableColumn id="4" xr3:uid="{1C2BDC75-AB02-4B73-B126-C5255C550485}" name="Tuần 2" totalsRowFunction="sum" totalsRowDxfId="62"/>
    <tableColumn id="5" xr3:uid="{6096744F-0D6A-42A8-BA7B-9749A03095E0}" name="Làm thêm " totalsRowFunction="sum" totalsRowDxfId="61"/>
    <tableColumn id="6" xr3:uid="{25DF1197-C8CF-4637-A7E0-5B3D8CB909A1}" name="Tuần 3" totalsRowFunction="sum" totalsRowDxfId="60"/>
    <tableColumn id="7" xr3:uid="{4C4255BC-815F-434A-A77D-053E7F9D73E4}" name="Làm thêm   " totalsRowFunction="sum" totalsRowDxfId="59"/>
    <tableColumn id="8" xr3:uid="{94B70225-CACF-4D68-A670-597ED29A359C}" name="Tuần 4" totalsRowFunction="sum" totalsRowDxfId="58"/>
    <tableColumn id="9" xr3:uid="{C6C9908B-8844-485C-A393-19F9CE9C22CF}" name="Làm thêm  " totalsRowFunction="sum" totalsRowDxfId="57"/>
    <tableColumn id="10" xr3:uid="{D3C1C13D-72D9-444B-99CF-FB089C9362E3}" name="Tuần 5" totalsRowFunction="sum" totalsRowDxfId="56"/>
    <tableColumn id="11" xr3:uid="{E17E5EB3-A03D-4229-9270-97D10F7DA9EA}" name="Làm thêm    " totalsRowFunction="sum" totalsRowDxfId="55"/>
  </tableColumns>
  <tableStyleInfo name="TimeSheet" showFirstColumn="1" showLastColumn="0" showRowStripes="1" showColumnStripes="0"/>
  <extLst>
    <ext xmlns:x14="http://schemas.microsoft.com/office/spreadsheetml/2009/9/main" uri="{504A1905-F514-4f6f-8877-14C23A59335A}">
      <x14:table altTextSummary="Nhập Số giờ thông thường và làm thêm cho mỗi ngày trong tuần và tất cả các tuần của Tháng Tám vào bảng này. Tổng số giờ hàng tuần và Tổng số giờ thông thường được tính toán tự động"/>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95C04C9-D19E-493B-B296-3AAC1C0AC7DC}" name="Tháng_Chín" displayName="Tháng_Chín" ref="E90:O98" totalsRowCount="1" headerRowDxfId="54" headerRowBorderDxfId="53" tableBorderDxfId="52">
  <autoFilter ref="E90:O97" xr:uid="{DDD87276-8BFA-49B6-AE4F-A29DD3AF3FA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7B22214D-7DE3-40BE-87FB-76D4BD450AA9}" name="Tháng Chín" totalsRowLabel="Tổng số giờ hàng tuần" totalsRowDxfId="39"/>
    <tableColumn id="2" xr3:uid="{EFDAF7A7-16A3-4C8F-BB2F-DCBF0F411E39}" name="Tuần 1" totalsRowFunction="sum" totalsRowDxfId="51"/>
    <tableColumn id="3" xr3:uid="{07C6DFEE-E3EE-4903-8DF4-EE7F15C5384D}" name="Làm thêm" totalsRowFunction="sum" totalsRowDxfId="50"/>
    <tableColumn id="4" xr3:uid="{33472FC3-F10B-43A3-A51D-D1CBB54C1991}" name="Tuần 2" totalsRowFunction="sum" totalsRowDxfId="49"/>
    <tableColumn id="5" xr3:uid="{7D293F0F-7CEF-4B1B-9E08-AC796C052F32}" name="Làm thêm " totalsRowFunction="sum" totalsRowDxfId="48"/>
    <tableColumn id="6" xr3:uid="{99836FC3-C537-4FA8-B123-AB245031CB30}" name="Tuần 3" totalsRowFunction="sum" totalsRowDxfId="47"/>
    <tableColumn id="7" xr3:uid="{DBA906A3-5161-40C1-BC7E-4B0254409ACB}" name="Làm thêm  " totalsRowFunction="sum" totalsRowDxfId="46"/>
    <tableColumn id="8" xr3:uid="{16C65E8B-8226-4168-BAFE-1D09C8D0E48B}" name="Tuần 4" totalsRowFunction="sum" totalsRowDxfId="45"/>
    <tableColumn id="9" xr3:uid="{061B0373-DA72-4837-82EC-26762FAE1568}" name="Làm thêm   " totalsRowFunction="sum" totalsRowDxfId="44"/>
    <tableColumn id="10" xr3:uid="{03A9AF67-4D05-4D99-A303-0B12733FA8CB}" name="Tuần 5" totalsRowFunction="sum" totalsRowDxfId="43"/>
    <tableColumn id="11" xr3:uid="{44053E3B-AE2A-4D1B-8517-1468E37F401D}" name="Làm thêm    " totalsRowFunction="sum" totalsRowDxfId="42"/>
  </tableColumns>
  <tableStyleInfo name="TimeSheet" showFirstColumn="0" showLastColumn="0" showRowStripes="0" showColumnStripes="0"/>
  <extLst>
    <ext xmlns:x14="http://schemas.microsoft.com/office/spreadsheetml/2009/9/main" uri="{504A1905-F514-4f6f-8877-14C23A59335A}">
      <x14:table altTextSummary="Nhập Số giờ thông thường và làm thêm cho mỗi ngày trong tuần và tất cả các tuần của Tháng Chín vào bảng này. Tổng số giờ hàng tuần và Tổng số giờ thông thường được tính toán tự động"/>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háng_Hai" displayName="Tháng_Hai" ref="E13:O21" totalsRowCount="1" headerRowDxfId="241" dataDxfId="239" headerRowBorderDxfId="240" tableBorderDxfId="238">
  <autoFilter ref="E13:O20"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100-000001000000}" name="Tháng Hai" totalsRowLabel="Tổng số giờ hàng tuần" dataDxfId="237" totalsRowDxfId="32"/>
    <tableColumn id="2" xr3:uid="{00000000-0010-0000-0100-000002000000}" name="Tuần 1" totalsRowFunction="custom" dataDxfId="20" totalsRowDxfId="236">
      <totalsRowFormula>SUM(F14:F20)</totalsRowFormula>
    </tableColumn>
    <tableColumn id="3" xr3:uid="{00000000-0010-0000-0100-000003000000}" name="Làm thêm" totalsRowFunction="custom" dataDxfId="19" totalsRowDxfId="235">
      <totalsRowFormula>SUM(G14:G20)</totalsRowFormula>
    </tableColumn>
    <tableColumn id="4" xr3:uid="{00000000-0010-0000-0100-000004000000}" name="Tuần 2" totalsRowFunction="custom" dataDxfId="18" totalsRowDxfId="234">
      <totalsRowFormula>SUM(H14:H20)</totalsRowFormula>
    </tableColumn>
    <tableColumn id="5" xr3:uid="{00000000-0010-0000-0100-000005000000}" name="Làm thêm  " totalsRowFunction="custom" dataDxfId="17" totalsRowDxfId="233">
      <totalsRowFormula>SUM(I14:I20)</totalsRowFormula>
    </tableColumn>
    <tableColumn id="6" xr3:uid="{00000000-0010-0000-0100-000006000000}" name="Tuần 3" totalsRowFunction="custom" dataDxfId="16" totalsRowDxfId="232">
      <totalsRowFormula>SUM(J14:J20)</totalsRowFormula>
    </tableColumn>
    <tableColumn id="7" xr3:uid="{00000000-0010-0000-0100-000007000000}" name="Làm thêm   " totalsRowFunction="custom" dataDxfId="15" totalsRowDxfId="231">
      <totalsRowFormula>SUM(K14:K20)</totalsRowFormula>
    </tableColumn>
    <tableColumn id="8" xr3:uid="{00000000-0010-0000-0100-000008000000}" name="Tuần 4" totalsRowFunction="custom" dataDxfId="14" totalsRowDxfId="230">
      <totalsRowFormula>SUM(L14:L20)</totalsRowFormula>
    </tableColumn>
    <tableColumn id="9" xr3:uid="{00000000-0010-0000-0100-000009000000}" name="Làm thêm    " totalsRowFunction="custom" dataDxfId="13" totalsRowDxfId="229">
      <totalsRowFormula>SUM(M14:M20)</totalsRowFormula>
    </tableColumn>
    <tableColumn id="10" xr3:uid="{00000000-0010-0000-0100-00000A000000}" name="Tuần 5" totalsRowFunction="custom" dataDxfId="12" totalsRowDxfId="228">
      <totalsRowFormula>SUM(N14:N20)</totalsRowFormula>
    </tableColumn>
    <tableColumn id="11" xr3:uid="{00000000-0010-0000-0100-00000B000000}" name="Làm thêm     " totalsRowFunction="custom" dataDxfId="11" totalsRowDxfId="227">
      <totalsRowFormula>SUM(O14:O20)</totalsRowFormula>
    </tableColumn>
  </tableColumns>
  <tableStyleInfo name="TimeSheet" showFirstColumn="1" showLastColumn="0" showRowStripes="1" showColumnStripes="0"/>
  <extLst>
    <ext xmlns:x14="http://schemas.microsoft.com/office/spreadsheetml/2009/9/main" uri="{504A1905-F514-4f6f-8877-14C23A59335A}">
      <x14:table altTextSummary="Nhập Số giờ thông thường và làm thêm cho mỗi ngày trong tuần và tất cả các tuần của Tháng Hai vào bảng này. Tổng số giờ hàng tuần và Tổng số giờ thông thường được tính toán tự động"/>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háng_Ba" displayName="Tháng_Ba" ref="E24:O32" totalsRowCount="1" headerRowDxfId="226" dataDxfId="224" totalsRowDxfId="222" headerRowBorderDxfId="225" tableBorderDxfId="223">
  <autoFilter ref="E24:O31"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200-000001000000}" name="Tháng Ba" totalsRowLabel="Tổng số giờ hàng tuần" dataDxfId="221" totalsRowDxfId="33"/>
    <tableColumn id="2" xr3:uid="{00000000-0010-0000-0200-000002000000}" name="Tuần 1" totalsRowFunction="custom" dataDxfId="220" totalsRowDxfId="219">
      <totalsRowFormula>SUM(F25:F31)</totalsRowFormula>
    </tableColumn>
    <tableColumn id="3" xr3:uid="{00000000-0010-0000-0200-000003000000}" name="Làm thêm" totalsRowFunction="custom" dataDxfId="218" totalsRowDxfId="217">
      <totalsRowFormula>SUM(G25:G31)</totalsRowFormula>
    </tableColumn>
    <tableColumn id="4" xr3:uid="{00000000-0010-0000-0200-000004000000}" name="Tuần 2" totalsRowFunction="custom" dataDxfId="216" totalsRowDxfId="215">
      <totalsRowFormula>SUM(H25:H31)</totalsRowFormula>
    </tableColumn>
    <tableColumn id="5" xr3:uid="{00000000-0010-0000-0200-000005000000}" name="Làm thêm " totalsRowFunction="custom" dataDxfId="214" totalsRowDxfId="213">
      <totalsRowFormula>SUM(I25:I31)</totalsRowFormula>
    </tableColumn>
    <tableColumn id="6" xr3:uid="{00000000-0010-0000-0200-000006000000}" name="Tuần 3" totalsRowFunction="custom" dataDxfId="212" totalsRowDxfId="211">
      <totalsRowFormula>SUM(J25:J31)</totalsRowFormula>
    </tableColumn>
    <tableColumn id="7" xr3:uid="{00000000-0010-0000-0200-000007000000}" name="Làm thêm  " totalsRowFunction="custom" dataDxfId="210" totalsRowDxfId="209">
      <totalsRowFormula>SUM(K25:K31)</totalsRowFormula>
    </tableColumn>
    <tableColumn id="8" xr3:uid="{00000000-0010-0000-0200-000008000000}" name="Tuần 4" totalsRowFunction="custom" dataDxfId="208" totalsRowDxfId="207">
      <totalsRowFormula>SUM(L25:L31)</totalsRowFormula>
    </tableColumn>
    <tableColumn id="9" xr3:uid="{00000000-0010-0000-0200-000009000000}" name="Làm thêm    " totalsRowFunction="custom" dataDxfId="206" totalsRowDxfId="205">
      <totalsRowFormula>SUM(M25:M31)</totalsRowFormula>
    </tableColumn>
    <tableColumn id="10" xr3:uid="{00000000-0010-0000-0200-00000A000000}" name="Tuần 5" totalsRowFunction="custom" dataDxfId="204" totalsRowDxfId="203">
      <totalsRowFormula>SUM(N25:N31)</totalsRowFormula>
    </tableColumn>
    <tableColumn id="11" xr3:uid="{00000000-0010-0000-0200-00000B000000}" name="Làm thêm     " totalsRowFunction="custom" dataDxfId="202" totalsRowDxfId="201">
      <totalsRowFormula>SUM(O25:O31)</totalsRowFormula>
    </tableColumn>
  </tableColumns>
  <tableStyleInfo name="TimeSheet" showFirstColumn="1" showLastColumn="0" showRowStripes="1" showColumnStripes="0"/>
  <extLst>
    <ext xmlns:x14="http://schemas.microsoft.com/office/spreadsheetml/2009/9/main" uri="{504A1905-F514-4f6f-8877-14C23A59335A}">
      <x14:table altTextSummary="Nhập Số giờ thông thường và làm thêm cho mỗi ngày trong tuần và tất cả các tuần của Tháng Ba vào bảng này. Tổng số giờ hàng tuần và Tổng số giờ thông thường được tính toán tự động"/>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háng_Tư" displayName="Tháng_Tư" ref="E35:O43" totalsRowCount="1" headerRowDxfId="200" dataDxfId="198" totalsRowDxfId="196" headerRowBorderDxfId="199" tableBorderDxfId="197">
  <autoFilter ref="E35:O42"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300-000001000000}" name="Tháng Tư" totalsRowLabel="Tổng số giờ hàng tuần" dataDxfId="195" totalsRowDxfId="34"/>
    <tableColumn id="2" xr3:uid="{00000000-0010-0000-0300-000002000000}" name="Tuần 1" totalsRowFunction="custom" dataDxfId="194" totalsRowDxfId="193">
      <totalsRowFormula>SUM(F36:F42)</totalsRowFormula>
    </tableColumn>
    <tableColumn id="3" xr3:uid="{00000000-0010-0000-0300-000003000000}" name="Làm thêm" totalsRowFunction="custom" dataDxfId="192" totalsRowDxfId="191">
      <totalsRowFormula>SUM(G36:G42)</totalsRowFormula>
    </tableColumn>
    <tableColumn id="4" xr3:uid="{00000000-0010-0000-0300-000004000000}" name="Tuần 2" totalsRowFunction="custom" dataDxfId="190" totalsRowDxfId="189">
      <totalsRowFormula>SUM(H36:H42)</totalsRowFormula>
    </tableColumn>
    <tableColumn id="5" xr3:uid="{00000000-0010-0000-0300-000005000000}" name="Làm thêm  " totalsRowFunction="custom" dataDxfId="188" totalsRowDxfId="187">
      <totalsRowFormula>SUM(I36:I42)</totalsRowFormula>
    </tableColumn>
    <tableColumn id="6" xr3:uid="{00000000-0010-0000-0300-000006000000}" name="Tuần 3" totalsRowFunction="custom" dataDxfId="186" totalsRowDxfId="185">
      <totalsRowFormula>SUM(J36:J42)</totalsRowFormula>
    </tableColumn>
    <tableColumn id="7" xr3:uid="{00000000-0010-0000-0300-000007000000}" name="Làm thêm   " totalsRowFunction="custom" dataDxfId="184" totalsRowDxfId="183">
      <totalsRowFormula>SUM(K36:K42)</totalsRowFormula>
    </tableColumn>
    <tableColumn id="8" xr3:uid="{00000000-0010-0000-0300-000008000000}" name="Tuần 4" totalsRowFunction="custom" dataDxfId="182" totalsRowDxfId="181">
      <totalsRowFormula>SUM(L36:L42)</totalsRowFormula>
    </tableColumn>
    <tableColumn id="9" xr3:uid="{00000000-0010-0000-0300-000009000000}" name="Làm thêm    " totalsRowFunction="custom" dataDxfId="180" totalsRowDxfId="179">
      <totalsRowFormula>SUM(M36:M42)</totalsRowFormula>
    </tableColumn>
    <tableColumn id="10" xr3:uid="{00000000-0010-0000-0300-00000A000000}" name="Tuần 5" totalsRowFunction="custom" dataDxfId="178" totalsRowDxfId="177">
      <totalsRowFormula>SUM(N36:N42)</totalsRowFormula>
    </tableColumn>
    <tableColumn id="11" xr3:uid="{00000000-0010-0000-0300-00000B000000}" name="Làm thêm     " totalsRowFunction="custom" dataDxfId="176" totalsRowDxfId="175">
      <totalsRowFormula>SUM(O36:O42)</totalsRowFormula>
    </tableColumn>
  </tableColumns>
  <tableStyleInfo name="TimeSheet" showFirstColumn="1" showLastColumn="0" showRowStripes="1" showColumnStripes="0"/>
  <extLst>
    <ext xmlns:x14="http://schemas.microsoft.com/office/spreadsheetml/2009/9/main" uri="{504A1905-F514-4f6f-8877-14C23A59335A}">
      <x14:table altTextSummary="Nhập Số giờ thông thường và làm thêm cho mỗi ngày trong tuần và tất cả các tuần của Tháng Tư vào bảng này. Tổng số giờ hàng tuần và Tổng số giờ thông thường được tính toán tự động"/>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háng_Năm" displayName="Tháng_Năm" ref="E46:O54" totalsRowCount="1" headerRowDxfId="174" dataDxfId="172" totalsRowDxfId="170" headerRowBorderDxfId="173" tableBorderDxfId="171">
  <autoFilter ref="E46:O53"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400-000001000000}" name="Tháng Năm" totalsRowLabel="Tổng số giờ hàng tuần" dataDxfId="169" totalsRowDxfId="35"/>
    <tableColumn id="2" xr3:uid="{00000000-0010-0000-0400-000002000000}" name="Tuần 1" totalsRowFunction="custom" dataDxfId="168" totalsRowDxfId="167">
      <totalsRowFormula>SUM(F47:F53)</totalsRowFormula>
    </tableColumn>
    <tableColumn id="3" xr3:uid="{00000000-0010-0000-0400-000003000000}" name="Làm thêm" totalsRowFunction="custom" dataDxfId="166" totalsRowDxfId="165">
      <totalsRowFormula>SUM(G47:G53)</totalsRowFormula>
    </tableColumn>
    <tableColumn id="4" xr3:uid="{00000000-0010-0000-0400-000004000000}" name="Tuần 2" totalsRowFunction="custom" dataDxfId="164" totalsRowDxfId="163">
      <totalsRowFormula>SUM(H47:H53)</totalsRowFormula>
    </tableColumn>
    <tableColumn id="5" xr3:uid="{00000000-0010-0000-0400-000005000000}" name="Làm thêm  " totalsRowFunction="custom" dataDxfId="162" totalsRowDxfId="161">
      <totalsRowFormula>SUM(I47:I53)</totalsRowFormula>
    </tableColumn>
    <tableColumn id="6" xr3:uid="{00000000-0010-0000-0400-000006000000}" name="Tuần 3" totalsRowFunction="custom" dataDxfId="160" totalsRowDxfId="159">
      <totalsRowFormula>SUM(J47:J53)</totalsRowFormula>
    </tableColumn>
    <tableColumn id="7" xr3:uid="{00000000-0010-0000-0400-000007000000}" name="Làm thêm   " totalsRowFunction="custom" dataDxfId="158" totalsRowDxfId="157">
      <totalsRowFormula>SUM(K47:K53)</totalsRowFormula>
    </tableColumn>
    <tableColumn id="8" xr3:uid="{00000000-0010-0000-0400-000008000000}" name="Tuần 4" totalsRowFunction="custom" dataDxfId="156" totalsRowDxfId="155">
      <totalsRowFormula>SUM(L47:L53)</totalsRowFormula>
    </tableColumn>
    <tableColumn id="9" xr3:uid="{00000000-0010-0000-0400-000009000000}" name="Làm thêm    " totalsRowFunction="custom" dataDxfId="154" totalsRowDxfId="153">
      <totalsRowFormula>SUM(M47:M53)</totalsRowFormula>
    </tableColumn>
    <tableColumn id="10" xr3:uid="{00000000-0010-0000-0400-00000A000000}" name="Tuần 5" totalsRowFunction="custom" dataDxfId="152" totalsRowDxfId="151">
      <totalsRowFormula>SUM(N47:N53)</totalsRowFormula>
    </tableColumn>
    <tableColumn id="11" xr3:uid="{00000000-0010-0000-0400-00000B000000}" name="Làm thêm     " totalsRowFunction="custom" dataDxfId="150" totalsRowDxfId="149">
      <totalsRowFormula>SUM(O47:O53)</totalsRowFormula>
    </tableColumn>
  </tableColumns>
  <tableStyleInfo name="TimeSheet" showFirstColumn="1" showLastColumn="0" showRowStripes="1" showColumnStripes="0"/>
  <extLst>
    <ext xmlns:x14="http://schemas.microsoft.com/office/spreadsheetml/2009/9/main" uri="{504A1905-F514-4f6f-8877-14C23A59335A}">
      <x14:table altTextSummary="Nhập Số giờ thông thường và làm thêm cho mỗi ngày trong tuần và tất cả các tuần của Tháng Năm vào bảng này. Tổng số giờ hàng tuần và Tổng số giờ thông thường được tính toán tự động"/>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háng_Sáu" displayName="Tháng_Sáu" ref="E57:O65" totalsRowCount="1" headerRowDxfId="148" dataDxfId="146" totalsRowDxfId="144" headerRowBorderDxfId="147" tableBorderDxfId="145">
  <autoFilter ref="E57:O64"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500-000001000000}" name="Tháng Sáu" totalsRowLabel="Tổng số giờ hàng tuần" dataDxfId="143" totalsRowDxfId="36"/>
    <tableColumn id="2" xr3:uid="{00000000-0010-0000-0500-000002000000}" name="Tuần 1" totalsRowFunction="custom" dataDxfId="142" totalsRowDxfId="141">
      <totalsRowFormula>SUM(F58:F64)</totalsRowFormula>
    </tableColumn>
    <tableColumn id="3" xr3:uid="{00000000-0010-0000-0500-000003000000}" name="Làm thêm" totalsRowFunction="custom" dataDxfId="140" totalsRowDxfId="139">
      <totalsRowFormula>SUM(G58:G64)</totalsRowFormula>
    </tableColumn>
    <tableColumn id="4" xr3:uid="{00000000-0010-0000-0500-000004000000}" name="Tuần 2" totalsRowFunction="custom" dataDxfId="138" totalsRowDxfId="137">
      <totalsRowFormula>SUM(H58:H64)</totalsRowFormula>
    </tableColumn>
    <tableColumn id="5" xr3:uid="{00000000-0010-0000-0500-000005000000}" name="Làm thêm  " totalsRowFunction="custom" dataDxfId="136" totalsRowDxfId="135">
      <totalsRowFormula>SUM(I58:I64)</totalsRowFormula>
    </tableColumn>
    <tableColumn id="6" xr3:uid="{00000000-0010-0000-0500-000006000000}" name="Tuần 3" totalsRowFunction="custom" dataDxfId="134" totalsRowDxfId="133">
      <totalsRowFormula>SUM(J58:J64)</totalsRowFormula>
    </tableColumn>
    <tableColumn id="7" xr3:uid="{00000000-0010-0000-0500-000007000000}" name="Làm thêm   " totalsRowFunction="custom" dataDxfId="132" totalsRowDxfId="131">
      <totalsRowFormula>SUM(K58:K64)</totalsRowFormula>
    </tableColumn>
    <tableColumn id="8" xr3:uid="{00000000-0010-0000-0500-000008000000}" name="Tuần 4" totalsRowFunction="custom" dataDxfId="130" totalsRowDxfId="129">
      <totalsRowFormula>SUM(L58:L64)</totalsRowFormula>
    </tableColumn>
    <tableColumn id="9" xr3:uid="{00000000-0010-0000-0500-000009000000}" name="Làm thêm    " totalsRowFunction="custom" dataDxfId="128" totalsRowDxfId="127">
      <totalsRowFormula>SUM(M58:M64)</totalsRowFormula>
    </tableColumn>
    <tableColumn id="10" xr3:uid="{00000000-0010-0000-0500-00000A000000}" name="Tuần 5" totalsRowFunction="custom" dataDxfId="126" totalsRowDxfId="125">
      <totalsRowFormula>SUM(N58:N64)</totalsRowFormula>
    </tableColumn>
    <tableColumn id="11" xr3:uid="{00000000-0010-0000-0500-00000B000000}" name="Làm thêm     " totalsRowFunction="custom" dataDxfId="124" totalsRowDxfId="123">
      <totalsRowFormula>SUM(O58:O64)</totalsRowFormula>
    </tableColumn>
  </tableColumns>
  <tableStyleInfo name="TimeSheet" showFirstColumn="1" showLastColumn="0" showRowStripes="1" showColumnStripes="0"/>
  <extLst>
    <ext xmlns:x14="http://schemas.microsoft.com/office/spreadsheetml/2009/9/main" uri="{504A1905-F514-4f6f-8877-14C23A59335A}">
      <x14:table altTextSummary="Nhập Số giờ thông thường và làm thêm cho mỗi ngày trong tuần và tất cả các tuần của Tháng Sáu vào bảng này. Tổng số giờ hàng tuần và Tổng số giờ thông thường được tính toán tự động"/>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háng_Bảy" displayName="Tháng_Bảy" ref="E68:O76" totalsRowCount="1" headerRowDxfId="122" dataDxfId="120" totalsRowDxfId="118" headerRowBorderDxfId="121" tableBorderDxfId="119">
  <autoFilter ref="E68:O75"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600-000001000000}" name="Tháng Bảy" totalsRowLabel="Tổng số giờ hàng tuần" dataDxfId="117" totalsRowDxfId="37"/>
    <tableColumn id="2" xr3:uid="{00000000-0010-0000-0600-000002000000}" name="Tuần 1" totalsRowFunction="custom" dataDxfId="116" totalsRowDxfId="115">
      <totalsRowFormula>SUM(F69:F75)</totalsRowFormula>
    </tableColumn>
    <tableColumn id="3" xr3:uid="{00000000-0010-0000-0600-000003000000}" name="Làm thêm" totalsRowFunction="custom" dataDxfId="114" totalsRowDxfId="113">
      <totalsRowFormula>SUM(G69:G75)</totalsRowFormula>
    </tableColumn>
    <tableColumn id="4" xr3:uid="{00000000-0010-0000-0600-000004000000}" name="Tuần 2" totalsRowFunction="custom" dataDxfId="112" totalsRowDxfId="111">
      <totalsRowFormula>SUM(H69:H75)</totalsRowFormula>
    </tableColumn>
    <tableColumn id="5" xr3:uid="{00000000-0010-0000-0600-000005000000}" name="Làm thêm " totalsRowFunction="custom" dataDxfId="110" totalsRowDxfId="109">
      <totalsRowFormula>SUM(I69:I75)</totalsRowFormula>
    </tableColumn>
    <tableColumn id="6" xr3:uid="{00000000-0010-0000-0600-000006000000}" name="Tuần 3" totalsRowFunction="custom" dataDxfId="108" totalsRowDxfId="107">
      <totalsRowFormula>SUM(J69:J75)</totalsRowFormula>
    </tableColumn>
    <tableColumn id="7" xr3:uid="{00000000-0010-0000-0600-000007000000}" name="Làm thêm  " totalsRowFunction="custom" dataDxfId="106" totalsRowDxfId="105">
      <totalsRowFormula>SUM(K69:K75)</totalsRowFormula>
    </tableColumn>
    <tableColumn id="8" xr3:uid="{00000000-0010-0000-0600-000008000000}" name="Tuần 4" totalsRowFunction="custom" dataDxfId="104" totalsRowDxfId="103">
      <totalsRowFormula>SUM(L69:L75)</totalsRowFormula>
    </tableColumn>
    <tableColumn id="9" xr3:uid="{00000000-0010-0000-0600-000009000000}" name="Làm thêm   " totalsRowFunction="custom" dataDxfId="102" totalsRowDxfId="101">
      <totalsRowFormula>SUM(M69:M75)</totalsRowFormula>
    </tableColumn>
    <tableColumn id="10" xr3:uid="{00000000-0010-0000-0600-00000A000000}" name="Tuần 5" totalsRowFunction="custom" dataDxfId="100" totalsRowDxfId="99">
      <totalsRowFormula>SUM(N69:N75)</totalsRowFormula>
    </tableColumn>
    <tableColumn id="11" xr3:uid="{00000000-0010-0000-0600-00000B000000}" name="Làm thêm     " totalsRowFunction="custom" dataDxfId="98" totalsRowDxfId="97">
      <totalsRowFormula>SUM(O69:O75)</totalsRowFormula>
    </tableColumn>
  </tableColumns>
  <tableStyleInfo name="TimeSheet" showFirstColumn="1" showLastColumn="0" showRowStripes="1" showColumnStripes="0"/>
  <extLst>
    <ext xmlns:x14="http://schemas.microsoft.com/office/spreadsheetml/2009/9/main" uri="{504A1905-F514-4f6f-8877-14C23A59335A}">
      <x14:table altTextSummary="Nhập Số giờ thông thường và làm thêm cho mỗi ngày trong tuần và tất cả các tuần của Tháng Bảy vào bảng này. Tổng số giờ hàng tuần và Tổng số giờ thông thường được tính toán tự động"/>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D36DE58-F08D-41DE-B5C7-080CA996FFC3}" name="Tháng_Mười" displayName="Tháng_Mười" ref="E101:O109" totalsRowCount="1" headerRowDxfId="96" headerRowBorderDxfId="95" tableBorderDxfId="94">
  <autoFilter ref="E101:O108" xr:uid="{7738120B-AE60-464B-BBB2-E8244835185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E26FBE38-62DA-48A4-BD13-30BC4141F5C3}" name="Tháng Mười" totalsRowLabel="Tổng số giờ hàng tuần" totalsRowDxfId="40"/>
    <tableColumn id="2" xr3:uid="{EAA6CD08-D237-4AB1-A3B7-0658489595A6}" name="Tuần 1" totalsRowFunction="sum" totalsRowDxfId="93"/>
    <tableColumn id="3" xr3:uid="{E46C106C-D054-4212-90C2-B908BE72E608}" name="Làm thêm" totalsRowFunction="sum" totalsRowDxfId="92"/>
    <tableColumn id="4" xr3:uid="{E669B4EB-D44F-428E-A64B-864E5538E354}" name="Tuần 2" totalsRowFunction="sum" totalsRowDxfId="91"/>
    <tableColumn id="5" xr3:uid="{943D887D-EB21-43FC-97A6-D2BAAE43958D}" name="Làm thêm " totalsRowFunction="sum" totalsRowDxfId="90"/>
    <tableColumn id="6" xr3:uid="{E0410AFF-9A81-4570-8336-C1C0B94AE31F}" name="Tuần 3" totalsRowFunction="sum" totalsRowDxfId="89"/>
    <tableColumn id="7" xr3:uid="{0A2C7DCA-4487-4AE6-A45E-EF1989C96BDD}" name="Làm thêm  " totalsRowFunction="sum" totalsRowDxfId="88"/>
    <tableColumn id="8" xr3:uid="{DE4CFC82-2A30-4F0A-8BCF-180B0B9203AE}" name="Tuần 4" totalsRowFunction="sum" totalsRowDxfId="87"/>
    <tableColumn id="9" xr3:uid="{C83710AB-6715-448C-BFDD-C2ED42F8939A}" name="Làm thêm   " totalsRowFunction="sum" totalsRowDxfId="86"/>
    <tableColumn id="10" xr3:uid="{24B905EA-2DE0-49F5-8CCB-53B703CC28CA}" name="Tuần 5" totalsRowFunction="sum" totalsRowDxfId="85"/>
    <tableColumn id="11" xr3:uid="{A2553B1A-B036-4F0E-9A0D-E1CEA0EE0C11}" name="Làm thêm    " totalsRowFunction="sum" totalsRowDxfId="84"/>
  </tableColumns>
  <tableStyleInfo name="TimeSheet" showFirstColumn="1" showLastColumn="0" showRowStripes="0" showColumnStripes="0"/>
  <extLst>
    <ext xmlns:x14="http://schemas.microsoft.com/office/spreadsheetml/2009/9/main" uri="{504A1905-F514-4f6f-8877-14C23A59335A}">
      <x14:table altTextSummary="Nhập Số giờ thông thường và làm thêm cho mỗi ngày trong tuần và tất cả các tuần của Tháng Mười vào bảng này. Tổng số giờ hàng tuần và Tổng số giờ thông thường được tính toán tự động"/>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B9E75F0-9A12-46A1-B707-F17114423A31}" name="Tháng_Mười_Một" displayName="Tháng_Mười_Một" ref="E112:O120" totalsRowCount="1" headerRowDxfId="83" headerRowBorderDxfId="82" tableBorderDxfId="81">
  <autoFilter ref="E112:O119" xr:uid="{3A7E7495-FF0F-42C9-93ED-76669D55598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F4A2CBF1-2B8D-43A2-81AC-170A2DF7CA68}" name="Tháng Mười Một" totalsRowLabel="Tổng số giờ hàng tuần" totalsRowDxfId="41"/>
    <tableColumn id="2" xr3:uid="{FA8DA2C8-8CCB-4717-AFAB-CC50B17D67DB}" name="Tuần 1" totalsRowFunction="sum" totalsRowDxfId="80"/>
    <tableColumn id="3" xr3:uid="{31D5831C-6591-4745-A6CF-CA386A418AED}" name="Làm thêm" totalsRowFunction="sum" totalsRowDxfId="79"/>
    <tableColumn id="4" xr3:uid="{B9E22EEC-B5FD-436F-9D89-51A4E36DEB3D}" name="Tuần 2" totalsRowFunction="sum" totalsRowDxfId="78"/>
    <tableColumn id="5" xr3:uid="{1EA92D92-F6A2-4810-8D27-385BA5004175}" name="Làm thêm " totalsRowFunction="sum" totalsRowDxfId="77"/>
    <tableColumn id="6" xr3:uid="{CCB4FB4F-B2CF-4855-B11E-7DBFD861A163}" name="Tuần 3" totalsRowFunction="sum" totalsRowDxfId="76"/>
    <tableColumn id="7" xr3:uid="{B05D444E-57D6-4AE6-AB56-6D5206ABC9BA}" name="Làm thêm  " totalsRowFunction="sum" totalsRowDxfId="75"/>
    <tableColumn id="8" xr3:uid="{098B34DD-5E46-4CCA-BCB7-03538BE8208A}" name="Tuần 4" totalsRowFunction="sum" totalsRowDxfId="74"/>
    <tableColumn id="9" xr3:uid="{0D401A23-4B51-4DFF-81F1-F1B876D7BB9A}" name="Làm thêm    " totalsRowFunction="sum" totalsRowDxfId="73"/>
    <tableColumn id="10" xr3:uid="{97C5530B-7280-44ED-9B49-6834DB3BE39C}" name="Tuần 5" totalsRowFunction="sum" totalsRowDxfId="72"/>
    <tableColumn id="11" xr3:uid="{1D1AFEAB-2784-48F3-8CBD-E02B102AB5B9}" name="Làm thêm     " totalsRowFunction="sum" totalsRowDxfId="71"/>
  </tableColumns>
  <tableStyleInfo name="TimeSheet" showFirstColumn="1" showLastColumn="0" showRowStripes="1" showColumnStripes="0"/>
  <extLst>
    <ext xmlns:x14="http://schemas.microsoft.com/office/spreadsheetml/2009/9/main" uri="{504A1905-F514-4f6f-8877-14C23A59335A}">
      <x14:table altTextSummary="Nhập Số giờ thông thường và làm thêm cho mỗi ngày trong tuần và tất cả các tuần của Tháng Mười Một vào bảng này. Tổng số giờ hàng tuần và Tổng số giờ thông thường được tính toán tự động"/>
    </ext>
  </extLst>
</table>
</file>

<file path=xl/theme/theme1.xml><?xml version="1.0" encoding="utf-8"?>
<a:theme xmlns:a="http://schemas.openxmlformats.org/drawingml/2006/main" name="QLS">
  <a:themeElements>
    <a:clrScheme name="Custom 238">
      <a:dk1>
        <a:sysClr val="windowText" lastClr="000000"/>
      </a:dk1>
      <a:lt1>
        <a:sysClr val="window" lastClr="FFFFFF"/>
      </a:lt1>
      <a:dk2>
        <a:srgbClr val="232351"/>
      </a:dk2>
      <a:lt2>
        <a:srgbClr val="82FFFF"/>
      </a:lt2>
      <a:accent1>
        <a:srgbClr val="9ACD4C"/>
      </a:accent1>
      <a:accent2>
        <a:srgbClr val="F15D5F"/>
      </a:accent2>
      <a:accent3>
        <a:srgbClr val="D35940"/>
      </a:accent3>
      <a:accent4>
        <a:srgbClr val="B258D3"/>
      </a:accent4>
      <a:accent5>
        <a:srgbClr val="63A0CC"/>
      </a:accent5>
      <a:accent6>
        <a:srgbClr val="1E1838"/>
      </a:accent6>
      <a:hlink>
        <a:srgbClr val="B8FA56"/>
      </a:hlink>
      <a:folHlink>
        <a:srgbClr val="7AF8CC"/>
      </a:folHlink>
    </a:clrScheme>
    <a:fontScheme name="Arial Black-Arial">
      <a:majorFont>
        <a:latin typeface="Arial Black" panose="020B0A04020102020204"/>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1:B8"/>
  <sheetViews>
    <sheetView showGridLines="0" tabSelected="1" workbookViewId="0"/>
  </sheetViews>
  <sheetFormatPr defaultColWidth="8.7109375" defaultRowHeight="30" customHeight="1" x14ac:dyDescent="0.2"/>
  <cols>
    <col min="1" max="1" width="2.7109375" style="52" customWidth="1"/>
    <col min="2" max="2" width="82.140625" style="52" customWidth="1"/>
    <col min="3" max="3" width="2.7109375" style="52" customWidth="1"/>
    <col min="4" max="16384" width="8.7109375" style="52"/>
  </cols>
  <sheetData>
    <row r="1" spans="2:2" ht="30" customHeight="1" thickBot="1" x14ac:dyDescent="0.35">
      <c r="B1" s="51" t="s">
        <v>0</v>
      </c>
    </row>
    <row r="2" spans="2:2" ht="30" customHeight="1" thickTop="1" x14ac:dyDescent="0.2">
      <c r="B2" s="52" t="s">
        <v>1</v>
      </c>
    </row>
    <row r="3" spans="2:2" ht="30" customHeight="1" x14ac:dyDescent="0.2">
      <c r="B3" s="52" t="s">
        <v>2</v>
      </c>
    </row>
    <row r="4" spans="2:2" ht="30" customHeight="1" x14ac:dyDescent="0.2">
      <c r="B4" s="52" t="s">
        <v>3</v>
      </c>
    </row>
    <row r="5" spans="2:2" ht="30" customHeight="1" x14ac:dyDescent="0.2">
      <c r="B5" s="52" t="s">
        <v>4</v>
      </c>
    </row>
    <row r="6" spans="2:2" ht="45" customHeight="1" x14ac:dyDescent="0.2">
      <c r="B6" s="65" t="s">
        <v>5</v>
      </c>
    </row>
    <row r="7" spans="2:2" ht="45" customHeight="1" x14ac:dyDescent="0.2">
      <c r="B7" s="52" t="s">
        <v>6</v>
      </c>
    </row>
    <row r="8" spans="2:2" ht="30" customHeight="1" x14ac:dyDescent="0.2">
      <c r="B8" t="s">
        <v>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499984740745262"/>
    <pageSetUpPr autoPageBreaks="0" fitToPage="1"/>
  </sheetPr>
  <dimension ref="A1:P133"/>
  <sheetViews>
    <sheetView showGridLines="0" zoomScaleNormal="100" workbookViewId="0"/>
  </sheetViews>
  <sheetFormatPr defaultRowHeight="12.75" x14ac:dyDescent="0.2"/>
  <cols>
    <col min="1" max="1" width="2.85546875" style="48" customWidth="1"/>
    <col min="2" max="2" width="27.7109375" style="30" customWidth="1"/>
    <col min="3" max="3" width="27" style="30" customWidth="1"/>
    <col min="4" max="4" width="2.5703125" style="30" customWidth="1"/>
    <col min="5" max="5" width="26.85546875" style="30" customWidth="1"/>
    <col min="6" max="6" width="12.5703125" style="30" customWidth="1"/>
    <col min="7" max="7" width="21.5703125" style="63" customWidth="1"/>
    <col min="8" max="8" width="12.5703125" style="63" customWidth="1"/>
    <col min="9" max="9" width="21.5703125" style="63" customWidth="1"/>
    <col min="10" max="10" width="12.5703125" style="63" customWidth="1"/>
    <col min="11" max="11" width="21.5703125" style="63" customWidth="1"/>
    <col min="12" max="12" width="12.5703125" style="63" customWidth="1"/>
    <col min="13" max="13" width="21.5703125" style="63" customWidth="1"/>
    <col min="14" max="14" width="12.5703125" style="63" customWidth="1"/>
    <col min="15" max="15" width="21.5703125" style="63" customWidth="1"/>
    <col min="16" max="16" width="2.5703125" style="30" customWidth="1"/>
  </cols>
  <sheetData>
    <row r="1" spans="1:16" ht="99.95" customHeight="1" thickBot="1" x14ac:dyDescent="0.8">
      <c r="A1" s="47" t="s">
        <v>8</v>
      </c>
      <c r="B1" s="67" t="s">
        <v>41</v>
      </c>
      <c r="C1" s="67"/>
      <c r="D1" s="62"/>
      <c r="E1" s="68" t="s">
        <v>49</v>
      </c>
      <c r="F1" s="68"/>
      <c r="G1" s="68"/>
      <c r="H1" s="68"/>
      <c r="I1" s="68"/>
      <c r="J1" s="68"/>
      <c r="K1" s="68"/>
      <c r="L1" s="68"/>
      <c r="M1" s="68"/>
      <c r="N1" s="68"/>
      <c r="O1" s="68"/>
      <c r="P1" s="64"/>
    </row>
    <row r="2" spans="1:16" ht="30" customHeight="1" thickTop="1" thickBot="1" x14ac:dyDescent="0.25">
      <c r="A2" s="49" t="s">
        <v>9</v>
      </c>
      <c r="B2" s="61" t="s">
        <v>42</v>
      </c>
      <c r="C2" s="50"/>
      <c r="D2" s="31"/>
      <c r="E2" s="28" t="s">
        <v>50</v>
      </c>
      <c r="F2" s="1" t="s">
        <v>73</v>
      </c>
      <c r="G2" s="1" t="s">
        <v>74</v>
      </c>
      <c r="H2" s="1" t="s">
        <v>75</v>
      </c>
      <c r="I2" s="1" t="s">
        <v>76</v>
      </c>
      <c r="J2" s="1" t="s">
        <v>78</v>
      </c>
      <c r="K2" s="1" t="s">
        <v>79</v>
      </c>
      <c r="L2" s="1" t="s">
        <v>80</v>
      </c>
      <c r="M2" s="1" t="s">
        <v>81</v>
      </c>
      <c r="N2" s="1" t="s">
        <v>82</v>
      </c>
      <c r="O2" s="1" t="s">
        <v>83</v>
      </c>
      <c r="P2" s="35"/>
    </row>
    <row r="3" spans="1:16" ht="13.5" thickBot="1" x14ac:dyDescent="0.25">
      <c r="A3" s="48" t="s">
        <v>10</v>
      </c>
      <c r="B3" s="32" t="s">
        <v>43</v>
      </c>
      <c r="C3" s="20"/>
      <c r="D3" s="34"/>
      <c r="E3" s="29" t="s">
        <v>51</v>
      </c>
      <c r="F3" s="26">
        <v>8</v>
      </c>
      <c r="G3" s="27"/>
      <c r="H3" s="27"/>
      <c r="I3" s="27"/>
      <c r="J3" s="27"/>
      <c r="K3" s="27"/>
      <c r="L3" s="27"/>
      <c r="M3" s="27"/>
      <c r="N3" s="27"/>
      <c r="O3" s="27"/>
      <c r="P3" s="35"/>
    </row>
    <row r="4" spans="1:16" ht="13.5" thickBot="1" x14ac:dyDescent="0.25">
      <c r="A4" s="48" t="s">
        <v>11</v>
      </c>
      <c r="B4" s="32" t="s">
        <v>44</v>
      </c>
      <c r="C4" s="33"/>
      <c r="D4" s="34"/>
      <c r="E4" s="29" t="s">
        <v>52</v>
      </c>
      <c r="F4" s="26">
        <v>8</v>
      </c>
      <c r="G4" s="27">
        <v>2</v>
      </c>
      <c r="H4" s="27"/>
      <c r="I4" s="27"/>
      <c r="J4" s="27"/>
      <c r="K4" s="27"/>
      <c r="L4" s="27"/>
      <c r="M4" s="27"/>
      <c r="N4" s="27"/>
      <c r="O4" s="27"/>
      <c r="P4" s="35"/>
    </row>
    <row r="5" spans="1:16" ht="13.5" thickBot="1" x14ac:dyDescent="0.25">
      <c r="A5" s="48" t="s">
        <v>12</v>
      </c>
      <c r="B5" s="32" t="s">
        <v>45</v>
      </c>
      <c r="C5" s="33"/>
      <c r="D5" s="35"/>
      <c r="E5" s="29" t="s">
        <v>53</v>
      </c>
      <c r="F5" s="26"/>
      <c r="G5" s="27"/>
      <c r="H5" s="27"/>
      <c r="I5" s="27"/>
      <c r="J5" s="27"/>
      <c r="K5" s="27"/>
      <c r="L5" s="27"/>
      <c r="M5" s="27"/>
      <c r="N5" s="27"/>
      <c r="O5" s="27"/>
      <c r="P5" s="35"/>
    </row>
    <row r="6" spans="1:16" x14ac:dyDescent="0.2">
      <c r="D6" s="35"/>
      <c r="E6" s="29" t="s">
        <v>54</v>
      </c>
      <c r="F6" s="26"/>
      <c r="G6" s="27"/>
      <c r="H6" s="27"/>
      <c r="I6" s="27"/>
      <c r="J6" s="27"/>
      <c r="K6" s="27"/>
      <c r="L6" s="27"/>
      <c r="M6" s="27"/>
      <c r="N6" s="27"/>
      <c r="O6" s="27"/>
      <c r="P6" s="35"/>
    </row>
    <row r="7" spans="1:16" x14ac:dyDescent="0.2">
      <c r="B7" s="32"/>
      <c r="D7" s="35"/>
      <c r="E7" s="29" t="s">
        <v>55</v>
      </c>
      <c r="F7" s="26"/>
      <c r="G7" s="27"/>
      <c r="H7" s="27"/>
      <c r="I7" s="27"/>
      <c r="J7" s="27"/>
      <c r="K7" s="27"/>
      <c r="L7" s="27"/>
      <c r="M7" s="27"/>
      <c r="N7" s="27"/>
      <c r="O7" s="27"/>
      <c r="P7" s="35"/>
    </row>
    <row r="8" spans="1:16" x14ac:dyDescent="0.2">
      <c r="D8" s="35"/>
      <c r="E8" s="29" t="s">
        <v>56</v>
      </c>
      <c r="F8" s="26"/>
      <c r="G8" s="27"/>
      <c r="H8" s="27"/>
      <c r="I8" s="27"/>
      <c r="J8" s="27"/>
      <c r="K8" s="27"/>
      <c r="L8" s="27"/>
      <c r="M8" s="27"/>
      <c r="N8" s="27"/>
      <c r="O8" s="27"/>
      <c r="P8" s="35"/>
    </row>
    <row r="9" spans="1:16" ht="13.5" thickBot="1" x14ac:dyDescent="0.25">
      <c r="A9" s="48" t="s">
        <v>13</v>
      </c>
      <c r="B9" s="61" t="s">
        <v>46</v>
      </c>
      <c r="C9" s="36">
        <f>Số_giờ_thông_thường</f>
        <v>31</v>
      </c>
      <c r="D9" s="38"/>
      <c r="E9" s="29" t="s">
        <v>57</v>
      </c>
      <c r="F9" s="26"/>
      <c r="G9" s="27"/>
      <c r="H9" s="27"/>
      <c r="I9" s="27"/>
      <c r="J9" s="27"/>
      <c r="K9" s="27"/>
      <c r="L9" s="27"/>
      <c r="M9" s="27"/>
      <c r="N9" s="27"/>
      <c r="O9" s="27"/>
      <c r="P9" s="35"/>
    </row>
    <row r="10" spans="1:16" ht="13.5" thickBot="1" x14ac:dyDescent="0.25">
      <c r="A10" s="48" t="s">
        <v>14</v>
      </c>
      <c r="B10" s="32" t="s">
        <v>47</v>
      </c>
      <c r="C10" s="37">
        <f>Số_giờ_làm_thêm</f>
        <v>4</v>
      </c>
      <c r="D10" s="39"/>
      <c r="E10" s="79" t="s">
        <v>58</v>
      </c>
      <c r="F10" s="23">
        <f t="shared" ref="F10:O10" si="0">SUM(F3:F9)</f>
        <v>16</v>
      </c>
      <c r="G10" s="24">
        <f t="shared" si="0"/>
        <v>2</v>
      </c>
      <c r="H10" s="24">
        <f t="shared" si="0"/>
        <v>0</v>
      </c>
      <c r="I10" s="24">
        <f t="shared" si="0"/>
        <v>0</v>
      </c>
      <c r="J10" s="24">
        <f t="shared" si="0"/>
        <v>0</v>
      </c>
      <c r="K10" s="24">
        <f t="shared" si="0"/>
        <v>0</v>
      </c>
      <c r="L10" s="24">
        <f t="shared" si="0"/>
        <v>0</v>
      </c>
      <c r="M10" s="24">
        <f t="shared" si="0"/>
        <v>0</v>
      </c>
      <c r="N10" s="24">
        <f t="shared" si="0"/>
        <v>0</v>
      </c>
      <c r="O10" s="25">
        <f t="shared" si="0"/>
        <v>0</v>
      </c>
      <c r="P10" s="35"/>
    </row>
    <row r="11" spans="1:16" ht="27.95" customHeight="1" thickBot="1" x14ac:dyDescent="0.25">
      <c r="A11" s="48" t="s">
        <v>15</v>
      </c>
      <c r="B11" s="41" t="s">
        <v>48</v>
      </c>
      <c r="C11" s="19">
        <f>Số_giờ_thông_thường+Số_giờ_làm_thêm</f>
        <v>35</v>
      </c>
      <c r="D11" s="40"/>
      <c r="E11" s="75" t="str">
        <f>LEFT(Tháng_Một[[#Headers],[Tháng Một]],9)&amp;". tổng: Số giờ làm việc thông thường"</f>
        <v>Tháng Một. tổng: Số giờ làm việc thông thường</v>
      </c>
      <c r="F11" s="80">
        <f>SUM(Tháng_Một[Tuần 1],Tháng_Một[Tuần 2],Tháng_Một[Tuần 3],Tháng_Một[Tuần 4],Tháng_Một[Tuần 5])</f>
        <v>16</v>
      </c>
      <c r="G11" s="70" t="str">
        <f>LEFT(Tháng_Một[[#Headers],[Tháng Một]],9)&amp;". tổng: Làm thêm"</f>
        <v>Tháng Một. tổng: Làm thêm</v>
      </c>
      <c r="H11" s="70"/>
      <c r="I11" s="81">
        <f>SUM(Tháng_Một[Làm thêm],Tháng_Một[[Làm thêm  ]],Tháng_Một[[Làm thêm   ]],Tháng_Một[[Làm thêm    ]],Tháng_Một[[Làm thêm     ]])</f>
        <v>2</v>
      </c>
      <c r="J11" s="16"/>
      <c r="K11" s="16"/>
      <c r="L11" s="16"/>
      <c r="M11" s="16"/>
      <c r="N11" s="16"/>
      <c r="O11" s="17"/>
      <c r="P11" s="35"/>
    </row>
    <row r="12" spans="1:16" ht="22.5" customHeight="1" x14ac:dyDescent="0.2">
      <c r="B12" s="41"/>
      <c r="D12" s="35"/>
      <c r="E12" s="35"/>
      <c r="F12" s="35"/>
      <c r="G12" s="59"/>
      <c r="H12" s="59"/>
      <c r="I12" s="59"/>
      <c r="J12" s="59"/>
      <c r="K12" s="59"/>
      <c r="L12" s="59"/>
      <c r="M12" s="59"/>
      <c r="N12" s="59"/>
      <c r="O12" s="60"/>
      <c r="P12" s="35"/>
    </row>
    <row r="13" spans="1:16" ht="30" customHeight="1" thickBot="1" x14ac:dyDescent="0.25">
      <c r="A13" s="48" t="s">
        <v>16</v>
      </c>
      <c r="B13" s="42"/>
      <c r="D13" s="35"/>
      <c r="E13" s="28" t="s">
        <v>59</v>
      </c>
      <c r="F13" s="1" t="s">
        <v>73</v>
      </c>
      <c r="G13" s="10" t="s">
        <v>74</v>
      </c>
      <c r="H13" s="10" t="s">
        <v>75</v>
      </c>
      <c r="I13" s="10" t="s">
        <v>76</v>
      </c>
      <c r="J13" s="10" t="s">
        <v>78</v>
      </c>
      <c r="K13" s="10" t="s">
        <v>79</v>
      </c>
      <c r="L13" s="10" t="s">
        <v>80</v>
      </c>
      <c r="M13" s="10" t="s">
        <v>81</v>
      </c>
      <c r="N13" s="10" t="s">
        <v>82</v>
      </c>
      <c r="O13" s="21" t="s">
        <v>83</v>
      </c>
      <c r="P13" s="35"/>
    </row>
    <row r="14" spans="1:16" x14ac:dyDescent="0.2">
      <c r="D14" s="35"/>
      <c r="E14" s="5" t="s">
        <v>51</v>
      </c>
      <c r="F14" s="6">
        <v>8</v>
      </c>
      <c r="G14" s="11"/>
      <c r="H14" s="11"/>
      <c r="I14" s="11"/>
      <c r="J14" s="11"/>
      <c r="K14" s="11"/>
      <c r="L14" s="11"/>
      <c r="M14" s="11"/>
      <c r="N14" s="11"/>
      <c r="O14" s="13"/>
      <c r="P14" s="35"/>
    </row>
    <row r="15" spans="1:16" x14ac:dyDescent="0.2">
      <c r="B15" s="42"/>
      <c r="D15" s="38"/>
      <c r="E15" s="4" t="s">
        <v>52</v>
      </c>
      <c r="F15" s="2">
        <v>7</v>
      </c>
      <c r="G15" s="12">
        <v>2</v>
      </c>
      <c r="H15" s="12"/>
      <c r="I15" s="12"/>
      <c r="J15" s="12"/>
      <c r="K15" s="12"/>
      <c r="L15" s="12"/>
      <c r="M15" s="12"/>
      <c r="N15" s="12"/>
      <c r="O15" s="22"/>
      <c r="P15" s="35"/>
    </row>
    <row r="16" spans="1:16" x14ac:dyDescent="0.2">
      <c r="B16" s="42"/>
      <c r="D16" s="35"/>
      <c r="E16" s="5" t="s">
        <v>53</v>
      </c>
      <c r="F16" s="6"/>
      <c r="G16" s="11"/>
      <c r="H16" s="11"/>
      <c r="I16" s="11"/>
      <c r="J16" s="11"/>
      <c r="K16" s="11"/>
      <c r="L16" s="11"/>
      <c r="M16" s="11"/>
      <c r="N16" s="11"/>
      <c r="O16" s="13"/>
      <c r="P16" s="35"/>
    </row>
    <row r="17" spans="1:16" x14ac:dyDescent="0.2">
      <c r="D17" s="35"/>
      <c r="E17" s="4" t="s">
        <v>54</v>
      </c>
      <c r="F17" s="2"/>
      <c r="G17" s="12"/>
      <c r="H17" s="12"/>
      <c r="I17" s="12"/>
      <c r="J17" s="12"/>
      <c r="K17" s="12"/>
      <c r="L17" s="12"/>
      <c r="M17" s="12"/>
      <c r="N17" s="12"/>
      <c r="O17" s="22"/>
      <c r="P17" s="35"/>
    </row>
    <row r="18" spans="1:16" x14ac:dyDescent="0.2">
      <c r="D18" s="35"/>
      <c r="E18" s="5" t="s">
        <v>55</v>
      </c>
      <c r="F18" s="6"/>
      <c r="G18" s="11"/>
      <c r="H18" s="11"/>
      <c r="I18" s="11"/>
      <c r="J18" s="11"/>
      <c r="K18" s="11"/>
      <c r="L18" s="11"/>
      <c r="M18" s="11"/>
      <c r="N18" s="11"/>
      <c r="O18" s="13"/>
      <c r="P18" s="35"/>
    </row>
    <row r="19" spans="1:16" x14ac:dyDescent="0.2">
      <c r="D19" s="35"/>
      <c r="E19" s="4" t="s">
        <v>56</v>
      </c>
      <c r="F19" s="2"/>
      <c r="G19" s="12"/>
      <c r="H19" s="12"/>
      <c r="I19" s="12"/>
      <c r="J19" s="12"/>
      <c r="K19" s="12"/>
      <c r="L19" s="12"/>
      <c r="M19" s="12"/>
      <c r="N19" s="12"/>
      <c r="O19" s="22"/>
      <c r="P19" s="35"/>
    </row>
    <row r="20" spans="1:16" x14ac:dyDescent="0.2">
      <c r="D20" s="35"/>
      <c r="E20" s="7" t="s">
        <v>57</v>
      </c>
      <c r="F20" s="8"/>
      <c r="G20" s="13"/>
      <c r="H20" s="13"/>
      <c r="I20" s="13"/>
      <c r="J20" s="13"/>
      <c r="K20" s="13"/>
      <c r="L20" s="13"/>
      <c r="M20" s="13"/>
      <c r="N20" s="13"/>
      <c r="O20" s="13"/>
      <c r="P20" s="35"/>
    </row>
    <row r="21" spans="1:16" ht="13.5" thickBot="1" x14ac:dyDescent="0.25">
      <c r="D21" s="40"/>
      <c r="E21" s="79" t="s">
        <v>58</v>
      </c>
      <c r="F21" s="43">
        <f t="shared" ref="F21:O21" si="1">SUM(F14:F20)</f>
        <v>15</v>
      </c>
      <c r="G21" s="44">
        <f t="shared" si="1"/>
        <v>2</v>
      </c>
      <c r="H21" s="44">
        <f t="shared" si="1"/>
        <v>0</v>
      </c>
      <c r="I21" s="44">
        <f t="shared" si="1"/>
        <v>0</v>
      </c>
      <c r="J21" s="44">
        <f t="shared" si="1"/>
        <v>0</v>
      </c>
      <c r="K21" s="44">
        <f t="shared" si="1"/>
        <v>0</v>
      </c>
      <c r="L21" s="44">
        <f t="shared" si="1"/>
        <v>0</v>
      </c>
      <c r="M21" s="44">
        <f t="shared" si="1"/>
        <v>0</v>
      </c>
      <c r="N21" s="44">
        <f t="shared" si="1"/>
        <v>0</v>
      </c>
      <c r="O21" s="45">
        <f t="shared" si="1"/>
        <v>0</v>
      </c>
      <c r="P21" s="35"/>
    </row>
    <row r="22" spans="1:16" ht="27.95" customHeight="1" x14ac:dyDescent="0.2">
      <c r="A22" s="48" t="s">
        <v>17</v>
      </c>
      <c r="D22" s="40"/>
      <c r="E22" s="82" t="str">
        <f>LEFT(Tháng_Hai[[#Headers],[Tháng Hai]],9)&amp;". tổng: Số giờ làm việc thông thường"</f>
        <v>Tháng Hai. tổng: Số giờ làm việc thông thường</v>
      </c>
      <c r="F22" s="83">
        <f>SUM(Tháng_Hai[Tuần 1],Tháng_Hai[Tuần 2],Tháng_Hai[Tuần 3],Tháng_Hai[Tuần 4],Tháng_Hai[Tuần 5])</f>
        <v>15</v>
      </c>
      <c r="G22" s="84" t="str">
        <f>LEFT(Tháng_Hai[[#Headers],[Tháng Hai]],9)&amp;". tổng: Làm thêm"</f>
        <v>Tháng Hai. tổng: Làm thêm</v>
      </c>
      <c r="H22" s="84"/>
      <c r="I22" s="85">
        <f>SUM(Tháng_Hai[Làm thêm],Tháng_Hai[[Làm thêm  ]],Tháng_Hai[[Làm thêm   ]],Tháng_Hai[[Làm thêm    ]],Tháng_Hai[[Làm thêm     ]])</f>
        <v>2</v>
      </c>
      <c r="J22" s="14"/>
      <c r="K22" s="14"/>
      <c r="L22" s="14"/>
      <c r="M22" s="14"/>
      <c r="N22" s="14"/>
      <c r="O22" s="18"/>
      <c r="P22" s="35"/>
    </row>
    <row r="23" spans="1:16" s="3" customFormat="1" x14ac:dyDescent="0.2">
      <c r="A23" s="48"/>
      <c r="B23" s="30"/>
      <c r="C23" s="30"/>
      <c r="D23" s="35"/>
      <c r="E23" s="35"/>
      <c r="F23" s="35"/>
      <c r="G23" s="59"/>
      <c r="H23" s="59"/>
      <c r="I23" s="59"/>
      <c r="J23" s="59"/>
      <c r="K23" s="59"/>
      <c r="L23" s="59"/>
      <c r="M23" s="59"/>
      <c r="N23" s="59"/>
      <c r="O23" s="60"/>
      <c r="P23" s="35"/>
    </row>
    <row r="24" spans="1:16" ht="30" customHeight="1" thickBot="1" x14ac:dyDescent="0.25">
      <c r="A24" s="48" t="s">
        <v>18</v>
      </c>
      <c r="D24" s="35"/>
      <c r="E24" s="46" t="s">
        <v>60</v>
      </c>
      <c r="F24" s="1" t="s">
        <v>73</v>
      </c>
      <c r="G24" s="10" t="s">
        <v>74</v>
      </c>
      <c r="H24" s="10" t="s">
        <v>75</v>
      </c>
      <c r="I24" s="10" t="s">
        <v>77</v>
      </c>
      <c r="J24" s="10" t="s">
        <v>78</v>
      </c>
      <c r="K24" s="10" t="s">
        <v>76</v>
      </c>
      <c r="L24" s="10" t="s">
        <v>80</v>
      </c>
      <c r="M24" s="10" t="s">
        <v>81</v>
      </c>
      <c r="N24" s="10" t="s">
        <v>82</v>
      </c>
      <c r="O24" s="21" t="s">
        <v>83</v>
      </c>
      <c r="P24" s="35"/>
    </row>
    <row r="25" spans="1:16" x14ac:dyDescent="0.2">
      <c r="D25" s="35"/>
      <c r="E25" s="5" t="s">
        <v>51</v>
      </c>
      <c r="F25" s="6"/>
      <c r="G25" s="11"/>
      <c r="H25" s="11"/>
      <c r="I25" s="11"/>
      <c r="J25" s="11"/>
      <c r="K25" s="11"/>
      <c r="L25" s="11"/>
      <c r="M25" s="11"/>
      <c r="N25" s="11"/>
      <c r="O25" s="13"/>
      <c r="P25" s="35"/>
    </row>
    <row r="26" spans="1:16" x14ac:dyDescent="0.2">
      <c r="D26" s="35"/>
      <c r="E26" s="4" t="s">
        <v>52</v>
      </c>
      <c r="F26" s="2"/>
      <c r="G26" s="12"/>
      <c r="H26" s="12"/>
      <c r="I26" s="12"/>
      <c r="J26" s="12"/>
      <c r="K26" s="12"/>
      <c r="L26" s="12"/>
      <c r="M26" s="12"/>
      <c r="N26" s="12"/>
      <c r="O26" s="22"/>
      <c r="P26" s="35"/>
    </row>
    <row r="27" spans="1:16" x14ac:dyDescent="0.2">
      <c r="D27" s="35"/>
      <c r="E27" s="5" t="s">
        <v>53</v>
      </c>
      <c r="F27" s="6"/>
      <c r="G27" s="11"/>
      <c r="H27" s="11"/>
      <c r="I27" s="11"/>
      <c r="J27" s="11"/>
      <c r="K27" s="11"/>
      <c r="L27" s="11"/>
      <c r="M27" s="11"/>
      <c r="N27" s="11"/>
      <c r="O27" s="13"/>
      <c r="P27" s="35"/>
    </row>
    <row r="28" spans="1:16" x14ac:dyDescent="0.2">
      <c r="D28" s="35"/>
      <c r="E28" s="4" t="s">
        <v>54</v>
      </c>
      <c r="F28" s="2"/>
      <c r="G28" s="12"/>
      <c r="H28" s="12"/>
      <c r="I28" s="12"/>
      <c r="J28" s="12"/>
      <c r="K28" s="12"/>
      <c r="L28" s="12"/>
      <c r="M28" s="12"/>
      <c r="N28" s="12"/>
      <c r="O28" s="22"/>
      <c r="P28" s="35"/>
    </row>
    <row r="29" spans="1:16" x14ac:dyDescent="0.2">
      <c r="D29" s="35"/>
      <c r="E29" s="5" t="s">
        <v>55</v>
      </c>
      <c r="F29" s="6"/>
      <c r="G29" s="11"/>
      <c r="H29" s="11"/>
      <c r="I29" s="11"/>
      <c r="J29" s="11"/>
      <c r="K29" s="11"/>
      <c r="L29" s="11"/>
      <c r="M29" s="11"/>
      <c r="N29" s="11"/>
      <c r="O29" s="13"/>
      <c r="P29" s="35"/>
    </row>
    <row r="30" spans="1:16" x14ac:dyDescent="0.2">
      <c r="D30" s="35"/>
      <c r="E30" s="4" t="s">
        <v>56</v>
      </c>
      <c r="F30" s="2"/>
      <c r="G30" s="12"/>
      <c r="H30" s="12"/>
      <c r="I30" s="12"/>
      <c r="J30" s="12"/>
      <c r="K30" s="12"/>
      <c r="L30" s="12"/>
      <c r="M30" s="12"/>
      <c r="N30" s="12"/>
      <c r="O30" s="22"/>
      <c r="P30" s="35"/>
    </row>
    <row r="31" spans="1:16" x14ac:dyDescent="0.2">
      <c r="D31" s="35"/>
      <c r="E31" s="7" t="s">
        <v>57</v>
      </c>
      <c r="F31" s="8"/>
      <c r="G31" s="13"/>
      <c r="H31" s="13"/>
      <c r="I31" s="13"/>
      <c r="J31" s="13"/>
      <c r="K31" s="13"/>
      <c r="L31" s="13"/>
      <c r="M31" s="13"/>
      <c r="N31" s="13"/>
      <c r="O31" s="13"/>
      <c r="P31" s="35"/>
    </row>
    <row r="32" spans="1:16" ht="13.5" thickBot="1" x14ac:dyDescent="0.25">
      <c r="D32" s="35"/>
      <c r="E32" s="79" t="s">
        <v>58</v>
      </c>
      <c r="F32" s="43">
        <f t="shared" ref="F32:O32" si="2">SUM(F25:F31)</f>
        <v>0</v>
      </c>
      <c r="G32" s="44">
        <f t="shared" si="2"/>
        <v>0</v>
      </c>
      <c r="H32" s="44">
        <f t="shared" si="2"/>
        <v>0</v>
      </c>
      <c r="I32" s="44">
        <f t="shared" si="2"/>
        <v>0</v>
      </c>
      <c r="J32" s="44">
        <f t="shared" si="2"/>
        <v>0</v>
      </c>
      <c r="K32" s="44">
        <f t="shared" si="2"/>
        <v>0</v>
      </c>
      <c r="L32" s="44">
        <f t="shared" si="2"/>
        <v>0</v>
      </c>
      <c r="M32" s="44">
        <f t="shared" si="2"/>
        <v>0</v>
      </c>
      <c r="N32" s="44">
        <f t="shared" si="2"/>
        <v>0</v>
      </c>
      <c r="O32" s="45">
        <f t="shared" si="2"/>
        <v>0</v>
      </c>
      <c r="P32" s="35"/>
    </row>
    <row r="33" spans="1:16" ht="27.95" customHeight="1" x14ac:dyDescent="0.2">
      <c r="A33" s="48" t="s">
        <v>19</v>
      </c>
      <c r="D33" s="40"/>
      <c r="E33" s="77" t="str">
        <f>LEFT(Tháng_Một[[#Headers],[Tháng Một]],9)&amp;". tổng: Số giờ làm việc thông thường"</f>
        <v>Tháng Một. tổng: Số giờ làm việc thông thường</v>
      </c>
      <c r="F33" s="86">
        <f>SUM(Tháng_Ba[Tuần 1],Tháng_Ba[Tuần 2],Tháng_Ba[Tuần 3],Tháng_Ba[Tuần 4],Tháng_Ba[Tuần 5])</f>
        <v>0</v>
      </c>
      <c r="G33" s="84" t="str">
        <f>LEFT(Tháng_Ba[[#Headers],[Tháng Ba]],9)&amp;". tổng: Làm thêm"</f>
        <v>Tháng Ba. tổng: Làm thêm</v>
      </c>
      <c r="H33" s="84"/>
      <c r="I33" s="87">
        <f>SUM(Tháng_Ba[Làm thêm],Tháng_Ba[[Làm thêm ]],Tháng_Ba[[Làm thêm  ]],Tháng_Ba[[Làm thêm    ]],Tháng_Ba[[Làm thêm     ]])</f>
        <v>0</v>
      </c>
      <c r="J33" s="14"/>
      <c r="K33" s="14"/>
      <c r="L33" s="14"/>
      <c r="M33" s="14"/>
      <c r="N33" s="14"/>
      <c r="O33" s="18"/>
      <c r="P33" s="35"/>
    </row>
    <row r="34" spans="1:16" ht="42" customHeight="1" thickBot="1" x14ac:dyDescent="0.35">
      <c r="A34" s="48" t="s">
        <v>20</v>
      </c>
      <c r="D34" s="40"/>
      <c r="E34" s="69" t="s">
        <v>61</v>
      </c>
      <c r="F34" s="69"/>
      <c r="G34" s="69"/>
      <c r="H34" s="69"/>
      <c r="I34" s="69"/>
      <c r="J34" s="69"/>
      <c r="K34" s="69"/>
      <c r="L34" s="69"/>
      <c r="M34" s="69"/>
      <c r="N34" s="69"/>
      <c r="O34" s="69"/>
      <c r="P34" s="35"/>
    </row>
    <row r="35" spans="1:16" ht="30" customHeight="1" thickTop="1" thickBot="1" x14ac:dyDescent="0.25">
      <c r="A35" s="48" t="s">
        <v>21</v>
      </c>
      <c r="D35" s="35"/>
      <c r="E35" s="46" t="s">
        <v>62</v>
      </c>
      <c r="F35" s="1" t="s">
        <v>73</v>
      </c>
      <c r="G35" s="10" t="s">
        <v>74</v>
      </c>
      <c r="H35" s="10" t="s">
        <v>75</v>
      </c>
      <c r="I35" s="10" t="s">
        <v>76</v>
      </c>
      <c r="J35" s="10" t="s">
        <v>78</v>
      </c>
      <c r="K35" s="10" t="s">
        <v>79</v>
      </c>
      <c r="L35" s="10" t="s">
        <v>80</v>
      </c>
      <c r="M35" s="10" t="s">
        <v>81</v>
      </c>
      <c r="N35" s="10" t="s">
        <v>82</v>
      </c>
      <c r="O35" s="21" t="s">
        <v>83</v>
      </c>
      <c r="P35" s="35"/>
    </row>
    <row r="36" spans="1:16" x14ac:dyDescent="0.2">
      <c r="D36" s="35"/>
      <c r="E36" s="5" t="s">
        <v>51</v>
      </c>
      <c r="F36" s="6"/>
      <c r="G36" s="11"/>
      <c r="H36" s="11"/>
      <c r="I36" s="11"/>
      <c r="J36" s="11"/>
      <c r="K36" s="11"/>
      <c r="L36" s="11"/>
      <c r="M36" s="11"/>
      <c r="N36" s="11"/>
      <c r="O36" s="13"/>
      <c r="P36" s="35"/>
    </row>
    <row r="37" spans="1:16" x14ac:dyDescent="0.2">
      <c r="D37" s="35"/>
      <c r="E37" s="4" t="s">
        <v>52</v>
      </c>
      <c r="F37" s="2"/>
      <c r="G37" s="12"/>
      <c r="H37" s="12"/>
      <c r="I37" s="12"/>
      <c r="J37" s="12"/>
      <c r="K37" s="12"/>
      <c r="L37" s="12"/>
      <c r="M37" s="12"/>
      <c r="N37" s="12"/>
      <c r="O37" s="22"/>
      <c r="P37" s="35"/>
    </row>
    <row r="38" spans="1:16" x14ac:dyDescent="0.2">
      <c r="D38" s="35"/>
      <c r="E38" s="5" t="s">
        <v>53</v>
      </c>
      <c r="F38" s="6"/>
      <c r="G38" s="11"/>
      <c r="H38" s="11"/>
      <c r="I38" s="11"/>
      <c r="J38" s="11"/>
      <c r="K38" s="11"/>
      <c r="L38" s="11"/>
      <c r="M38" s="11"/>
      <c r="N38" s="11"/>
      <c r="O38" s="13"/>
      <c r="P38" s="35"/>
    </row>
    <row r="39" spans="1:16" x14ac:dyDescent="0.2">
      <c r="D39" s="35"/>
      <c r="E39" s="4" t="s">
        <v>54</v>
      </c>
      <c r="F39" s="2"/>
      <c r="G39" s="12"/>
      <c r="H39" s="12"/>
      <c r="I39" s="12"/>
      <c r="J39" s="12"/>
      <c r="K39" s="12"/>
      <c r="L39" s="12"/>
      <c r="M39" s="12"/>
      <c r="N39" s="12"/>
      <c r="O39" s="22"/>
      <c r="P39" s="35"/>
    </row>
    <row r="40" spans="1:16" x14ac:dyDescent="0.2">
      <c r="D40" s="35"/>
      <c r="E40" s="5" t="s">
        <v>55</v>
      </c>
      <c r="F40" s="6"/>
      <c r="G40" s="11"/>
      <c r="H40" s="11"/>
      <c r="I40" s="11"/>
      <c r="J40" s="11"/>
      <c r="K40" s="11"/>
      <c r="L40" s="11"/>
      <c r="M40" s="11"/>
      <c r="N40" s="11"/>
      <c r="O40" s="13"/>
      <c r="P40" s="35"/>
    </row>
    <row r="41" spans="1:16" x14ac:dyDescent="0.2">
      <c r="D41" s="35"/>
      <c r="E41" s="4" t="s">
        <v>56</v>
      </c>
      <c r="F41" s="2"/>
      <c r="G41" s="12"/>
      <c r="H41" s="12"/>
      <c r="I41" s="12"/>
      <c r="J41" s="12"/>
      <c r="K41" s="12"/>
      <c r="L41" s="12"/>
      <c r="M41" s="12"/>
      <c r="N41" s="12"/>
      <c r="O41" s="22"/>
      <c r="P41" s="35"/>
    </row>
    <row r="42" spans="1:16" x14ac:dyDescent="0.2">
      <c r="D42" s="35"/>
      <c r="E42" s="7" t="s">
        <v>57</v>
      </c>
      <c r="F42" s="8"/>
      <c r="G42" s="13"/>
      <c r="H42" s="13"/>
      <c r="I42" s="13"/>
      <c r="J42" s="13"/>
      <c r="K42" s="13"/>
      <c r="L42" s="13"/>
      <c r="M42" s="13"/>
      <c r="N42" s="13"/>
      <c r="O42" s="13"/>
      <c r="P42" s="35"/>
    </row>
    <row r="43" spans="1:16" ht="15" customHeight="1" thickBot="1" x14ac:dyDescent="0.25">
      <c r="D43" s="40"/>
      <c r="E43" s="79" t="s">
        <v>58</v>
      </c>
      <c r="F43" s="43">
        <f t="shared" ref="F43:O43" si="3">SUM(F36:F42)</f>
        <v>0</v>
      </c>
      <c r="G43" s="44">
        <f t="shared" si="3"/>
        <v>0</v>
      </c>
      <c r="H43" s="44">
        <f t="shared" si="3"/>
        <v>0</v>
      </c>
      <c r="I43" s="44">
        <f t="shared" si="3"/>
        <v>0</v>
      </c>
      <c r="J43" s="44">
        <f t="shared" si="3"/>
        <v>0</v>
      </c>
      <c r="K43" s="44">
        <f t="shared" si="3"/>
        <v>0</v>
      </c>
      <c r="L43" s="44">
        <f t="shared" si="3"/>
        <v>0</v>
      </c>
      <c r="M43" s="44">
        <f t="shared" si="3"/>
        <v>0</v>
      </c>
      <c r="N43" s="44">
        <f t="shared" si="3"/>
        <v>0</v>
      </c>
      <c r="O43" s="45">
        <f t="shared" si="3"/>
        <v>0</v>
      </c>
      <c r="P43" s="35"/>
    </row>
    <row r="44" spans="1:16" ht="27.95" customHeight="1" x14ac:dyDescent="0.2">
      <c r="A44" s="48" t="s">
        <v>22</v>
      </c>
      <c r="D44" s="40"/>
      <c r="E44" s="82" t="str">
        <f>LEFT(Tháng_Tư[[#Headers],[Tháng Tư]],9)&amp;". tổng: Số giờ làm việc thông thường"</f>
        <v>Tháng Tư. tổng: Số giờ làm việc thông thường</v>
      </c>
      <c r="F44" s="86">
        <f>SUM(Tháng_Tư[Tuần 1],Tháng_Tư[Tuần 2],Tháng_Tư[Tuần 3],Tháng_Tư[Tuần 4],Tháng_Tư[Tuần 5])</f>
        <v>0</v>
      </c>
      <c r="G44" s="84" t="str">
        <f>LEFT(Tháng_Tư[[#Headers],[Tháng Tư]],9)&amp;". tổng: Làm thêm"</f>
        <v>Tháng Tư. tổng: Làm thêm</v>
      </c>
      <c r="H44" s="84"/>
      <c r="I44" s="87">
        <f>SUM(Tháng_Tư[Làm thêm],Tháng_Tư[[Làm thêm  ]],Tháng_Tư[[Làm thêm   ]],Tháng_Tư[[Làm thêm    ]],Tháng_Tư[[Làm thêm     ]])</f>
        <v>0</v>
      </c>
      <c r="J44" s="14"/>
      <c r="K44" s="14"/>
      <c r="L44" s="14"/>
      <c r="M44" s="14"/>
      <c r="N44" s="14"/>
      <c r="O44" s="18"/>
      <c r="P44" s="35"/>
    </row>
    <row r="45" spans="1:16" x14ac:dyDescent="0.2">
      <c r="D45" s="35"/>
      <c r="E45" s="35"/>
      <c r="F45" s="35"/>
      <c r="G45" s="59"/>
      <c r="H45" s="59"/>
      <c r="I45" s="59"/>
      <c r="J45" s="59"/>
      <c r="K45" s="59"/>
      <c r="L45" s="59"/>
      <c r="M45" s="59"/>
      <c r="N45" s="59"/>
      <c r="O45" s="59"/>
      <c r="P45" s="35"/>
    </row>
    <row r="46" spans="1:16" ht="30" customHeight="1" thickBot="1" x14ac:dyDescent="0.25">
      <c r="A46" s="48" t="s">
        <v>23</v>
      </c>
      <c r="D46" s="35"/>
      <c r="E46" s="46" t="s">
        <v>63</v>
      </c>
      <c r="F46" s="1" t="s">
        <v>73</v>
      </c>
      <c r="G46" s="10" t="s">
        <v>74</v>
      </c>
      <c r="H46" s="10" t="s">
        <v>75</v>
      </c>
      <c r="I46" s="10" t="s">
        <v>76</v>
      </c>
      <c r="J46" s="10" t="s">
        <v>78</v>
      </c>
      <c r="K46" s="10" t="s">
        <v>79</v>
      </c>
      <c r="L46" s="10" t="s">
        <v>80</v>
      </c>
      <c r="M46" s="10" t="s">
        <v>81</v>
      </c>
      <c r="N46" s="10" t="s">
        <v>82</v>
      </c>
      <c r="O46" s="21" t="s">
        <v>83</v>
      </c>
      <c r="P46" s="35"/>
    </row>
    <row r="47" spans="1:16" x14ac:dyDescent="0.2">
      <c r="D47" s="35"/>
      <c r="E47" s="5" t="s">
        <v>51</v>
      </c>
      <c r="F47" s="6"/>
      <c r="G47" s="11"/>
      <c r="H47" s="11"/>
      <c r="I47" s="11"/>
      <c r="J47" s="11"/>
      <c r="K47" s="11"/>
      <c r="L47" s="11"/>
      <c r="M47" s="11"/>
      <c r="N47" s="11"/>
      <c r="O47" s="13"/>
      <c r="P47" s="35"/>
    </row>
    <row r="48" spans="1:16" x14ac:dyDescent="0.2">
      <c r="D48" s="35"/>
      <c r="E48" s="4" t="s">
        <v>52</v>
      </c>
      <c r="F48" s="2"/>
      <c r="G48" s="12"/>
      <c r="H48" s="12"/>
      <c r="I48" s="12"/>
      <c r="J48" s="12"/>
      <c r="K48" s="12"/>
      <c r="L48" s="12"/>
      <c r="M48" s="12"/>
      <c r="N48" s="12"/>
      <c r="O48" s="22"/>
      <c r="P48" s="35"/>
    </row>
    <row r="49" spans="1:16" x14ac:dyDescent="0.2">
      <c r="D49" s="35"/>
      <c r="E49" s="5" t="s">
        <v>53</v>
      </c>
      <c r="F49" s="6"/>
      <c r="G49" s="11"/>
      <c r="H49" s="11"/>
      <c r="I49" s="11"/>
      <c r="J49" s="11"/>
      <c r="K49" s="11"/>
      <c r="L49" s="11"/>
      <c r="M49" s="11"/>
      <c r="N49" s="11"/>
      <c r="O49" s="13"/>
      <c r="P49" s="35"/>
    </row>
    <row r="50" spans="1:16" x14ac:dyDescent="0.2">
      <c r="D50" s="35"/>
      <c r="E50" s="4" t="s">
        <v>54</v>
      </c>
      <c r="F50" s="2"/>
      <c r="G50" s="12"/>
      <c r="H50" s="12"/>
      <c r="I50" s="12"/>
      <c r="J50" s="12"/>
      <c r="K50" s="12"/>
      <c r="L50" s="12"/>
      <c r="M50" s="12"/>
      <c r="N50" s="12"/>
      <c r="O50" s="22"/>
      <c r="P50" s="35"/>
    </row>
    <row r="51" spans="1:16" x14ac:dyDescent="0.2">
      <c r="D51" s="35"/>
      <c r="E51" s="5" t="s">
        <v>55</v>
      </c>
      <c r="F51" s="6"/>
      <c r="G51" s="11"/>
      <c r="H51" s="11"/>
      <c r="I51" s="11"/>
      <c r="J51" s="11"/>
      <c r="K51" s="11"/>
      <c r="L51" s="11"/>
      <c r="M51" s="11"/>
      <c r="N51" s="11"/>
      <c r="O51" s="13"/>
      <c r="P51" s="35"/>
    </row>
    <row r="52" spans="1:16" x14ac:dyDescent="0.2">
      <c r="D52" s="35"/>
      <c r="E52" s="4" t="s">
        <v>56</v>
      </c>
      <c r="F52" s="2"/>
      <c r="G52" s="12"/>
      <c r="H52" s="12"/>
      <c r="I52" s="12"/>
      <c r="J52" s="12"/>
      <c r="K52" s="12"/>
      <c r="L52" s="12"/>
      <c r="M52" s="12"/>
      <c r="N52" s="12"/>
      <c r="O52" s="22"/>
      <c r="P52" s="35"/>
    </row>
    <row r="53" spans="1:16" ht="15" customHeight="1" x14ac:dyDescent="0.2">
      <c r="D53" s="35"/>
      <c r="E53" s="7" t="s">
        <v>57</v>
      </c>
      <c r="F53" s="8"/>
      <c r="G53" s="13"/>
      <c r="H53" s="13"/>
      <c r="I53" s="13"/>
      <c r="J53" s="13"/>
      <c r="K53" s="13"/>
      <c r="L53" s="13"/>
      <c r="M53" s="13"/>
      <c r="N53" s="13"/>
      <c r="O53" s="13"/>
      <c r="P53" s="35"/>
    </row>
    <row r="54" spans="1:16" ht="13.5" thickBot="1" x14ac:dyDescent="0.25">
      <c r="D54" s="40"/>
      <c r="E54" s="79" t="s">
        <v>58</v>
      </c>
      <c r="F54" s="43">
        <f t="shared" ref="F54:O54" si="4">SUM(F47:F53)</f>
        <v>0</v>
      </c>
      <c r="G54" s="44">
        <f t="shared" si="4"/>
        <v>0</v>
      </c>
      <c r="H54" s="44">
        <f t="shared" si="4"/>
        <v>0</v>
      </c>
      <c r="I54" s="44">
        <f t="shared" si="4"/>
        <v>0</v>
      </c>
      <c r="J54" s="44">
        <f t="shared" si="4"/>
        <v>0</v>
      </c>
      <c r="K54" s="44">
        <f t="shared" si="4"/>
        <v>0</v>
      </c>
      <c r="L54" s="44">
        <f t="shared" si="4"/>
        <v>0</v>
      </c>
      <c r="M54" s="44">
        <f t="shared" si="4"/>
        <v>0</v>
      </c>
      <c r="N54" s="44">
        <f t="shared" si="4"/>
        <v>0</v>
      </c>
      <c r="O54" s="45">
        <f t="shared" si="4"/>
        <v>0</v>
      </c>
      <c r="P54" s="35"/>
    </row>
    <row r="55" spans="1:16" ht="27.95" customHeight="1" x14ac:dyDescent="0.2">
      <c r="A55" s="48" t="s">
        <v>24</v>
      </c>
      <c r="D55" s="40"/>
      <c r="E55" s="82" t="str">
        <f>LEFT(Tháng_Năm[[#Headers],[Tháng Năm]],9)&amp;". tổng: Số giờ làm việc thông thường"</f>
        <v>Tháng Năm. tổng: Số giờ làm việc thông thường</v>
      </c>
      <c r="F55" s="86">
        <f>SUM(Tháng_Năm[Tuần 1],Tháng_Năm[Tuần 2],Tháng_Năm[Tuần 3],Tháng_Năm[Tuần 4],Tháng_Năm[Tuần 5])</f>
        <v>0</v>
      </c>
      <c r="G55" s="84" t="str">
        <f>LEFT(Tháng_Năm[[#Headers],[Tháng Năm]],9)&amp;". tổng: Làm thêm"</f>
        <v>Tháng Năm. tổng: Làm thêm</v>
      </c>
      <c r="H55" s="84"/>
      <c r="I55" s="87">
        <f>SUM(Tháng_Năm[Làm thêm],Tháng_Năm[[Làm thêm  ]],Tháng_Năm[[Làm thêm   ]],Tháng_Năm[[Làm thêm    ]],Tháng_Năm[[Làm thêm     ]])</f>
        <v>0</v>
      </c>
      <c r="J55" s="14"/>
      <c r="K55" s="14"/>
      <c r="L55" s="14"/>
      <c r="M55" s="14"/>
      <c r="N55" s="14"/>
      <c r="O55" s="18"/>
      <c r="P55" s="35"/>
    </row>
    <row r="56" spans="1:16" x14ac:dyDescent="0.2">
      <c r="D56" s="35"/>
      <c r="E56" s="35"/>
      <c r="F56" s="35"/>
      <c r="G56" s="59"/>
      <c r="H56" s="59"/>
      <c r="I56" s="59"/>
      <c r="J56" s="59"/>
      <c r="K56" s="59"/>
      <c r="L56" s="59"/>
      <c r="M56" s="59"/>
      <c r="N56" s="59"/>
      <c r="O56" s="59"/>
      <c r="P56" s="35"/>
    </row>
    <row r="57" spans="1:16" ht="30" customHeight="1" thickBot="1" x14ac:dyDescent="0.25">
      <c r="A57" s="48" t="s">
        <v>25</v>
      </c>
      <c r="D57" s="35"/>
      <c r="E57" s="46" t="s">
        <v>64</v>
      </c>
      <c r="F57" s="1" t="s">
        <v>73</v>
      </c>
      <c r="G57" s="10" t="s">
        <v>74</v>
      </c>
      <c r="H57" s="10" t="s">
        <v>75</v>
      </c>
      <c r="I57" s="10" t="s">
        <v>76</v>
      </c>
      <c r="J57" s="10" t="s">
        <v>78</v>
      </c>
      <c r="K57" s="10" t="s">
        <v>79</v>
      </c>
      <c r="L57" s="10" t="s">
        <v>80</v>
      </c>
      <c r="M57" s="10" t="s">
        <v>81</v>
      </c>
      <c r="N57" s="10" t="s">
        <v>82</v>
      </c>
      <c r="O57" s="21" t="s">
        <v>83</v>
      </c>
      <c r="P57" s="35"/>
    </row>
    <row r="58" spans="1:16" x14ac:dyDescent="0.2">
      <c r="D58" s="35"/>
      <c r="E58" s="5" t="s">
        <v>51</v>
      </c>
      <c r="F58" s="6"/>
      <c r="G58" s="11"/>
      <c r="H58" s="11"/>
      <c r="I58" s="11"/>
      <c r="J58" s="11"/>
      <c r="K58" s="11"/>
      <c r="L58" s="11"/>
      <c r="M58" s="11"/>
      <c r="N58" s="11"/>
      <c r="O58" s="13"/>
      <c r="P58" s="35"/>
    </row>
    <row r="59" spans="1:16" x14ac:dyDescent="0.2">
      <c r="D59" s="35"/>
      <c r="E59" s="4" t="s">
        <v>52</v>
      </c>
      <c r="F59" s="2"/>
      <c r="G59" s="12"/>
      <c r="H59" s="12"/>
      <c r="I59" s="12"/>
      <c r="J59" s="12"/>
      <c r="K59" s="12"/>
      <c r="L59" s="12"/>
      <c r="M59" s="12"/>
      <c r="N59" s="12"/>
      <c r="O59" s="22"/>
      <c r="P59" s="35"/>
    </row>
    <row r="60" spans="1:16" x14ac:dyDescent="0.2">
      <c r="D60" s="35"/>
      <c r="E60" s="5" t="s">
        <v>53</v>
      </c>
      <c r="F60" s="6"/>
      <c r="G60" s="11"/>
      <c r="H60" s="11"/>
      <c r="I60" s="11"/>
      <c r="J60" s="11"/>
      <c r="K60" s="11"/>
      <c r="L60" s="11"/>
      <c r="M60" s="11"/>
      <c r="N60" s="11"/>
      <c r="O60" s="13"/>
      <c r="P60" s="35"/>
    </row>
    <row r="61" spans="1:16" x14ac:dyDescent="0.2">
      <c r="D61" s="35"/>
      <c r="E61" s="4" t="s">
        <v>54</v>
      </c>
      <c r="F61" s="2"/>
      <c r="G61" s="12"/>
      <c r="H61" s="12"/>
      <c r="I61" s="12"/>
      <c r="J61" s="12"/>
      <c r="K61" s="12"/>
      <c r="L61" s="12"/>
      <c r="M61" s="12"/>
      <c r="N61" s="12"/>
      <c r="O61" s="22"/>
      <c r="P61" s="35"/>
    </row>
    <row r="62" spans="1:16" x14ac:dyDescent="0.2">
      <c r="D62" s="35"/>
      <c r="E62" s="5" t="s">
        <v>55</v>
      </c>
      <c r="F62" s="6"/>
      <c r="G62" s="11"/>
      <c r="H62" s="11"/>
      <c r="I62" s="11"/>
      <c r="J62" s="11"/>
      <c r="K62" s="11"/>
      <c r="L62" s="11"/>
      <c r="M62" s="11"/>
      <c r="N62" s="11"/>
      <c r="O62" s="13"/>
      <c r="P62" s="35"/>
    </row>
    <row r="63" spans="1:16" ht="15" customHeight="1" x14ac:dyDescent="0.2">
      <c r="D63" s="35"/>
      <c r="E63" s="4" t="s">
        <v>56</v>
      </c>
      <c r="F63" s="2"/>
      <c r="G63" s="12"/>
      <c r="H63" s="12"/>
      <c r="I63" s="12"/>
      <c r="J63" s="12"/>
      <c r="K63" s="12"/>
      <c r="L63" s="12"/>
      <c r="M63" s="12"/>
      <c r="N63" s="12"/>
      <c r="O63" s="22"/>
      <c r="P63" s="35"/>
    </row>
    <row r="64" spans="1:16" ht="15" customHeight="1" x14ac:dyDescent="0.2">
      <c r="D64" s="35"/>
      <c r="E64" s="7" t="s">
        <v>57</v>
      </c>
      <c r="F64" s="8"/>
      <c r="G64" s="13"/>
      <c r="H64" s="13"/>
      <c r="I64" s="13"/>
      <c r="J64" s="13"/>
      <c r="K64" s="13"/>
      <c r="L64" s="13"/>
      <c r="M64" s="13"/>
      <c r="N64" s="13"/>
      <c r="O64" s="13"/>
      <c r="P64" s="35"/>
    </row>
    <row r="65" spans="1:16" ht="15" customHeight="1" thickBot="1" x14ac:dyDescent="0.25">
      <c r="D65" s="40"/>
      <c r="E65" s="79" t="s">
        <v>58</v>
      </c>
      <c r="F65" s="43">
        <f t="shared" ref="F65:O65" si="5">SUM(F58:F64)</f>
        <v>0</v>
      </c>
      <c r="G65" s="44">
        <f t="shared" si="5"/>
        <v>0</v>
      </c>
      <c r="H65" s="44">
        <f t="shared" si="5"/>
        <v>0</v>
      </c>
      <c r="I65" s="44">
        <f t="shared" si="5"/>
        <v>0</v>
      </c>
      <c r="J65" s="44">
        <f t="shared" si="5"/>
        <v>0</v>
      </c>
      <c r="K65" s="44">
        <f t="shared" si="5"/>
        <v>0</v>
      </c>
      <c r="L65" s="44">
        <f t="shared" si="5"/>
        <v>0</v>
      </c>
      <c r="M65" s="44">
        <f t="shared" si="5"/>
        <v>0</v>
      </c>
      <c r="N65" s="44">
        <f t="shared" si="5"/>
        <v>0</v>
      </c>
      <c r="O65" s="45">
        <f t="shared" si="5"/>
        <v>0</v>
      </c>
      <c r="P65" s="35"/>
    </row>
    <row r="66" spans="1:16" ht="27.95" customHeight="1" x14ac:dyDescent="0.2">
      <c r="A66" s="48" t="s">
        <v>26</v>
      </c>
      <c r="D66" s="40"/>
      <c r="E66" s="82" t="str">
        <f>LEFT(Tháng_Sáu[[#Headers],[Tháng Sáu]],9)&amp;". tổng: Số giờ làm việc thông thường"</f>
        <v>Tháng Sáu. tổng: Số giờ làm việc thông thường</v>
      </c>
      <c r="F66" s="86">
        <f>SUM(Tháng_Sáu[Tuần 1],Tháng_Sáu[Tuần 2],Tháng_Sáu[Tuần 3],Tháng_Sáu[Tuần 4],Tháng_Sáu[Tuần 5])</f>
        <v>0</v>
      </c>
      <c r="G66" s="84" t="str">
        <f>LEFT(Tháng_Sáu[[#Headers],[Tháng Sáu]],9)&amp;". tổng: Làm thêm"</f>
        <v>Tháng Sáu. tổng: Làm thêm</v>
      </c>
      <c r="H66" s="84"/>
      <c r="I66" s="87">
        <f>SUM(Tháng_Sáu[Làm thêm],Tháng_Sáu[[Làm thêm  ]],Tháng_Sáu[[Làm thêm   ]],Tháng_Sáu[[Làm thêm    ]],Tháng_Sáu[[Làm thêm     ]])</f>
        <v>0</v>
      </c>
      <c r="J66" s="14"/>
      <c r="K66" s="14"/>
      <c r="L66" s="14"/>
      <c r="M66" s="14"/>
      <c r="N66" s="14"/>
      <c r="O66" s="18"/>
      <c r="P66" s="35"/>
    </row>
    <row r="67" spans="1:16" ht="42" customHeight="1" x14ac:dyDescent="0.3">
      <c r="A67" s="48" t="s">
        <v>27</v>
      </c>
      <c r="D67" s="40"/>
      <c r="E67" s="74" t="s">
        <v>65</v>
      </c>
      <c r="F67" s="74"/>
      <c r="G67" s="74"/>
      <c r="H67" s="74"/>
      <c r="I67" s="74"/>
      <c r="J67" s="74"/>
      <c r="K67" s="74"/>
      <c r="L67" s="74"/>
      <c r="M67" s="74"/>
      <c r="N67" s="74"/>
      <c r="O67" s="74"/>
      <c r="P67" s="35"/>
    </row>
    <row r="68" spans="1:16" ht="30" customHeight="1" thickBot="1" x14ac:dyDescent="0.25">
      <c r="A68" s="48" t="s">
        <v>28</v>
      </c>
      <c r="D68" s="35"/>
      <c r="E68" s="46" t="s">
        <v>66</v>
      </c>
      <c r="F68" s="1" t="s">
        <v>73</v>
      </c>
      <c r="G68" s="10" t="s">
        <v>74</v>
      </c>
      <c r="H68" s="10" t="s">
        <v>75</v>
      </c>
      <c r="I68" s="10" t="s">
        <v>77</v>
      </c>
      <c r="J68" s="10" t="s">
        <v>78</v>
      </c>
      <c r="K68" s="10" t="s">
        <v>76</v>
      </c>
      <c r="L68" s="10" t="s">
        <v>80</v>
      </c>
      <c r="M68" s="10" t="s">
        <v>79</v>
      </c>
      <c r="N68" s="10" t="s">
        <v>82</v>
      </c>
      <c r="O68" s="21" t="s">
        <v>83</v>
      </c>
      <c r="P68" s="35"/>
    </row>
    <row r="69" spans="1:16" ht="14.25" customHeight="1" x14ac:dyDescent="0.2">
      <c r="D69" s="35"/>
      <c r="E69" s="5" t="s">
        <v>51</v>
      </c>
      <c r="F69" s="6"/>
      <c r="G69" s="11"/>
      <c r="H69" s="11"/>
      <c r="I69" s="11"/>
      <c r="J69" s="11"/>
      <c r="K69" s="11"/>
      <c r="L69" s="11"/>
      <c r="M69" s="11"/>
      <c r="N69" s="11"/>
      <c r="O69" s="13"/>
      <c r="P69" s="35"/>
    </row>
    <row r="70" spans="1:16" ht="14.25" customHeight="1" x14ac:dyDescent="0.2">
      <c r="D70" s="35"/>
      <c r="E70" s="4" t="s">
        <v>52</v>
      </c>
      <c r="F70" s="2"/>
      <c r="G70" s="12"/>
      <c r="H70" s="12"/>
      <c r="I70" s="12"/>
      <c r="J70" s="12"/>
      <c r="K70" s="12"/>
      <c r="L70" s="12"/>
      <c r="M70" s="12"/>
      <c r="N70" s="12"/>
      <c r="O70" s="22"/>
      <c r="P70" s="35"/>
    </row>
    <row r="71" spans="1:16" ht="14.25" customHeight="1" x14ac:dyDescent="0.2">
      <c r="D71" s="35"/>
      <c r="E71" s="5" t="s">
        <v>53</v>
      </c>
      <c r="F71" s="6"/>
      <c r="G71" s="11"/>
      <c r="H71" s="11"/>
      <c r="I71" s="11"/>
      <c r="J71" s="11"/>
      <c r="K71" s="11"/>
      <c r="L71" s="11"/>
      <c r="M71" s="11"/>
      <c r="N71" s="11"/>
      <c r="O71" s="13"/>
      <c r="P71" s="35"/>
    </row>
    <row r="72" spans="1:16" ht="14.25" customHeight="1" x14ac:dyDescent="0.2">
      <c r="D72" s="35"/>
      <c r="E72" s="4" t="s">
        <v>54</v>
      </c>
      <c r="F72" s="2"/>
      <c r="G72" s="12"/>
      <c r="H72" s="12"/>
      <c r="I72" s="12"/>
      <c r="J72" s="12"/>
      <c r="K72" s="12"/>
      <c r="L72" s="12"/>
      <c r="M72" s="12"/>
      <c r="N72" s="12"/>
      <c r="O72" s="22"/>
      <c r="P72" s="35"/>
    </row>
    <row r="73" spans="1:16" ht="14.25" customHeight="1" x14ac:dyDescent="0.2">
      <c r="D73" s="35"/>
      <c r="E73" s="5" t="s">
        <v>55</v>
      </c>
      <c r="F73" s="6"/>
      <c r="G73" s="11"/>
      <c r="H73" s="11"/>
      <c r="I73" s="11"/>
      <c r="J73" s="11"/>
      <c r="K73" s="11"/>
      <c r="L73" s="11"/>
      <c r="M73" s="11"/>
      <c r="N73" s="11"/>
      <c r="O73" s="13"/>
      <c r="P73" s="35"/>
    </row>
    <row r="74" spans="1:16" ht="14.25" customHeight="1" x14ac:dyDescent="0.2">
      <c r="D74" s="35"/>
      <c r="E74" s="4" t="s">
        <v>56</v>
      </c>
      <c r="F74" s="2"/>
      <c r="G74" s="12"/>
      <c r="H74" s="12"/>
      <c r="I74" s="12"/>
      <c r="J74" s="12"/>
      <c r="K74" s="12"/>
      <c r="L74" s="12"/>
      <c r="M74" s="12"/>
      <c r="N74" s="12"/>
      <c r="O74" s="22"/>
      <c r="P74" s="35"/>
    </row>
    <row r="75" spans="1:16" ht="14.25" customHeight="1" x14ac:dyDescent="0.2">
      <c r="D75" s="35"/>
      <c r="E75" s="7" t="s">
        <v>57</v>
      </c>
      <c r="F75" s="8"/>
      <c r="G75" s="13"/>
      <c r="H75" s="13"/>
      <c r="I75" s="13"/>
      <c r="J75" s="13"/>
      <c r="K75" s="13"/>
      <c r="L75" s="13"/>
      <c r="M75" s="13"/>
      <c r="N75" s="13"/>
      <c r="O75" s="13"/>
      <c r="P75" s="35"/>
    </row>
    <row r="76" spans="1:16" ht="13.5" thickBot="1" x14ac:dyDescent="0.25">
      <c r="D76" s="40"/>
      <c r="E76" s="79" t="s">
        <v>58</v>
      </c>
      <c r="F76" s="43">
        <f t="shared" ref="F76:O76" si="6">SUM(F69:F75)</f>
        <v>0</v>
      </c>
      <c r="G76" s="44">
        <f t="shared" si="6"/>
        <v>0</v>
      </c>
      <c r="H76" s="44">
        <f t="shared" si="6"/>
        <v>0</v>
      </c>
      <c r="I76" s="44">
        <f t="shared" si="6"/>
        <v>0</v>
      </c>
      <c r="J76" s="44">
        <f t="shared" si="6"/>
        <v>0</v>
      </c>
      <c r="K76" s="44">
        <f t="shared" si="6"/>
        <v>0</v>
      </c>
      <c r="L76" s="44">
        <f t="shared" si="6"/>
        <v>0</v>
      </c>
      <c r="M76" s="44">
        <f t="shared" si="6"/>
        <v>0</v>
      </c>
      <c r="N76" s="44">
        <f t="shared" si="6"/>
        <v>0</v>
      </c>
      <c r="O76" s="45">
        <f t="shared" si="6"/>
        <v>0</v>
      </c>
      <c r="P76" s="35"/>
    </row>
    <row r="77" spans="1:16" ht="27.95" customHeight="1" x14ac:dyDescent="0.2">
      <c r="A77" s="48" t="s">
        <v>29</v>
      </c>
      <c r="D77" s="40"/>
      <c r="E77" s="82" t="str">
        <f>LEFT(Tháng_Bảy[[#Headers],[Tháng Bảy]],9)&amp;". tổng: Số giờ làm việc thông thường"</f>
        <v>Tháng Bảy. tổng: Số giờ làm việc thông thường</v>
      </c>
      <c r="F77" s="86">
        <f>SUM(Tháng_Bảy[Tuần 1],Tháng_Bảy[Tuần 2],Tháng_Bảy[Tuần 3],Tháng_Bảy[Tuần 4],Tháng_Bảy[Tuần 5])</f>
        <v>0</v>
      </c>
      <c r="G77" s="84" t="str">
        <f>LEFT(Tháng_Bảy[[#Headers],[Tháng Bảy]],9)&amp;". tổng: Làm thêm"</f>
        <v>Tháng Bảy. tổng: Làm thêm</v>
      </c>
      <c r="H77" s="84"/>
      <c r="I77" s="87">
        <f>SUM(Tháng_Bảy[Làm thêm],Tháng_Bảy[[Làm thêm ]],Tháng_Bảy[[Làm thêm  ]],Tháng_Bảy[[Làm thêm   ]],Tháng_Bảy[[Làm thêm     ]])</f>
        <v>0</v>
      </c>
      <c r="J77" s="14"/>
      <c r="K77" s="14"/>
      <c r="L77" s="14"/>
      <c r="M77" s="14"/>
      <c r="N77" s="14"/>
      <c r="O77" s="18"/>
      <c r="P77" s="35"/>
    </row>
    <row r="78" spans="1:16" x14ac:dyDescent="0.2">
      <c r="D78" s="35"/>
      <c r="E78" s="35"/>
      <c r="F78" s="35"/>
      <c r="G78" s="59"/>
      <c r="H78" s="59"/>
      <c r="I78" s="59"/>
      <c r="J78" s="59"/>
      <c r="K78" s="59"/>
      <c r="L78" s="59"/>
      <c r="M78" s="59"/>
      <c r="N78" s="59"/>
      <c r="O78" s="59"/>
      <c r="P78" s="35"/>
    </row>
    <row r="79" spans="1:16" s="57" customFormat="1" ht="30" customHeight="1" thickBot="1" x14ac:dyDescent="0.25">
      <c r="A79" s="54" t="s">
        <v>30</v>
      </c>
      <c r="B79" s="55"/>
      <c r="C79" s="55"/>
      <c r="D79" s="56"/>
      <c r="E79" s="46" t="s">
        <v>67</v>
      </c>
      <c r="F79" s="10" t="s">
        <v>73</v>
      </c>
      <c r="G79" s="10" t="s">
        <v>74</v>
      </c>
      <c r="H79" s="10" t="s">
        <v>75</v>
      </c>
      <c r="I79" s="10" t="s">
        <v>77</v>
      </c>
      <c r="J79" s="10" t="s">
        <v>78</v>
      </c>
      <c r="K79" s="10" t="s">
        <v>79</v>
      </c>
      <c r="L79" s="10" t="s">
        <v>80</v>
      </c>
      <c r="M79" s="10" t="s">
        <v>76</v>
      </c>
      <c r="N79" s="10" t="s">
        <v>82</v>
      </c>
      <c r="O79" s="21" t="s">
        <v>81</v>
      </c>
      <c r="P79" s="56"/>
    </row>
    <row r="80" spans="1:16" ht="14.25" customHeight="1" x14ac:dyDescent="0.2">
      <c r="D80" s="35"/>
      <c r="E80" s="5" t="s">
        <v>51</v>
      </c>
      <c r="F80" s="6"/>
      <c r="G80" s="11"/>
      <c r="H80" s="11"/>
      <c r="I80" s="11"/>
      <c r="J80" s="11"/>
      <c r="K80" s="11"/>
      <c r="L80" s="11"/>
      <c r="M80" s="11"/>
      <c r="N80" s="11"/>
      <c r="O80" s="13"/>
      <c r="P80" s="35"/>
    </row>
    <row r="81" spans="1:16" ht="14.25" customHeight="1" x14ac:dyDescent="0.2">
      <c r="D81" s="35"/>
      <c r="E81" s="4" t="s">
        <v>52</v>
      </c>
      <c r="F81" s="2"/>
      <c r="G81" s="12"/>
      <c r="H81" s="12"/>
      <c r="I81" s="12"/>
      <c r="J81" s="12"/>
      <c r="K81" s="12"/>
      <c r="L81" s="12"/>
      <c r="M81" s="12"/>
      <c r="N81" s="12"/>
      <c r="O81" s="22"/>
      <c r="P81" s="35"/>
    </row>
    <row r="82" spans="1:16" ht="14.25" customHeight="1" x14ac:dyDescent="0.2">
      <c r="D82" s="35"/>
      <c r="E82" s="5" t="s">
        <v>53</v>
      </c>
      <c r="F82" s="6"/>
      <c r="G82" s="11"/>
      <c r="H82" s="11"/>
      <c r="I82" s="11"/>
      <c r="J82" s="11"/>
      <c r="K82" s="11"/>
      <c r="L82" s="11"/>
      <c r="M82" s="11"/>
      <c r="N82" s="11"/>
      <c r="O82" s="13"/>
      <c r="P82" s="35"/>
    </row>
    <row r="83" spans="1:16" ht="14.25" customHeight="1" x14ac:dyDescent="0.2">
      <c r="D83" s="35"/>
      <c r="E83" s="4" t="s">
        <v>54</v>
      </c>
      <c r="F83" s="2"/>
      <c r="G83" s="12"/>
      <c r="H83" s="12"/>
      <c r="I83" s="12"/>
      <c r="J83" s="12"/>
      <c r="K83" s="12"/>
      <c r="L83" s="12"/>
      <c r="M83" s="12"/>
      <c r="N83" s="12"/>
      <c r="O83" s="22"/>
      <c r="P83" s="35"/>
    </row>
    <row r="84" spans="1:16" ht="14.25" customHeight="1" x14ac:dyDescent="0.2">
      <c r="D84" s="35"/>
      <c r="E84" s="5" t="s">
        <v>55</v>
      </c>
      <c r="F84" s="6"/>
      <c r="G84" s="11"/>
      <c r="H84" s="11"/>
      <c r="I84" s="11"/>
      <c r="J84" s="11"/>
      <c r="K84" s="11"/>
      <c r="L84" s="11"/>
      <c r="M84" s="11"/>
      <c r="N84" s="11"/>
      <c r="O84" s="13"/>
      <c r="P84" s="35"/>
    </row>
    <row r="85" spans="1:16" ht="14.25" customHeight="1" x14ac:dyDescent="0.2">
      <c r="D85" s="35"/>
      <c r="E85" s="4" t="s">
        <v>56</v>
      </c>
      <c r="F85" s="2"/>
      <c r="G85" s="12"/>
      <c r="H85" s="12"/>
      <c r="I85" s="12"/>
      <c r="J85" s="12"/>
      <c r="K85" s="12"/>
      <c r="L85" s="12"/>
      <c r="M85" s="12"/>
      <c r="N85" s="12"/>
      <c r="O85" s="22"/>
      <c r="P85" s="35"/>
    </row>
    <row r="86" spans="1:16" ht="14.25" customHeight="1" thickBot="1" x14ac:dyDescent="0.25">
      <c r="D86" s="35"/>
      <c r="E86" s="7" t="s">
        <v>57</v>
      </c>
      <c r="F86" s="8"/>
      <c r="G86" s="13"/>
      <c r="H86" s="13"/>
      <c r="I86" s="13"/>
      <c r="J86" s="13"/>
      <c r="K86" s="13"/>
      <c r="L86" s="13"/>
      <c r="M86" s="13"/>
      <c r="N86" s="13"/>
      <c r="O86" s="13"/>
      <c r="P86" s="35"/>
    </row>
    <row r="87" spans="1:16" ht="13.5" thickBot="1" x14ac:dyDescent="0.25">
      <c r="D87" s="35"/>
      <c r="E87" s="78" t="s">
        <v>58</v>
      </c>
      <c r="F87" s="2">
        <f>SUBTOTAL(109,Tháng_Tám[Tuần 1])</f>
        <v>0</v>
      </c>
      <c r="G87" s="2">
        <f>SUBTOTAL(109,Tháng_Tám[Làm thêm])</f>
        <v>0</v>
      </c>
      <c r="H87" s="2">
        <f>SUBTOTAL(109,Tháng_Tám[Tuần 2])</f>
        <v>0</v>
      </c>
      <c r="I87" s="2">
        <f>SUBTOTAL(109,Tháng_Tám[[Làm thêm ]])</f>
        <v>0</v>
      </c>
      <c r="J87" s="2">
        <f>SUBTOTAL(109,Tháng_Tám[Tuần 3])</f>
        <v>0</v>
      </c>
      <c r="K87" s="2">
        <f>SUBTOTAL(109,Tháng_Tám[[Làm thêm   ]])</f>
        <v>0</v>
      </c>
      <c r="L87" s="2">
        <f>SUBTOTAL(109,Tháng_Tám[Tuần 4])</f>
        <v>0</v>
      </c>
      <c r="M87" s="2">
        <f>SUBTOTAL(109,Tháng_Tám[[Làm thêm  ]])</f>
        <v>0</v>
      </c>
      <c r="N87" s="2">
        <f>SUBTOTAL(109,Tháng_Tám[Tuần 5])</f>
        <v>0</v>
      </c>
      <c r="O87" s="2">
        <f>SUBTOTAL(109,Tháng_Tám[[Làm thêm    ]])</f>
        <v>0</v>
      </c>
      <c r="P87" s="35"/>
    </row>
    <row r="88" spans="1:16" ht="27.95" customHeight="1" x14ac:dyDescent="0.2">
      <c r="A88" s="48" t="s">
        <v>31</v>
      </c>
      <c r="D88" s="40"/>
      <c r="E88" s="82" t="str">
        <f>LEFT(Tháng_Tám[[#Headers],[Tháng Tám]],9)&amp;". tổng: Số giờ làm việc thông thường"</f>
        <v>Tháng Tám. tổng: Số giờ làm việc thông thường</v>
      </c>
      <c r="F88" s="88">
        <f>SUM(Tháng_Tám[Tuần 1],Tháng_Tám[Tuần 2],Tháng_Tám[Tuần 3],Tháng_Tám[Tuần 4],Tháng_Tám[Tuần 5])</f>
        <v>0</v>
      </c>
      <c r="G88" s="84" t="str">
        <f>LEFT(Tháng_Tám[[#Headers],[Tháng Tám]],9)&amp;". tổng: Làm thêm"</f>
        <v>Tháng Tám. tổng: Làm thêm</v>
      </c>
      <c r="H88" s="84"/>
      <c r="I88" s="89">
        <f>SUM(Tháng_Tám[Làm thêm],Tháng_Tám[[Làm thêm ]],Tháng_Tám[[Làm thêm   ]],Tháng_Tám[[Làm thêm  ]],Tháng_Tám[[Làm thêm    ]])</f>
        <v>0</v>
      </c>
      <c r="J88" s="14"/>
      <c r="K88" s="14"/>
      <c r="L88" s="14"/>
      <c r="M88" s="14"/>
      <c r="N88" s="14"/>
      <c r="O88" s="18"/>
      <c r="P88" s="35"/>
    </row>
    <row r="89" spans="1:16" x14ac:dyDescent="0.2">
      <c r="D89" s="35"/>
      <c r="E89" s="35"/>
      <c r="F89" s="35"/>
      <c r="G89" s="59"/>
      <c r="H89" s="59"/>
      <c r="I89" s="59"/>
      <c r="J89" s="59"/>
      <c r="K89" s="59"/>
      <c r="L89" s="59"/>
      <c r="M89" s="59"/>
      <c r="N89" s="59"/>
      <c r="O89" s="59"/>
      <c r="P89" s="35"/>
    </row>
    <row r="90" spans="1:16" s="57" customFormat="1" ht="30" customHeight="1" thickBot="1" x14ac:dyDescent="0.25">
      <c r="A90" s="54" t="s">
        <v>32</v>
      </c>
      <c r="B90" s="55"/>
      <c r="C90" s="55"/>
      <c r="D90" s="56"/>
      <c r="E90" s="46" t="s">
        <v>68</v>
      </c>
      <c r="F90" s="10" t="s">
        <v>73</v>
      </c>
      <c r="G90" s="10" t="s">
        <v>74</v>
      </c>
      <c r="H90" s="10" t="s">
        <v>75</v>
      </c>
      <c r="I90" s="10" t="s">
        <v>77</v>
      </c>
      <c r="J90" s="10" t="s">
        <v>78</v>
      </c>
      <c r="K90" s="10" t="s">
        <v>76</v>
      </c>
      <c r="L90" s="10" t="s">
        <v>80</v>
      </c>
      <c r="M90" s="10" t="s">
        <v>79</v>
      </c>
      <c r="N90" s="10" t="s">
        <v>82</v>
      </c>
      <c r="O90" s="21" t="s">
        <v>81</v>
      </c>
      <c r="P90" s="56"/>
    </row>
    <row r="91" spans="1:16" ht="14.25" customHeight="1" x14ac:dyDescent="0.2">
      <c r="D91" s="35"/>
      <c r="E91" s="5" t="s">
        <v>51</v>
      </c>
      <c r="F91" s="6"/>
      <c r="G91" s="11"/>
      <c r="H91" s="11"/>
      <c r="I91" s="11"/>
      <c r="J91" s="11"/>
      <c r="K91" s="11"/>
      <c r="L91" s="11"/>
      <c r="M91" s="11"/>
      <c r="N91" s="11"/>
      <c r="O91" s="13"/>
      <c r="P91" s="35"/>
    </row>
    <row r="92" spans="1:16" ht="14.25" customHeight="1" x14ac:dyDescent="0.2">
      <c r="D92" s="35"/>
      <c r="E92" s="4" t="s">
        <v>52</v>
      </c>
      <c r="F92" s="2"/>
      <c r="G92" s="12"/>
      <c r="H92" s="12"/>
      <c r="I92" s="12"/>
      <c r="J92" s="12"/>
      <c r="K92" s="12"/>
      <c r="L92" s="12"/>
      <c r="M92" s="12"/>
      <c r="N92" s="12"/>
      <c r="O92" s="22"/>
      <c r="P92" s="35"/>
    </row>
    <row r="93" spans="1:16" ht="14.25" customHeight="1" x14ac:dyDescent="0.2">
      <c r="D93" s="35"/>
      <c r="E93" s="5" t="s">
        <v>53</v>
      </c>
      <c r="F93" s="6"/>
      <c r="G93" s="11"/>
      <c r="H93" s="11"/>
      <c r="I93" s="11"/>
      <c r="J93" s="11"/>
      <c r="K93" s="11"/>
      <c r="L93" s="11"/>
      <c r="M93" s="11"/>
      <c r="N93" s="11"/>
      <c r="O93" s="13"/>
      <c r="P93" s="35"/>
    </row>
    <row r="94" spans="1:16" ht="14.25" customHeight="1" x14ac:dyDescent="0.2">
      <c r="D94" s="35"/>
      <c r="E94" s="4" t="s">
        <v>54</v>
      </c>
      <c r="F94" s="2"/>
      <c r="G94" s="12"/>
      <c r="H94" s="12"/>
      <c r="I94" s="12"/>
      <c r="J94" s="12"/>
      <c r="K94" s="12"/>
      <c r="L94" s="12"/>
      <c r="M94" s="12"/>
      <c r="N94" s="12"/>
      <c r="O94" s="22"/>
      <c r="P94" s="35"/>
    </row>
    <row r="95" spans="1:16" ht="14.25" customHeight="1" x14ac:dyDescent="0.2">
      <c r="D95" s="35"/>
      <c r="E95" s="5" t="s">
        <v>55</v>
      </c>
      <c r="F95" s="6"/>
      <c r="G95" s="11"/>
      <c r="H95" s="11"/>
      <c r="I95" s="11"/>
      <c r="J95" s="11"/>
      <c r="K95" s="11"/>
      <c r="L95" s="11"/>
      <c r="M95" s="11"/>
      <c r="N95" s="11"/>
      <c r="O95" s="13"/>
      <c r="P95" s="35"/>
    </row>
    <row r="96" spans="1:16" ht="14.25" customHeight="1" x14ac:dyDescent="0.2">
      <c r="D96" s="35"/>
      <c r="E96" s="4" t="s">
        <v>56</v>
      </c>
      <c r="F96" s="2"/>
      <c r="G96" s="12"/>
      <c r="H96" s="12"/>
      <c r="I96" s="12"/>
      <c r="J96" s="12"/>
      <c r="K96" s="12"/>
      <c r="L96" s="12"/>
      <c r="M96" s="12"/>
      <c r="N96" s="12"/>
      <c r="O96" s="22"/>
      <c r="P96" s="35"/>
    </row>
    <row r="97" spans="1:16" ht="14.25" customHeight="1" thickBot="1" x14ac:dyDescent="0.25">
      <c r="D97" s="35"/>
      <c r="E97" s="7" t="s">
        <v>57</v>
      </c>
      <c r="F97" s="8"/>
      <c r="G97" s="13"/>
      <c r="H97" s="13"/>
      <c r="I97" s="13"/>
      <c r="J97" s="13"/>
      <c r="K97" s="13"/>
      <c r="L97" s="13"/>
      <c r="M97" s="13"/>
      <c r="N97" s="13"/>
      <c r="O97" s="13"/>
      <c r="P97" s="35"/>
    </row>
    <row r="98" spans="1:16" ht="13.5" thickBot="1" x14ac:dyDescent="0.25">
      <c r="D98" s="35"/>
      <c r="E98" s="78" t="s">
        <v>58</v>
      </c>
      <c r="F98" s="2">
        <f>SUBTOTAL(109,Tháng_Chín[Tuần 1])</f>
        <v>0</v>
      </c>
      <c r="G98" s="2">
        <f>SUBTOTAL(109,Tháng_Chín[Làm thêm])</f>
        <v>0</v>
      </c>
      <c r="H98" s="2">
        <f>SUBTOTAL(109,Tháng_Chín[Tuần 2])</f>
        <v>0</v>
      </c>
      <c r="I98" s="2">
        <f>SUBTOTAL(109,Tháng_Chín[[Làm thêm ]])</f>
        <v>0</v>
      </c>
      <c r="J98" s="2">
        <f>SUBTOTAL(109,Tháng_Chín[Tuần 3])</f>
        <v>0</v>
      </c>
      <c r="K98" s="2">
        <f>SUBTOTAL(109,Tháng_Chín[[Làm thêm  ]])</f>
        <v>0</v>
      </c>
      <c r="L98" s="2">
        <f>SUBTOTAL(109,Tháng_Chín[Tuần 4])</f>
        <v>0</v>
      </c>
      <c r="M98" s="2">
        <f>SUBTOTAL(109,Tháng_Chín[[Làm thêm   ]])</f>
        <v>0</v>
      </c>
      <c r="N98" s="2">
        <f>SUBTOTAL(109,Tháng_Chín[Tuần 5])</f>
        <v>0</v>
      </c>
      <c r="O98" s="2">
        <f>SUBTOTAL(109,Tháng_Chín[[Làm thêm    ]])</f>
        <v>0</v>
      </c>
      <c r="P98" s="35"/>
    </row>
    <row r="99" spans="1:16" ht="27.95" customHeight="1" x14ac:dyDescent="0.2">
      <c r="A99" s="48" t="s">
        <v>33</v>
      </c>
      <c r="D99" s="40"/>
      <c r="E99" s="82" t="str">
        <f>LEFT(Tháng_Chín[[#Headers],[Tháng Chín]],9)&amp;". tổng: Số giờ làm việc thông thường"</f>
        <v>Tháng Chí. tổng: Số giờ làm việc thông thường</v>
      </c>
      <c r="F99" s="88">
        <f>SUM(Tháng_Chín[Tuần 1],Tháng_Chín[Tuần 2],Tháng_Chín[Tuần 3],Tháng_Chín[Tuần 4],Tháng_Chín[Tuần 5])</f>
        <v>0</v>
      </c>
      <c r="G99" s="84" t="str">
        <f>LEFT(Tháng_Chín[[#Headers],[Tháng Chín]],9)&amp;". tổng: Làm thêm"</f>
        <v>Tháng Chí. tổng: Làm thêm</v>
      </c>
      <c r="H99" s="84"/>
      <c r="I99" s="89">
        <f>SUM(Tháng_Chín[Làm thêm],Tháng_Chín[[Làm thêm ]],Tháng_Chín[[Làm thêm  ]],Tháng_Chín[[Làm thêm   ]],Tháng_Chín[[Làm thêm    ]])</f>
        <v>0</v>
      </c>
      <c r="J99" s="14"/>
      <c r="K99" s="14"/>
      <c r="L99" s="14"/>
      <c r="M99" s="14"/>
      <c r="N99" s="14"/>
      <c r="O99" s="18"/>
      <c r="P99" s="35"/>
    </row>
    <row r="100" spans="1:16" ht="42" customHeight="1" thickBot="1" x14ac:dyDescent="0.25">
      <c r="A100" s="48" t="s">
        <v>34</v>
      </c>
      <c r="D100" s="35"/>
      <c r="E100" s="71" t="s">
        <v>69</v>
      </c>
      <c r="F100" s="72"/>
      <c r="G100" s="72"/>
      <c r="H100" s="72"/>
      <c r="I100" s="72"/>
      <c r="J100" s="72"/>
      <c r="K100" s="72"/>
      <c r="L100" s="72"/>
      <c r="M100" s="72"/>
      <c r="N100" s="72"/>
      <c r="O100" s="73"/>
      <c r="P100" s="35"/>
    </row>
    <row r="101" spans="1:16" ht="30" customHeight="1" thickTop="1" thickBot="1" x14ac:dyDescent="0.25">
      <c r="A101" s="48" t="s">
        <v>35</v>
      </c>
      <c r="D101" s="35"/>
      <c r="E101" s="46" t="s">
        <v>70</v>
      </c>
      <c r="F101" s="1" t="s">
        <v>73</v>
      </c>
      <c r="G101" s="10" t="s">
        <v>74</v>
      </c>
      <c r="H101" s="10" t="s">
        <v>75</v>
      </c>
      <c r="I101" s="10" t="s">
        <v>77</v>
      </c>
      <c r="J101" s="10" t="s">
        <v>78</v>
      </c>
      <c r="K101" s="10" t="s">
        <v>76</v>
      </c>
      <c r="L101" s="10" t="s">
        <v>80</v>
      </c>
      <c r="M101" s="10" t="s">
        <v>79</v>
      </c>
      <c r="N101" s="10" t="s">
        <v>82</v>
      </c>
      <c r="O101" s="21" t="s">
        <v>81</v>
      </c>
      <c r="P101" s="35"/>
    </row>
    <row r="102" spans="1:16" ht="14.25" customHeight="1" x14ac:dyDescent="0.2">
      <c r="D102" s="35"/>
      <c r="E102" s="5" t="s">
        <v>51</v>
      </c>
      <c r="F102" s="6"/>
      <c r="G102" s="11"/>
      <c r="H102" s="11"/>
      <c r="I102" s="11"/>
      <c r="J102" s="11"/>
      <c r="K102" s="11"/>
      <c r="L102" s="11"/>
      <c r="M102" s="11"/>
      <c r="N102" s="11"/>
      <c r="O102" s="13"/>
      <c r="P102" s="35"/>
    </row>
    <row r="103" spans="1:16" ht="14.25" customHeight="1" x14ac:dyDescent="0.2">
      <c r="D103" s="35"/>
      <c r="E103" s="4" t="s">
        <v>52</v>
      </c>
      <c r="F103" s="2"/>
      <c r="G103" s="12"/>
      <c r="H103" s="12"/>
      <c r="I103" s="12"/>
      <c r="J103" s="12"/>
      <c r="K103" s="12"/>
      <c r="L103" s="12"/>
      <c r="M103" s="12"/>
      <c r="N103" s="12"/>
      <c r="O103" s="22"/>
      <c r="P103" s="35"/>
    </row>
    <row r="104" spans="1:16" ht="14.25" customHeight="1" x14ac:dyDescent="0.2">
      <c r="D104" s="35"/>
      <c r="E104" s="5" t="s">
        <v>53</v>
      </c>
      <c r="F104" s="6"/>
      <c r="G104" s="11"/>
      <c r="H104" s="11"/>
      <c r="I104" s="11"/>
      <c r="J104" s="11"/>
      <c r="K104" s="11"/>
      <c r="L104" s="11"/>
      <c r="M104" s="11"/>
      <c r="N104" s="11"/>
      <c r="O104" s="13"/>
      <c r="P104" s="35"/>
    </row>
    <row r="105" spans="1:16" ht="14.25" customHeight="1" x14ac:dyDescent="0.2">
      <c r="D105" s="35"/>
      <c r="E105" s="4" t="s">
        <v>54</v>
      </c>
      <c r="F105" s="2"/>
      <c r="G105" s="12"/>
      <c r="H105" s="12"/>
      <c r="I105" s="12"/>
      <c r="J105" s="12"/>
      <c r="K105" s="12"/>
      <c r="L105" s="12"/>
      <c r="M105" s="12"/>
      <c r="N105" s="12"/>
      <c r="O105" s="22"/>
      <c r="P105" s="35"/>
    </row>
    <row r="106" spans="1:16" ht="14.25" customHeight="1" x14ac:dyDescent="0.2">
      <c r="D106" s="35"/>
      <c r="E106" s="5" t="s">
        <v>55</v>
      </c>
      <c r="F106" s="6"/>
      <c r="G106" s="11"/>
      <c r="H106" s="11"/>
      <c r="I106" s="11"/>
      <c r="J106" s="11"/>
      <c r="K106" s="11"/>
      <c r="L106" s="11"/>
      <c r="M106" s="11"/>
      <c r="N106" s="11"/>
      <c r="O106" s="13"/>
      <c r="P106" s="35"/>
    </row>
    <row r="107" spans="1:16" ht="14.25" customHeight="1" x14ac:dyDescent="0.2">
      <c r="D107" s="35"/>
      <c r="E107" s="4" t="s">
        <v>56</v>
      </c>
      <c r="F107" s="2"/>
      <c r="G107" s="12"/>
      <c r="H107" s="12"/>
      <c r="I107" s="12"/>
      <c r="J107" s="12"/>
      <c r="K107" s="12"/>
      <c r="L107" s="12"/>
      <c r="M107" s="12"/>
      <c r="N107" s="12"/>
      <c r="O107" s="22"/>
      <c r="P107" s="35"/>
    </row>
    <row r="108" spans="1:16" ht="14.25" customHeight="1" thickBot="1" x14ac:dyDescent="0.25">
      <c r="D108" s="35"/>
      <c r="E108" s="7" t="s">
        <v>57</v>
      </c>
      <c r="F108" s="8"/>
      <c r="G108" s="13"/>
      <c r="H108" s="13"/>
      <c r="I108" s="13"/>
      <c r="J108" s="13"/>
      <c r="K108" s="13"/>
      <c r="L108" s="13"/>
      <c r="M108" s="13"/>
      <c r="N108" s="13"/>
      <c r="O108" s="13"/>
      <c r="P108" s="35"/>
    </row>
    <row r="109" spans="1:16" ht="13.5" thickBot="1" x14ac:dyDescent="0.25">
      <c r="D109" s="35"/>
      <c r="E109" s="78" t="s">
        <v>58</v>
      </c>
      <c r="F109" s="2">
        <f>SUBTOTAL(109,Tháng_Mười[Tuần 1])</f>
        <v>0</v>
      </c>
      <c r="G109" s="2">
        <f>SUBTOTAL(109,Tháng_Mười[Làm thêm])</f>
        <v>0</v>
      </c>
      <c r="H109" s="2">
        <f>SUBTOTAL(109,Tháng_Mười[Tuần 2])</f>
        <v>0</v>
      </c>
      <c r="I109" s="2">
        <f>SUBTOTAL(109,Tháng_Mười[[Làm thêm ]])</f>
        <v>0</v>
      </c>
      <c r="J109" s="2">
        <f>SUBTOTAL(109,Tháng_Mười[Tuần 3])</f>
        <v>0</v>
      </c>
      <c r="K109" s="2">
        <f>SUBTOTAL(109,Tháng_Mười[[Làm thêm  ]])</f>
        <v>0</v>
      </c>
      <c r="L109" s="2">
        <f>SUBTOTAL(109,Tháng_Mười[Tuần 4])</f>
        <v>0</v>
      </c>
      <c r="M109" s="2">
        <f>SUBTOTAL(109,Tháng_Mười[[Làm thêm   ]])</f>
        <v>0</v>
      </c>
      <c r="N109" s="2">
        <f>SUBTOTAL(109,Tháng_Mười[Tuần 5])</f>
        <v>0</v>
      </c>
      <c r="O109" s="2">
        <f>SUBTOTAL(109,Tháng_Mười[[Làm thêm    ]])</f>
        <v>0</v>
      </c>
      <c r="P109" s="35"/>
    </row>
    <row r="110" spans="1:16" ht="27.95" customHeight="1" x14ac:dyDescent="0.2">
      <c r="A110" s="48" t="s">
        <v>36</v>
      </c>
      <c r="D110" s="40"/>
      <c r="E110" s="82" t="str">
        <f>LEFT(Tháng_Mười[[#Headers],[Tháng Mười]],9)&amp;". tổng: Số giờ làm việc thông thường"</f>
        <v>Tháng Mườ. tổng: Số giờ làm việc thông thường</v>
      </c>
      <c r="F110" s="88">
        <f>SUM(Tháng_Mười[Tuần 1],Tháng_Mười[Tuần 2],Tháng_Mười[Tuần 3],Tháng_Mười[Tuần 4],Tháng_Mười[Tuần 5])</f>
        <v>0</v>
      </c>
      <c r="G110" s="84" t="str">
        <f>LEFT(Tháng_Mười[[#Headers],[Tháng Mười]],9)&amp;". tổng: Làm thêm"</f>
        <v>Tháng Mườ. tổng: Làm thêm</v>
      </c>
      <c r="H110" s="84"/>
      <c r="I110" s="89">
        <f>SUM(Tháng_Mười[Làm thêm],Tháng_Mười[[Làm thêm ]],Tháng_Mười[[Làm thêm  ]],Tháng_Mười[[Làm thêm   ]],Tháng_Mười[[Làm thêm    ]])</f>
        <v>0</v>
      </c>
      <c r="J110" s="14"/>
      <c r="K110" s="14"/>
      <c r="L110" s="14"/>
      <c r="M110" s="14"/>
      <c r="N110" s="14"/>
      <c r="O110" s="18"/>
      <c r="P110" s="35"/>
    </row>
    <row r="111" spans="1:16" x14ac:dyDescent="0.2">
      <c r="D111" s="35"/>
      <c r="E111" s="35"/>
      <c r="F111" s="35"/>
      <c r="G111" s="59"/>
      <c r="H111" s="59"/>
      <c r="I111" s="59"/>
      <c r="J111" s="59"/>
      <c r="K111" s="59"/>
      <c r="L111" s="59"/>
      <c r="M111" s="59"/>
      <c r="N111" s="59"/>
      <c r="O111" s="59"/>
      <c r="P111" s="35"/>
    </row>
    <row r="112" spans="1:16" s="57" customFormat="1" ht="30" customHeight="1" thickBot="1" x14ac:dyDescent="0.25">
      <c r="A112" s="54" t="s">
        <v>37</v>
      </c>
      <c r="B112" s="55"/>
      <c r="C112" s="55"/>
      <c r="D112" s="56"/>
      <c r="E112" s="46" t="s">
        <v>71</v>
      </c>
      <c r="F112" s="10" t="s">
        <v>73</v>
      </c>
      <c r="G112" s="10" t="s">
        <v>74</v>
      </c>
      <c r="H112" s="10" t="s">
        <v>75</v>
      </c>
      <c r="I112" s="10" t="s">
        <v>77</v>
      </c>
      <c r="J112" s="10" t="s">
        <v>78</v>
      </c>
      <c r="K112" s="10" t="s">
        <v>76</v>
      </c>
      <c r="L112" s="10" t="s">
        <v>80</v>
      </c>
      <c r="M112" s="10" t="s">
        <v>81</v>
      </c>
      <c r="N112" s="10" t="s">
        <v>82</v>
      </c>
      <c r="O112" s="21" t="s">
        <v>83</v>
      </c>
      <c r="P112" s="56"/>
    </row>
    <row r="113" spans="1:16" ht="14.25" customHeight="1" x14ac:dyDescent="0.2">
      <c r="D113" s="35"/>
      <c r="E113" s="5" t="s">
        <v>51</v>
      </c>
      <c r="F113" s="6"/>
      <c r="G113" s="11"/>
      <c r="H113" s="11"/>
      <c r="I113" s="11"/>
      <c r="J113" s="11"/>
      <c r="K113" s="11"/>
      <c r="L113" s="11"/>
      <c r="M113" s="11"/>
      <c r="N113" s="11"/>
      <c r="O113" s="13"/>
      <c r="P113" s="35"/>
    </row>
    <row r="114" spans="1:16" ht="14.25" customHeight="1" x14ac:dyDescent="0.2">
      <c r="D114" s="35"/>
      <c r="E114" s="4" t="s">
        <v>52</v>
      </c>
      <c r="F114" s="2"/>
      <c r="G114" s="12"/>
      <c r="H114" s="12"/>
      <c r="I114" s="12"/>
      <c r="J114" s="12"/>
      <c r="K114" s="12"/>
      <c r="L114" s="12"/>
      <c r="M114" s="12"/>
      <c r="N114" s="12"/>
      <c r="O114" s="22"/>
      <c r="P114" s="35"/>
    </row>
    <row r="115" spans="1:16" ht="14.25" customHeight="1" x14ac:dyDescent="0.2">
      <c r="D115" s="35"/>
      <c r="E115" s="5" t="s">
        <v>53</v>
      </c>
      <c r="F115" s="6"/>
      <c r="G115" s="11"/>
      <c r="H115" s="11"/>
      <c r="I115" s="11"/>
      <c r="J115" s="11"/>
      <c r="K115" s="11"/>
      <c r="L115" s="11"/>
      <c r="M115" s="11"/>
      <c r="N115" s="11"/>
      <c r="O115" s="13"/>
      <c r="P115" s="35"/>
    </row>
    <row r="116" spans="1:16" ht="14.25" customHeight="1" x14ac:dyDescent="0.2">
      <c r="D116" s="35"/>
      <c r="E116" s="4" t="s">
        <v>54</v>
      </c>
      <c r="F116" s="9"/>
      <c r="G116" s="15"/>
      <c r="H116" s="15"/>
      <c r="I116" s="15"/>
      <c r="J116" s="15"/>
      <c r="K116" s="15"/>
      <c r="L116" s="15"/>
      <c r="M116" s="15"/>
      <c r="N116" s="15"/>
      <c r="O116" s="53"/>
      <c r="P116" s="35"/>
    </row>
    <row r="117" spans="1:16" ht="14.25" customHeight="1" x14ac:dyDescent="0.2">
      <c r="D117" s="35"/>
      <c r="E117" s="5" t="s">
        <v>55</v>
      </c>
      <c r="F117" s="6"/>
      <c r="G117" s="11"/>
      <c r="H117" s="11"/>
      <c r="I117" s="11"/>
      <c r="J117" s="11"/>
      <c r="K117" s="11"/>
      <c r="L117" s="11"/>
      <c r="M117" s="11"/>
      <c r="N117" s="11"/>
      <c r="O117" s="13"/>
      <c r="P117" s="35"/>
    </row>
    <row r="118" spans="1:16" ht="14.25" customHeight="1" x14ac:dyDescent="0.2">
      <c r="D118" s="35"/>
      <c r="E118" s="4" t="s">
        <v>56</v>
      </c>
      <c r="F118" s="9"/>
      <c r="G118" s="15"/>
      <c r="H118" s="15"/>
      <c r="I118" s="15"/>
      <c r="J118" s="15"/>
      <c r="K118" s="15"/>
      <c r="L118" s="15"/>
      <c r="M118" s="15"/>
      <c r="N118" s="15"/>
      <c r="O118" s="53"/>
      <c r="P118" s="35"/>
    </row>
    <row r="119" spans="1:16" ht="14.25" customHeight="1" thickBot="1" x14ac:dyDescent="0.25">
      <c r="D119" s="35"/>
      <c r="E119" s="7" t="s">
        <v>57</v>
      </c>
      <c r="F119" s="8"/>
      <c r="G119" s="13"/>
      <c r="H119" s="13"/>
      <c r="I119" s="13"/>
      <c r="J119" s="13"/>
      <c r="K119" s="13"/>
      <c r="L119" s="13"/>
      <c r="M119" s="13"/>
      <c r="N119" s="13"/>
      <c r="O119" s="13"/>
      <c r="P119" s="35"/>
    </row>
    <row r="120" spans="1:16" ht="13.5" thickBot="1" x14ac:dyDescent="0.25">
      <c r="D120" s="35"/>
      <c r="E120" s="78" t="s">
        <v>58</v>
      </c>
      <c r="F120" s="2">
        <f>SUBTOTAL(109,Tháng_Mười_Một[Tuần 1])</f>
        <v>0</v>
      </c>
      <c r="G120" s="2">
        <f>SUBTOTAL(109,Tháng_Mười_Một[Làm thêm])</f>
        <v>0</v>
      </c>
      <c r="H120" s="2">
        <f>SUBTOTAL(109,Tháng_Mười_Một[Tuần 2])</f>
        <v>0</v>
      </c>
      <c r="I120" s="2">
        <f>SUBTOTAL(109,Tháng_Mười_Một[[Làm thêm ]])</f>
        <v>0</v>
      </c>
      <c r="J120" s="2">
        <f>SUBTOTAL(109,Tháng_Mười_Một[Tuần 3])</f>
        <v>0</v>
      </c>
      <c r="K120" s="2">
        <f>SUBTOTAL(109,Tháng_Mười_Một[[Làm thêm  ]])</f>
        <v>0</v>
      </c>
      <c r="L120" s="2">
        <f>SUBTOTAL(109,Tháng_Mười_Một[Tuần 4])</f>
        <v>0</v>
      </c>
      <c r="M120" s="2">
        <f>SUBTOTAL(109,Tháng_Mười_Một[[Làm thêm    ]])</f>
        <v>0</v>
      </c>
      <c r="N120" s="2">
        <f>SUBTOTAL(109,Tháng_Mười_Một[Tuần 5])</f>
        <v>0</v>
      </c>
      <c r="O120" s="2">
        <f>SUBTOTAL(109,Tháng_Mười_Một[[Làm thêm     ]])</f>
        <v>0</v>
      </c>
      <c r="P120" s="35"/>
    </row>
    <row r="121" spans="1:16" ht="27.95" customHeight="1" x14ac:dyDescent="0.2">
      <c r="A121" s="48" t="s">
        <v>38</v>
      </c>
      <c r="D121" s="40"/>
      <c r="E121" s="76" t="str">
        <f>LEFT(Tháng_Mười_Một[[#Headers],[Tháng Mười Một]],9)&amp;". tổng: Số giờ làm việc thông thường"</f>
        <v>Tháng Mườ. tổng: Số giờ làm việc thông thường</v>
      </c>
      <c r="F121" s="90">
        <f>SUM(Tháng_Mười_Một[Tuần 1],Tháng_Mười_Một[Tuần 2],Tháng_Mười_Một[Tuần 3],Tháng_Mười_Một[Tuần 4],Tháng_Mười_Một[Tuần 5])</f>
        <v>0</v>
      </c>
      <c r="G121" s="66" t="str">
        <f>LEFT(Tháng_Mười_Một[[#Headers],[Tháng Mười Một]],9)&amp;". tổng: Làm thêm"</f>
        <v>Tháng Mườ. tổng: Làm thêm</v>
      </c>
      <c r="H121" s="66"/>
      <c r="I121" s="91">
        <f>SUM(Tháng_Mười_Một[Làm thêm],Tháng_Mười_Một[[Làm thêm ]],Tháng_Mười_Một[[Làm thêm  ]],Tháng_Mười_Một[[Làm thêm    ]],Tháng_Mười_Một[[Làm thêm     ]])</f>
        <v>0</v>
      </c>
      <c r="J121" s="14"/>
      <c r="K121" s="14"/>
      <c r="L121" s="14"/>
      <c r="M121" s="14"/>
      <c r="N121" s="14"/>
      <c r="O121" s="18"/>
      <c r="P121" s="35"/>
    </row>
    <row r="122" spans="1:16" x14ac:dyDescent="0.2">
      <c r="D122" s="35"/>
      <c r="E122" s="35"/>
      <c r="F122" s="35"/>
      <c r="G122" s="59"/>
      <c r="H122" s="59"/>
      <c r="I122" s="59"/>
      <c r="J122" s="59"/>
      <c r="K122" s="59"/>
      <c r="L122" s="59"/>
      <c r="M122" s="59"/>
      <c r="N122" s="59"/>
      <c r="O122" s="59"/>
      <c r="P122" s="35"/>
    </row>
    <row r="123" spans="1:16" s="57" customFormat="1" ht="30" customHeight="1" thickBot="1" x14ac:dyDescent="0.25">
      <c r="A123" s="54" t="s">
        <v>39</v>
      </c>
      <c r="B123" s="55"/>
      <c r="C123" s="55"/>
      <c r="D123" s="58"/>
      <c r="E123" s="46" t="s">
        <v>72</v>
      </c>
      <c r="F123" s="10" t="s">
        <v>73</v>
      </c>
      <c r="G123" s="10" t="s">
        <v>74</v>
      </c>
      <c r="H123" s="10" t="s">
        <v>75</v>
      </c>
      <c r="I123" s="10" t="s">
        <v>77</v>
      </c>
      <c r="J123" s="10" t="s">
        <v>78</v>
      </c>
      <c r="K123" s="10" t="s">
        <v>76</v>
      </c>
      <c r="L123" s="10" t="s">
        <v>80</v>
      </c>
      <c r="M123" s="10" t="s">
        <v>79</v>
      </c>
      <c r="N123" s="10" t="s">
        <v>82</v>
      </c>
      <c r="O123" s="21" t="s">
        <v>81</v>
      </c>
      <c r="P123" s="56"/>
    </row>
    <row r="124" spans="1:16" ht="14.25" customHeight="1" x14ac:dyDescent="0.2">
      <c r="D124" s="40"/>
      <c r="E124" s="5" t="s">
        <v>51</v>
      </c>
      <c r="F124" s="6"/>
      <c r="G124" s="11"/>
      <c r="H124" s="11"/>
      <c r="I124" s="11"/>
      <c r="J124" s="11"/>
      <c r="K124" s="11"/>
      <c r="L124" s="11"/>
      <c r="M124" s="11"/>
      <c r="N124" s="11"/>
      <c r="O124" s="13"/>
      <c r="P124" s="35"/>
    </row>
    <row r="125" spans="1:16" ht="14.25" customHeight="1" x14ac:dyDescent="0.2">
      <c r="D125" s="40"/>
      <c r="E125" s="4" t="s">
        <v>52</v>
      </c>
      <c r="F125" s="2"/>
      <c r="G125" s="12"/>
      <c r="H125" s="12"/>
      <c r="I125" s="12"/>
      <c r="J125" s="12"/>
      <c r="K125" s="12"/>
      <c r="L125" s="12"/>
      <c r="M125" s="12"/>
      <c r="N125" s="12"/>
      <c r="O125" s="22"/>
      <c r="P125" s="35"/>
    </row>
    <row r="126" spans="1:16" ht="14.25" customHeight="1" x14ac:dyDescent="0.2">
      <c r="D126" s="40"/>
      <c r="E126" s="5" t="s">
        <v>53</v>
      </c>
      <c r="F126" s="6"/>
      <c r="G126" s="11"/>
      <c r="H126" s="11"/>
      <c r="I126" s="11"/>
      <c r="J126" s="11"/>
      <c r="K126" s="11"/>
      <c r="L126" s="11"/>
      <c r="M126" s="11"/>
      <c r="N126" s="11"/>
      <c r="O126" s="13"/>
      <c r="P126" s="35"/>
    </row>
    <row r="127" spans="1:16" ht="14.25" customHeight="1" x14ac:dyDescent="0.2">
      <c r="E127" s="92" t="s">
        <v>54</v>
      </c>
      <c r="F127" s="2"/>
      <c r="G127" s="12"/>
      <c r="H127" s="12"/>
      <c r="I127" s="12"/>
      <c r="J127" s="12"/>
      <c r="K127" s="12"/>
      <c r="L127" s="12"/>
      <c r="M127" s="12"/>
      <c r="N127" s="12"/>
      <c r="O127" s="22"/>
    </row>
    <row r="128" spans="1:16" ht="14.25" customHeight="1" x14ac:dyDescent="0.2">
      <c r="E128" s="93" t="s">
        <v>55</v>
      </c>
      <c r="F128" s="6"/>
      <c r="G128" s="11"/>
      <c r="H128" s="11"/>
      <c r="I128" s="11"/>
      <c r="J128" s="11"/>
      <c r="K128" s="11"/>
      <c r="L128" s="11"/>
      <c r="M128" s="11"/>
      <c r="N128" s="11"/>
      <c r="O128" s="13"/>
    </row>
    <row r="129" spans="1:15" ht="14.25" customHeight="1" x14ac:dyDescent="0.2">
      <c r="E129" s="92" t="s">
        <v>56</v>
      </c>
      <c r="F129" s="2"/>
      <c r="G129" s="12"/>
      <c r="H129" s="12"/>
      <c r="I129" s="12"/>
      <c r="J129" s="12"/>
      <c r="K129" s="12"/>
      <c r="L129" s="12"/>
      <c r="M129" s="12"/>
      <c r="N129" s="12"/>
      <c r="O129" s="22"/>
    </row>
    <row r="130" spans="1:15" ht="14.25" customHeight="1" thickBot="1" x14ac:dyDescent="0.25">
      <c r="E130" s="94" t="s">
        <v>57</v>
      </c>
      <c r="F130" s="8"/>
      <c r="G130" s="13"/>
      <c r="H130" s="13"/>
      <c r="I130" s="13"/>
      <c r="J130" s="13"/>
      <c r="K130" s="13"/>
      <c r="L130" s="13"/>
      <c r="M130" s="13"/>
      <c r="N130" s="13"/>
      <c r="O130" s="13"/>
    </row>
    <row r="131" spans="1:15" ht="13.5" thickBot="1" x14ac:dyDescent="0.25">
      <c r="E131" s="78" t="s">
        <v>58</v>
      </c>
      <c r="F131" s="2">
        <f>SUBTOTAL(109,Tháng_Mười_Hai[Tuần 1])</f>
        <v>0</v>
      </c>
      <c r="G131" s="2">
        <f>SUBTOTAL(109,Tháng_Mười_Hai[Làm thêm])</f>
        <v>0</v>
      </c>
      <c r="H131" s="2">
        <f>SUBTOTAL(109,Tháng_Mười_Hai[Tuần 2])</f>
        <v>0</v>
      </c>
      <c r="I131" s="2">
        <f>SUBTOTAL(109,Tháng_Mười_Hai[[Làm thêm ]])</f>
        <v>0</v>
      </c>
      <c r="J131" s="2">
        <f>SUBTOTAL(109,Tháng_Mười_Hai[Tuần 3])</f>
        <v>0</v>
      </c>
      <c r="K131" s="2">
        <f>SUBTOTAL(109,Tháng_Mười_Hai[[Làm thêm  ]])</f>
        <v>0</v>
      </c>
      <c r="L131" s="2">
        <f>SUBTOTAL(109,Tháng_Mười_Hai[Tuần 4])</f>
        <v>0</v>
      </c>
      <c r="M131" s="2">
        <f>SUBTOTAL(109,Tháng_Mười_Hai[[Làm thêm   ]])</f>
        <v>0</v>
      </c>
      <c r="N131" s="2">
        <f>SUBTOTAL(109,Tháng_Mười_Hai[Tuần 5])</f>
        <v>0</v>
      </c>
      <c r="O131" s="2">
        <f>SUBTOTAL(109,Tháng_Mười_Hai[[Làm thêm    ]])</f>
        <v>0</v>
      </c>
    </row>
    <row r="132" spans="1:15" ht="27.95" customHeight="1" x14ac:dyDescent="0.2">
      <c r="A132" s="48" t="s">
        <v>40</v>
      </c>
      <c r="E132" s="76" t="str">
        <f>LEFT(Tháng_Mười_Hai[[#Headers],[Tháng Mười Hai]],9)&amp;". tổng: Số giờ làm việc thông thường"</f>
        <v>Tháng Mườ. tổng: Số giờ làm việc thông thường</v>
      </c>
      <c r="F132" s="90">
        <f>SUM(Tháng_Mười_Hai[Tuần 1],Tháng_Mười_Hai[Tuần 2],Tháng_Mười_Hai[Tuần 3],Tháng_Mười_Hai[Tuần 4],Tháng_Mười_Hai[Tuần 5])</f>
        <v>0</v>
      </c>
      <c r="G132" s="66" t="str">
        <f>LEFT(Tháng_Mười_Hai[[#Headers],[Tháng Mười Hai]],9)&amp;". tổng: Làm thêm"</f>
        <v>Tháng Mườ. tổng: Làm thêm</v>
      </c>
      <c r="H132" s="66"/>
      <c r="I132" s="91">
        <f>SUM(G124:G130,I124:I130,K124:K130,M124:M130,O124:O130)</f>
        <v>0</v>
      </c>
      <c r="J132" s="14"/>
      <c r="K132" s="14"/>
      <c r="L132" s="14"/>
      <c r="M132" s="14"/>
      <c r="N132" s="14"/>
      <c r="O132" s="18"/>
    </row>
    <row r="133" spans="1:15" x14ac:dyDescent="0.2">
      <c r="E133" s="35"/>
      <c r="F133" s="35"/>
      <c r="G133" s="59"/>
      <c r="H133" s="59"/>
      <c r="I133" s="59"/>
      <c r="J133" s="59"/>
      <c r="K133" s="59"/>
      <c r="L133" s="59"/>
      <c r="M133" s="59"/>
      <c r="N133" s="59"/>
      <c r="O133" s="59"/>
    </row>
  </sheetData>
  <mergeCells count="17">
    <mergeCell ref="G132:H132"/>
    <mergeCell ref="G66:H66"/>
    <mergeCell ref="G77:H77"/>
    <mergeCell ref="G88:H88"/>
    <mergeCell ref="G99:H99"/>
    <mergeCell ref="G110:H110"/>
    <mergeCell ref="E100:O100"/>
    <mergeCell ref="E67:O67"/>
    <mergeCell ref="G33:H33"/>
    <mergeCell ref="G44:H44"/>
    <mergeCell ref="B1:C1"/>
    <mergeCell ref="G55:H55"/>
    <mergeCell ref="G121:H121"/>
    <mergeCell ref="E1:O1"/>
    <mergeCell ref="E34:O34"/>
    <mergeCell ref="G11:H11"/>
    <mergeCell ref="G22:H22"/>
  </mergeCells>
  <printOptions horizontalCentered="1"/>
  <pageMargins left="0.4" right="0.4" top="0.4" bottom="0.5" header="0.3" footer="0.3"/>
  <pageSetup paperSize="9" fitToHeight="0" orientation="landscape" horizontalDpi="4294967293" verticalDpi="200" r:id="rId1"/>
  <headerFooter differentFirst="1">
    <oddFooter>Page &amp;P of &amp;N</oddFooter>
  </headerFooter>
  <ignoredErrors>
    <ignoredError sqref="C11 F132 I132 F121 I121 F11 I11 F22 I22 F33 I33 F44 I44 F55 I55 F66 I66 F77 I77 F88 I88 F99 I99 F110 I110" emptyCellReference="1"/>
  </ignoredErrors>
  <tableParts count="12">
    <tablePart r:id="rId2"/>
    <tablePart r:id="rId3"/>
    <tablePart r:id="rId4"/>
    <tablePart r:id="rId5"/>
    <tablePart r:id="rId6"/>
    <tablePart r:id="rId7"/>
    <tablePart r:id="rId8"/>
    <tablePart r:id="rId9"/>
    <tablePart r:id="rId10"/>
    <tablePart r:id="rId11"/>
    <tablePart r:id="rId12"/>
    <tablePart r:id="rId1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Trang tính</vt:lpstr>
      </vt:variant>
      <vt:variant>
        <vt:i4>2</vt:i4>
      </vt:variant>
    </vt:vector>
  </HeadingPairs>
  <TitlesOfParts>
    <vt:vector size="2" baseType="lpstr">
      <vt:lpstr>BẮT ĐẦU</vt:lpstr>
      <vt:lpstr>BẢNG CHẤM CÔNG HÀNG NĂM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2018-05-25T08:57:01Z</dcterms:created>
  <dcterms:modified xsi:type="dcterms:W3CDTF">2018-09-25T07:16:02Z</dcterms:modified>
</cp:coreProperties>
</file>

<file path=docProps/custom.xml><?xml version="1.0" encoding="utf-8"?>
<Properties xmlns="http://schemas.openxmlformats.org/officeDocument/2006/custom-properties" xmlns:vt="http://schemas.openxmlformats.org/officeDocument/2006/docPropsVTypes"/>
</file>