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04"/>
  <workbookPr filterPrivacy="1" codeName="ThisWorkbook"/>
  <xr:revisionPtr revIDLastSave="0" documentId="13_ncr:20001_{CB6E4535-17C1-41A6-AC9E-CAA77B455A6C}" xr6:coauthVersionLast="47" xr6:coauthVersionMax="47" xr10:uidLastSave="{00000000-0000-0000-0000-000000000000}"/>
  <bookViews>
    <workbookView xWindow="-108" yWindow="-108" windowWidth="30792" windowHeight="15336" xr2:uid="{00000000-000D-0000-FFFF-FFFF00000000}"/>
  </bookViews>
  <sheets>
    <sheet name="Chi phí tu sửa phòng tắm" sheetId="2" r:id="rId1"/>
  </sheets>
  <definedNames>
    <definedName name="Hàng_dư">'Chi phí tu sửa phòng tắm'!$H$23</definedName>
    <definedName name="_xlnm.Print_Titles" localSheetId="0">'Chi phí tu sửa phòng tắm'!$3:$4</definedName>
    <definedName name="Tiêu_đề_1">Chi_phí[[#Headers],[Khu vực]]</definedName>
  </definedNames>
  <calcPr calcId="191029"/>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2" l="1"/>
  <c r="H6" i="2"/>
  <c r="H7" i="2"/>
  <c r="H8" i="2"/>
  <c r="H9" i="2"/>
  <c r="H10" i="2"/>
  <c r="H11" i="2"/>
  <c r="H12" i="2"/>
  <c r="H13" i="2"/>
  <c r="H14" i="2"/>
  <c r="H15" i="2"/>
  <c r="H16" i="2"/>
  <c r="H17" i="2"/>
  <c r="H18" i="2"/>
  <c r="H19" i="2"/>
  <c r="H20" i="2"/>
  <c r="H5" i="2"/>
  <c r="F6" i="2" l="1"/>
  <c r="I6" i="2" s="1"/>
  <c r="J6" i="2" s="1"/>
  <c r="F7" i="2"/>
  <c r="I7" i="2" s="1"/>
  <c r="J7" i="2" s="1"/>
  <c r="F8" i="2"/>
  <c r="I8" i="2" s="1"/>
  <c r="J8" i="2" s="1"/>
  <c r="F9" i="2"/>
  <c r="I9" i="2" s="1"/>
  <c r="J9" i="2" s="1"/>
  <c r="F10" i="2"/>
  <c r="I10" i="2" s="1"/>
  <c r="J10" i="2" s="1"/>
  <c r="F11" i="2"/>
  <c r="I11" i="2" s="1"/>
  <c r="J11" i="2" s="1"/>
  <c r="F12" i="2"/>
  <c r="I12" i="2" s="1"/>
  <c r="J12" i="2" s="1"/>
  <c r="F13" i="2"/>
  <c r="I13" i="2" s="1"/>
  <c r="J13" i="2" s="1"/>
  <c r="F14" i="2"/>
  <c r="I14" i="2" s="1"/>
  <c r="J14" i="2" s="1"/>
  <c r="F15" i="2"/>
  <c r="I15" i="2" s="1"/>
  <c r="J15" i="2" s="1"/>
  <c r="F16" i="2"/>
  <c r="I16" i="2" s="1"/>
  <c r="J16" i="2" s="1"/>
  <c r="F17" i="2"/>
  <c r="I17" i="2" s="1"/>
  <c r="J17" i="2" s="1"/>
  <c r="F18" i="2"/>
  <c r="I18" i="2" s="1"/>
  <c r="J18" i="2" s="1"/>
  <c r="F19" i="2"/>
  <c r="I19" i="2" s="1"/>
  <c r="J19" i="2" s="1"/>
  <c r="F20" i="2"/>
  <c r="I20" i="2" s="1"/>
  <c r="J20" i="2" s="1"/>
  <c r="G17" i="2" l="1"/>
  <c r="G9" i="2"/>
  <c r="G20" i="2"/>
  <c r="G16" i="2"/>
  <c r="G12" i="2"/>
  <c r="G8" i="2"/>
  <c r="G19" i="2"/>
  <c r="G15" i="2"/>
  <c r="G11" i="2"/>
  <c r="G7" i="2"/>
  <c r="G18" i="2"/>
  <c r="G14" i="2"/>
  <c r="G10" i="2"/>
  <c r="G6" i="2"/>
  <c r="G13" i="2"/>
  <c r="G5" i="2"/>
  <c r="I5" i="2"/>
  <c r="J5" i="2" s="1"/>
  <c r="F21" i="2"/>
  <c r="E21" i="2"/>
  <c r="E23" i="2" l="1"/>
  <c r="E24" i="2" s="1"/>
  <c r="G21" i="2"/>
  <c r="H21" i="2"/>
  <c r="I21" i="2"/>
  <c r="H23" i="2" l="1"/>
  <c r="H24" i="2" s="1"/>
  <c r="J21" i="2"/>
</calcChain>
</file>

<file path=xl/sharedStrings.xml><?xml version="1.0" encoding="utf-8"?>
<sst xmlns="http://schemas.openxmlformats.org/spreadsheetml/2006/main" count="47" uniqueCount="40">
  <si>
    <t>Trang tính Chi phí tu sửa phòng tắm</t>
  </si>
  <si>
    <t xml:space="preserve">LƯU Ý: Các cột khác nhau trong bảng sẽ hiển thị nếu số tiền thực tế cao hơn số tiền ước tính.  Các số màu đỏ biểu thị số tiền thực tế cao hơn (âm) và các số màu đen biểu thị số tiền thực tế thấp hơn (dương). </t>
  </si>
  <si>
    <t>Khu vực</t>
  </si>
  <si>
    <t>Bồn tắm/vòi sen</t>
  </si>
  <si>
    <t>Tủ</t>
  </si>
  <si>
    <t>Bệ rửa</t>
  </si>
  <si>
    <t>Vòi</t>
  </si>
  <si>
    <t>Sàn</t>
  </si>
  <si>
    <t>Phần cứng</t>
  </si>
  <si>
    <t>Hệ thống chiếu sáng</t>
  </si>
  <si>
    <t>Bồn rửa</t>
  </si>
  <si>
    <t>Khác</t>
  </si>
  <si>
    <t>Tổng phụ</t>
  </si>
  <si>
    <t>Chi phí ngoài dự kiến (tăng 30% so với dự kiến)</t>
  </si>
  <si>
    <t>Tổng chi phí</t>
  </si>
  <si>
    <t>Mục</t>
  </si>
  <si>
    <t>Bồn tắm, gang, 5', tiêu chuẩn</t>
  </si>
  <si>
    <t>Vách tắm, có bản lề, tiêu chuẩn</t>
  </si>
  <si>
    <t>Đầu vòi sen, tiêu chuẩn</t>
  </si>
  <si>
    <t>Tường quanh bồn tắm, tiêu chuẩn</t>
  </si>
  <si>
    <t>Tủ thuốc 24'', sang trọng</t>
  </si>
  <si>
    <t>Khu trang điểm 30'', tiêu chuẩn</t>
  </si>
  <si>
    <t>Gạch sứ, sang trọng (số lượng tính theo feet chiều dài)</t>
  </si>
  <si>
    <t>Vòi, bồn tắm, tiêu chuẩn</t>
  </si>
  <si>
    <t>Vòi, vòi hoa sen, loại một vòi, tiêu chuẩn</t>
  </si>
  <si>
    <t>Vòi bồn rửa, tiêu chuẩn</t>
  </si>
  <si>
    <t>Gạch sứ, tiêu chuẩn (số lượng tính theo feet chiều dài)</t>
  </si>
  <si>
    <t>Thanh treo khăn tắm, tiêu chuẩn</t>
  </si>
  <si>
    <t>Giá đựng giấy vệ sinh</t>
  </si>
  <si>
    <t>Đèn lắp chìm, tiêu chuẩn</t>
  </si>
  <si>
    <t>Bồn rửa mặt, tiêu chuẩn</t>
  </si>
  <si>
    <t>Số lượng</t>
  </si>
  <si>
    <t>Ước tính</t>
  </si>
  <si>
    <t>Thực tế</t>
  </si>
  <si>
    <t>Chênh lệch</t>
  </si>
  <si>
    <t xml:space="preserve">Ước tính </t>
  </si>
  <si>
    <t xml:space="preserve">Thực tế </t>
  </si>
  <si>
    <t xml:space="preserve">Chênh lệch </t>
  </si>
  <si>
    <t>Chi phí theo khoản (₫)</t>
  </si>
  <si>
    <t>Tổng chi phí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</si>
</sst>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0.00\ &quot;₫&quot;;[Red]\-#,##0.00\ &quot;₫&quot;"/>
    <numFmt numFmtId="164" formatCode="&quot;$&quot;#,##0.00_);[Red]\(&quot;$&quot;#,##0.00\)"/>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24"/>
      <color theme="3"/>
      <name val="Cambria"/>
      <family val="2"/>
      <scheme val="major"/>
    </font>
    <font>
      <b/>
      <sz val="11"/>
      <name val="Calibri"/>
      <family val="2"/>
      <scheme val="minor"/>
    </font>
    <font>
      <sz val="24"/>
      <color theme="3"/>
      <name val="Cambria"/>
      <family val="2"/>
      <scheme val="major"/>
    </font>
    <font>
      <sz val="11"/>
      <color theme="1"/>
      <name val="Calibri"/>
      <family val="2"/>
      <scheme val="minor"/>
    </font>
    <font>
      <b/>
      <sz val="11"/>
      <color theme="1"/>
      <name val="Calibri"/>
      <family val="2"/>
      <scheme val="minor"/>
    </font>
    <font>
      <b/>
      <sz val="11"/>
      <color theme="0"/>
      <name val="Calibri"/>
      <family val="2"/>
      <scheme val="minor"/>
    </font>
    <font>
      <i/>
      <sz val="11"/>
      <color theme="1" tint="0.3499862666707358"/>
      <name val="Calibri"/>
      <family val="2"/>
      <scheme val="minor"/>
    </font>
    <font>
      <sz val="11"/>
      <color theme="0"/>
      <name val="Calibri"/>
      <family val="2"/>
      <scheme val="minor"/>
    </font>
  </fonts>
  <fills count="7">
    <fill>
      <patternFill patternType="none"/>
    </fill>
    <fill>
      <patternFill patternType="gray125"/>
    </fill>
    <fill>
      <patternFill patternType="solid">
        <fgColor theme="6" tint="0.7999816888943144"/>
        <bgColor indexed="64"/>
      </patternFill>
    </fill>
    <fill>
      <patternFill patternType="solid">
        <fgColor theme="5" tint="0.7999816888943144"/>
        <bgColor indexed="64"/>
      </patternFill>
    </fill>
    <fill>
      <patternFill patternType="solid">
        <fgColor theme="5" tint="-0.249946592608417"/>
        <bgColor indexed="64"/>
      </patternFill>
    </fill>
    <fill>
      <patternFill patternType="solid">
        <fgColor theme="5" tint="-0.499984740745262"/>
        <bgColor indexed="64"/>
      </patternFill>
    </fill>
    <fill>
      <patternFill patternType="solid">
        <fgColor theme="6" tint="-0.499984740745262"/>
        <bgColor indexed="64"/>
      </patternFill>
    </fill>
  </fills>
  <borders count="17">
    <border>
      <left/>
      <right/>
      <top/>
      <bottom/>
      <diagonal/>
    </border>
    <border>
      <left/>
      <right/>
      <top/>
      <bottom style="thick">
        <color theme="4" tint="-0.499984740745262"/>
      </bottom>
      <diagonal/>
    </border>
    <border>
      <left style="thin">
        <color theme="6" tint="0.3999450666829432"/>
      </left>
      <right/>
      <top style="thin">
        <color theme="6" tint="0.3999450666829432"/>
      </top>
      <bottom style="thin">
        <color theme="6" tint="0.3999450666829432"/>
      </bottom>
      <diagonal/>
    </border>
    <border>
      <left/>
      <right/>
      <top style="thin">
        <color theme="6" tint="0.3999450666829432"/>
      </top>
      <bottom style="thin">
        <color theme="6" tint="0.3999450666829432"/>
      </bottom>
      <diagonal/>
    </border>
    <border>
      <left style="thin">
        <color theme="6" tint="0.3999145481734672"/>
      </left>
      <right/>
      <top/>
      <bottom/>
      <diagonal/>
    </border>
    <border>
      <left/>
      <right style="thin">
        <color theme="6" tint="0.3999145481734672"/>
      </right>
      <top/>
      <bottom/>
      <diagonal/>
    </border>
    <border>
      <left style="thin">
        <color theme="6" tint="0.3999145481734672"/>
      </left>
      <right/>
      <top/>
      <bottom style="thin">
        <color theme="6" tint="0.3999450666829432"/>
      </bottom>
      <diagonal/>
    </border>
    <border>
      <left/>
      <right style="thin">
        <color theme="5" tint="0.3999450666829432"/>
      </right>
      <top/>
      <bottom/>
      <diagonal/>
    </border>
    <border>
      <left style="thin">
        <color theme="6"/>
      </left>
      <right style="thin">
        <color theme="6" tint="0.3999145481734672"/>
      </right>
      <top/>
      <bottom/>
      <diagonal/>
    </border>
    <border>
      <left/>
      <right/>
      <top/>
      <bottom style="thin">
        <color theme="6" tint="0.3999450666829432"/>
      </bottom>
      <diagonal/>
    </border>
    <border>
      <left style="thin">
        <color theme="6"/>
      </left>
      <right style="thin">
        <color theme="6"/>
      </right>
      <top style="thin">
        <color theme="6"/>
      </top>
      <bottom style="thin">
        <color theme="6"/>
      </bottom>
      <diagonal/>
    </border>
    <border>
      <left style="thin">
        <color theme="5"/>
      </left>
      <right style="thin">
        <color theme="5"/>
      </right>
      <top style="thin">
        <color theme="5"/>
      </top>
      <bottom style="thin">
        <color theme="5"/>
      </bottom>
      <diagonal/>
    </border>
    <border>
      <left style="thin">
        <color theme="6"/>
      </left>
      <right style="thin">
        <color theme="6" tint="0.3999450666829432"/>
      </right>
      <top/>
      <bottom/>
      <diagonal/>
    </border>
    <border>
      <left/>
      <right style="thin">
        <color theme="6" tint="0.3999450666829432"/>
      </right>
      <top/>
      <bottom/>
      <diagonal/>
    </border>
    <border>
      <left/>
      <right style="thin">
        <color theme="6" tint="0.3999145481734672"/>
      </right>
      <top style="thin">
        <color theme="6" tint="0.3999450666829432"/>
      </top>
      <bottom style="thin">
        <color theme="6" tint="0.3999450666829432"/>
      </bottom>
      <diagonal/>
    </border>
    <border>
      <left style="thin">
        <color theme="6" tint="0.3999755851924192"/>
      </left>
      <right/>
      <top/>
      <bottom style="thin">
        <color theme="6" tint="0.3999450666829432"/>
      </bottom>
      <diagonal/>
    </border>
    <border>
      <left/>
      <right style="thin">
        <color theme="6" tint="0.3999755851924192"/>
      </right>
      <top/>
      <bottom style="thin">
        <color theme="6" tint="0.3999450666829432"/>
      </bottom>
      <diagonal/>
    </border>
  </borders>
  <cellStyleXfs count="15">
    <xf numFmtId="0" fontId="0" fillId="0" borderId="0">
      <alignment wrapText="1"/>
    </xf>
    <xf numFmtId="0" fontId="2" fillId="2" borderId="10">
      <alignment horizontal="center"/>
    </xf>
    <xf numFmtId="1" fontId="1" fillId="0" borderId="12" applyFont="0" applyFill="0">
      <alignment horizontal="right"/>
    </xf>
    <xf numFmtId="165" fontId="1" fillId="0" borderId="0" applyFont="0" applyFill="0" applyBorder="0" applyAlignment="0" applyProtection="0"/>
    <xf numFmtId="8" fontId="1" fillId="0" borderId="0" applyFont="0" applyFill="0" applyBorder="0">
      <alignment horizontal="right"/>
    </xf>
    <xf numFmtId="8" fontId="1" fillId="0" borderId="13" applyFont="0" applyFill="0">
      <alignment horizontal="right"/>
    </xf>
    <xf numFmtId="9" fontId="1" fillId="0" borderId="0" applyFont="0" applyFill="0" applyBorder="0" applyAlignment="0" applyProtection="0"/>
    <xf numFmtId="0" fontId="4" fillId="0" borderId="1"/>
    <xf numFmtId="0" fontId="2" fillId="3" borderId="11">
      <alignment horizontal="center"/>
    </xf>
    <xf numFmtId="0" fontId="3" fillId="4" borderId="0" applyNumberFormat="0" applyFont="0" applyBorder="0">
      <alignment horizontal="center"/>
    </xf>
    <xf numFmtId="0" fontId="5" fillId="0" borderId="0" applyNumberFormat="0" applyFont="0" applyFill="0" applyBorder="0" applyProtection="0">
      <alignment horizontal="center"/>
    </xf>
    <xf numFmtId="8" fontId="2" fillId="0" borderId="3">
      <alignment horizontal="left" indent="5"/>
    </xf>
    <xf numFmtId="0" fontId="2" fillId="0" borderId="2">
      <alignment horizontal="left" wrapText="1"/>
    </xf>
    <xf numFmtId="164" fontId="2" fillId="0" borderId="14" applyFont="0" applyFill="0" applyAlignment="0">
      <alignment horizontal="left" wrapText="1" indent="14"/>
    </xf>
    <xf numFmtId="0" fontId="10" fillId="0" borderId="0" applyNumberFormat="0" applyFill="0" applyBorder="0" applyAlignment="0" applyProtection="0"/>
  </cellStyleXfs>
  <cellXfs count="36">
    <xf numFmtId="0" fontId="0" fillId="0" borderId="0" xfId="0">
      <alignment wrapText="1"/>
    </xf>
    <xf numFmtId="0" fontId="6" fillId="0" borderId="1" xfId="7" applyFont="1"/>
    <xf numFmtId="0" fontId="7" fillId="0" borderId="0" xfId="0" applyFont="1">
      <alignment wrapText="1"/>
    </xf>
    <xf numFmtId="1" fontId="7" fillId="0" borderId="12" xfId="2" applyFont="1">
      <alignment horizontal="right"/>
    </xf>
    <xf numFmtId="8" fontId="7" fillId="0" borderId="0" xfId="4" applyFont="1">
      <alignment horizontal="right"/>
    </xf>
    <xf numFmtId="8" fontId="7" fillId="0" borderId="13" xfId="5" applyFont="1">
      <alignment horizontal="right"/>
    </xf>
    <xf numFmtId="0" fontId="7" fillId="0" borderId="12" xfId="0" applyFont="1" applyBorder="1" applyAlignment="1">
      <alignment horizontal="right"/>
    </xf>
    <xf numFmtId="164" fontId="7" fillId="0" borderId="9" xfId="0" applyNumberFormat="1" applyFont="1" applyBorder="1" applyAlignment="1"/>
    <xf numFmtId="164" fontId="7" fillId="0" borderId="0" xfId="0" applyNumberFormat="1" applyFont="1" applyAlignment="1"/>
    <xf numFmtId="0" fontId="9" fillId="5" borderId="0" xfId="9" applyNumberFormat="1" applyFont="1" applyFill="1">
      <alignment horizontal="center"/>
    </xf>
    <xf numFmtId="0" fontId="9" fillId="5" borderId="0" xfId="9" applyNumberFormat="1" applyFont="1" applyFill="1" applyBorder="1">
      <alignment horizontal="center"/>
    </xf>
    <xf numFmtId="0" fontId="9" fillId="5" borderId="7" xfId="9" applyNumberFormat="1" applyFont="1" applyFill="1" applyBorder="1">
      <alignment horizontal="center"/>
    </xf>
    <xf numFmtId="0" fontId="0" fillId="0" borderId="15" xfId="0" applyBorder="1">
      <alignment wrapText="1"/>
    </xf>
    <xf numFmtId="0" fontId="11" fillId="6" borderId="0" xfId="0" applyFont="1" applyFill="1">
      <alignment wrapText="1"/>
    </xf>
    <xf numFmtId="0" fontId="11" fillId="6" borderId="8" xfId="10" applyFont="1" applyFill="1" applyBorder="1">
      <alignment horizontal="center"/>
    </xf>
    <xf numFmtId="0" fontId="11" fillId="6" borderId="4" xfId="10" applyNumberFormat="1" applyFont="1" applyFill="1" applyBorder="1">
      <alignment horizontal="center"/>
    </xf>
    <xf numFmtId="0" fontId="11" fillId="6" borderId="0" xfId="10" applyNumberFormat="1" applyFont="1" applyFill="1" applyBorder="1">
      <alignment horizontal="center"/>
    </xf>
    <xf numFmtId="0" fontId="11" fillId="6" borderId="5" xfId="10" applyNumberFormat="1" applyFont="1" applyFill="1" applyBorder="1">
      <alignment horizontal="center"/>
    </xf>
    <xf numFmtId="0" fontId="0" fillId="0" borderId="9" xfId="0" applyBorder="1">
      <alignment wrapText="1"/>
    </xf>
    <xf numFmtId="0" fontId="7" fillId="0" borderId="0" xfId="0" applyFont="1" applyAlignment="1">
      <alignment horizontal="right"/>
    </xf>
    <xf numFmtId="164" fontId="7" fillId="0" borderId="0" xfId="0" applyNumberFormat="1" applyFont="1" applyAlignment="1">
      <alignment horizontal="right"/>
    </xf>
    <xf numFmtId="0" fontId="8" fillId="3" borderId="11" xfId="8" applyFont="1">
      <alignment horizontal="center"/>
    </xf>
    <xf numFmtId="0" fontId="8" fillId="2" borderId="10" xfId="1" applyFont="1">
      <alignment horizontal="center"/>
    </xf>
    <xf numFmtId="0" fontId="8" fillId="0" borderId="2" xfId="12" applyFont="1">
      <alignment horizontal="left" wrapText="1"/>
    </xf>
    <xf numFmtId="0" fontId="8" fillId="0" borderId="3" xfId="12" applyFont="1" applyBorder="1">
      <alignment horizontal="left" wrapText="1"/>
    </xf>
    <xf numFmtId="0" fontId="2" fillId="0" borderId="2" xfId="12">
      <alignment horizontal="left" wrapText="1"/>
    </xf>
    <xf numFmtId="8" fontId="8" fillId="0" borderId="3" xfId="11" applyFont="1">
      <alignment horizontal="left" indent="5"/>
    </xf>
    <xf numFmtId="164" fontId="8" fillId="0" borderId="14" xfId="13" applyFont="1" applyAlignment="1">
      <alignment horizontal="left" indent="5"/>
    </xf>
    <xf numFmtId="0" fontId="10" fillId="0" borderId="0" xfId="14" applyAlignment="1">
      <alignment wrapText="1"/>
    </xf>
    <xf numFmtId="0" fontId="2" fillId="2" borderId="10" xfId="1" applyFont="1">
      <alignment horizontal="center"/>
    </xf>
    <xf numFmtId="0" fontId="2" fillId="3" borderId="11" xfId="8" applyFont="1">
      <alignment horizontal="center"/>
    </xf>
    <xf numFmtId="8" fontId="7" fillId="0" borderId="6" xfId="0" applyNumberFormat="1" applyFont="1" applyBorder="1" applyAlignment="1"/>
    <xf numFmtId="8" fontId="7" fillId="0" borderId="9" xfId="0" applyNumberFormat="1" applyFont="1" applyBorder="1" applyAlignment="1"/>
    <xf numFmtId="8" fontId="7" fillId="0" borderId="13" xfId="0" applyNumberFormat="1" applyFont="1" applyBorder="1" applyAlignment="1">
      <alignment horizontal="right"/>
    </xf>
    <xf numFmtId="8" fontId="7" fillId="0" borderId="0" xfId="0" applyNumberFormat="1" applyFont="1" applyAlignment="1"/>
    <xf numFmtId="8" fontId="7" fillId="0" borderId="16" xfId="0" applyNumberFormat="1" applyFont="1" applyBorder="1" applyAlignment="1"/>
  </cellXfs>
  <cellStyles count="15">
    <cellStyle name="Bình thường" xfId="0" builtinId="0" customBuiltin="1"/>
    <cellStyle name="Dấu phẩy" xfId="2" builtinId="3" customBuiltin="1"/>
    <cellStyle name="Dấu phẩy [0]" xfId="3" builtinId="6" customBuiltin="1"/>
    <cellStyle name="Đầu đề 1" xfId="1" builtinId="16" customBuiltin="1"/>
    <cellStyle name="Đầu đề 2" xfId="8" builtinId="17" customBuiltin="1"/>
    <cellStyle name="Đầu đề 3" xfId="9" builtinId="18" customBuiltin="1"/>
    <cellStyle name="Đầu đề 4" xfId="10" builtinId="19" customBuiltin="1"/>
    <cellStyle name="Phần trăm" xfId="6" builtinId="5" customBuiltin="1"/>
    <cellStyle name="Tiền tệ" xfId="4" builtinId="4" customBuiltin="1"/>
    <cellStyle name="Tiền tệ [0]" xfId="5" builtinId="7" customBuiltin="1"/>
    <cellStyle name="Tiêu đề" xfId="7" builtinId="15" customBuiltin="1"/>
    <cellStyle name="Tổng" xfId="11" builtinId="25" customBuiltin="1"/>
    <cellStyle name="Tổng số Đường viền Bên trái" xfId="12" xr:uid="{00000000-0005-0000-0000-00000D000000}"/>
    <cellStyle name="Văn bản Giải thích" xfId="14" builtinId="53" customBuiltin="1"/>
    <cellStyle name="Viền phải tổng" xfId="13" xr:uid="{00000000-0005-0000-0000-00000E000000}"/>
  </cellStyles>
  <dxfs count="16">
    <dxf>
      <font>
        <b val="0"/>
        <i val="0"/>
        <strike val="0"/>
        <condense val="0"/>
        <extend val="0"/>
        <outline val="0"/>
        <shadow val="0"/>
        <u val="none"/>
        <vertAlign val="baseline"/>
        <sz val="11"/>
        <color theme="1"/>
        <name val="Calibri"/>
        <scheme val="minor"/>
      </font>
      <numFmt numFmtId="12" formatCode="#,##0.00\ &quot;₫&quot;;[Red]\-#,##0.00\ &quot;₫&quot;"/>
      <alignment horizontal="general" vertical="bottom" textRotation="0" wrapText="0" indent="0" justifyLastLine="0" shrinkToFit="0" readingOrder="0"/>
      <border diagonalUp="0" diagonalDown="0">
        <left/>
        <right style="thin">
          <color theme="6" tint="0.3999755851924192"/>
        </right>
        <top/>
        <bottom style="thin">
          <color theme="6" tint="0.3999450666829432"/>
        </bottom>
        <vertical/>
        <horizontal/>
      </border>
    </dxf>
    <dxf>
      <font>
        <b val="0"/>
        <i val="0"/>
        <strike val="0"/>
        <condense val="0"/>
        <extend val="0"/>
        <outline val="0"/>
        <shadow val="0"/>
        <u val="none"/>
        <vertAlign val="baseline"/>
        <sz val="11"/>
        <color theme="1"/>
        <name val="Calibri"/>
        <scheme val="minor"/>
      </font>
      <numFmt numFmtId="12" formatCode="#,##0.00\ &quot;₫&quot;;[Red]\-#,##0.00\ &quot;₫&quo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0.00\ &quot;₫&quot;;[Red]\-#,##0.00\ &quot;₫&quo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2" formatCode="#,##0.00\ &quot;₫&quot;;[Red]\-#,##0.00\ &quot;₫&quot;"/>
      <fill>
        <patternFill patternType="none">
          <fgColor indexed="64"/>
          <bgColor indexed="65"/>
        </patternFill>
      </fill>
      <alignment horizontal="right" vertical="bottom" textRotation="0" wrapText="0" indent="0" justifyLastLine="0" shrinkToFit="0" readingOrder="0"/>
      <border diagonalUp="0" diagonalDown="0">
        <left/>
        <right style="thin">
          <color theme="6" tint="0.3999450666829432"/>
        </right>
        <top/>
        <bottom/>
      </border>
      <protection locked="1" hidden="0"/>
    </dxf>
    <dxf>
      <font>
        <b val="0"/>
        <i val="0"/>
        <strike val="0"/>
        <condense val="0"/>
        <extend val="0"/>
        <outline val="0"/>
        <shadow val="0"/>
        <u val="none"/>
        <vertAlign val="baseline"/>
        <sz val="11"/>
        <color theme="1"/>
        <name val="Calibri"/>
        <scheme val="minor"/>
      </font>
      <numFmt numFmtId="12" formatCode="#,##0.00\ &quot;₫&quot;;[Red]\-#,##0.00\ &quot;₫&quot;"/>
      <alignment horizontal="general" vertical="bottom" textRotation="0" wrapText="0" indent="0" justifyLastLine="0" shrinkToFit="0" readingOrder="0"/>
      <border diagonalUp="0" diagonalDown="0">
        <left/>
        <right/>
        <top/>
        <bottom style="thin">
          <color theme="6" tint="0.3999450666829432"/>
        </bottom>
      </border>
    </dxf>
    <dxf>
      <font>
        <b val="0"/>
        <i val="0"/>
        <strike val="0"/>
        <condense val="0"/>
        <extend val="0"/>
        <outline val="0"/>
        <shadow val="0"/>
        <u val="none"/>
        <vertAlign val="baseline"/>
        <sz val="11"/>
        <color theme="1"/>
        <name val="Calibri"/>
        <scheme val="minor"/>
      </font>
      <numFmt numFmtId="12" formatCode="#,##0.00\ &quot;₫&quot;;[Red]\-#,##0.00\ &quot;₫&quot;"/>
      <alignment horizontal="general" vertical="bottom" textRotation="0" wrapText="0" indent="0" justifyLastLine="0" shrinkToFit="0" readingOrder="0"/>
      <border diagonalUp="0" diagonalDown="0">
        <left style="thin">
          <color theme="6" tint="0.3999145481734672"/>
        </left>
        <right/>
        <top/>
        <bottom style="thin">
          <color theme="6" tint="0.3999450666829432"/>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theme="6"/>
        </left>
        <right style="thin">
          <color theme="6" tint="0.3999450666829432"/>
        </right>
        <top/>
        <bottom/>
      </border>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theme="6" tint="0.3999755851924192"/>
        </left>
        <right/>
        <top/>
        <bottom style="thin">
          <color theme="6" tint="0.3999450666829432"/>
        </bottom>
        <vertical/>
        <horizontal/>
      </border>
    </dxf>
    <dxf>
      <font>
        <b val="0"/>
        <i val="0"/>
        <strike val="0"/>
        <condense val="0"/>
        <extend val="0"/>
        <outline val="0"/>
        <shadow val="0"/>
        <u val="none"/>
        <vertAlign val="baseline"/>
        <sz val="11"/>
        <color theme="1"/>
        <name val="Calibri"/>
        <scheme val="minor"/>
      </font>
    </dxf>
    <dxf>
      <fill>
        <patternFill>
          <bgColor theme="5" tint="0.7999816888943144"/>
        </patternFill>
      </fill>
    </dxf>
    <dxf>
      <border>
        <left style="thin">
          <color theme="6" tint="0.3999450666829432"/>
        </left>
        <right style="thin">
          <color theme="6" tint="0.3999450666829432"/>
        </right>
        <top style="thin">
          <color theme="6" tint="0.3999450666829432"/>
        </top>
        <bottom style="thin">
          <color theme="6" tint="0.3999450666829432"/>
        </bottom>
        <vertical style="thin">
          <color theme="6" tint="0.3999450666829432"/>
        </vertical>
        <horizontal style="thin">
          <color theme="6" tint="0.3999450666829432"/>
        </horizontal>
      </border>
    </dxf>
    <dxf>
      <fill>
        <patternFill patternType="solid">
          <fgColor theme="6" tint="0.7999816888943144"/>
          <bgColor theme="6" tint="0.7999816888943144"/>
        </patternFill>
      </fill>
      <border>
        <left style="thin">
          <color theme="6" tint="0.3999450666829432"/>
        </left>
        <right style="thin">
          <color theme="6" tint="0.3999450666829432"/>
        </right>
        <top style="thin">
          <color theme="6" tint="0.3999450666829432"/>
        </top>
        <bottom style="thin">
          <color theme="6" tint="0.3999450666829432"/>
        </bottom>
        <vertical style="thin">
          <color theme="6" tint="0.3999450666829432"/>
        </vertical>
        <horizontal style="thin">
          <color theme="6" tint="0.3999450666829432"/>
        </horizontal>
      </border>
    </dxf>
    <dxf>
      <font>
        <b/>
        <color theme="1"/>
      </font>
    </dxf>
    <dxf>
      <font>
        <b/>
        <color theme="1"/>
      </font>
    </dxf>
    <dxf>
      <font>
        <b/>
        <color theme="1"/>
      </font>
      <fill>
        <patternFill>
          <bgColor theme="0" tint="-4.99893185216834E-2"/>
        </patternFill>
      </fill>
      <border>
        <top style="double">
          <color theme="6"/>
        </top>
      </border>
    </dxf>
  </dxfs>
  <tableStyles count="1" defaultPivotStyle="PivotStyleLight16">
    <tableStyle name="Bảng tính Chi phí tu sửa phòng tắm" pivot="0" count="5" xr9:uid="{00000000-0011-0000-FFFF-FFFF00000000}">
      <tableStyleElement type="totalRow" dxfId="15"/>
      <tableStyleElement type="firstColumn" dxfId="14"/>
      <tableStyleElement type="lastColumn" dxfId="13"/>
      <tableStyleElement type="firstRowStripe" dxfId="12"/>
      <tableStyleElement type="secondRow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phí" displayName="Chi_phí" ref="B4:J21" totalsRowCount="1" headerRowDxfId="9">
  <autoFilter ref="B4:J20" xr:uid="{00000000-0009-0000-0100-000001000000}"/>
  <tableColumns count="9">
    <tableColumn id="1" xr3:uid="{00000000-0010-0000-0000-000001000000}" name="Khu vực" totalsRowLabel="Tổng phụ" totalsRowDxfId="8"/>
    <tableColumn id="2" xr3:uid="{00000000-0010-0000-0000-000002000000}" name="Mục" totalsRowDxfId="7"/>
    <tableColumn id="3" xr3:uid="{00000000-0010-0000-0000-000003000000}" name="Số lượng" totalsRowDxfId="6"/>
    <tableColumn id="4" xr3:uid="{00000000-0010-0000-0000-000004000000}" name="Ước tính" totalsRowFunction="sum" totalsRowDxfId="5"/>
    <tableColumn id="5" xr3:uid="{00000000-0010-0000-0000-000005000000}" name="Thực tế" totalsRowFunction="sum" totalsRowDxfId="4">
      <calculatedColumnFormula>RANDBETWEEN(E5+2,E5+20)</calculatedColumnFormula>
    </tableColumn>
    <tableColumn id="8" xr3:uid="{00000000-0010-0000-0000-000008000000}" name="Chênh lệch" totalsRowFunction="sum" totalsRowDxfId="3">
      <calculatedColumnFormula>IFERROR(Chi_phí[[#This Row],[Ước tính]]-Chi_phí[[#This Row],[Thực tế]], "")</calculatedColumnFormula>
    </tableColumn>
    <tableColumn id="6" xr3:uid="{00000000-0010-0000-0000-000006000000}" name="Ước tính " totalsRowFunction="sum" totalsRowDxfId="2">
      <calculatedColumnFormula>IFERROR(Chi_phí[[#This Row],[Số lượng]]*Chi_phí[[#This Row],[Ước tính]], "")</calculatedColumnFormula>
    </tableColumn>
    <tableColumn id="7" xr3:uid="{00000000-0010-0000-0000-000007000000}" name="Thực tế " totalsRowFunction="sum" totalsRowDxfId="1">
      <calculatedColumnFormula>IFERROR(Chi_phí[[#This Row],[Số lượng]]*Chi_phí[[#This Row],[Thực tế]], "")</calculatedColumnFormula>
    </tableColumn>
    <tableColumn id="9" xr3:uid="{00000000-0010-0000-0000-000009000000}" name="Chênh lệch " totalsRowFunction="sum" totalsRowDxfId="0">
      <calculatedColumnFormula>IFERROR(Chi_phí[[#This Row],[Ước tính ]]-Chi_phí[[#This Row],[Thực tế ]], "")</calculatedColumnFormula>
    </tableColumn>
  </tableColumns>
  <tableStyleInfo name="Bảng tính Chi phí tu sửa phòng tắm" showFirstColumn="0" showLastColumn="0" showRowStripes="1" showColumnStripes="0"/>
  <extLst>
    <ext xmlns:x14="http://schemas.microsoft.com/office/spreadsheetml/2009/9/main" uri="{504A1905-F514-4f6f-8877-14C23A59335A}">
      <x14:table altTextSummary="Khu vực, hạng mục, số lượng, ước tính và chi phí thực tế nằm trong bảng này. Tổng chi phí ước tính &amp; thực tế và Chênh lệch chi phí được tính toán tự động"/>
    </ext>
  </extLst>
</table>
</file>

<file path=xl/theme/theme11.xml><?xml version="1.0" encoding="utf-8"?>
<a:theme xmlns:a="http://schemas.openxmlformats.org/drawingml/2006/main" name="Office Theme">
  <a:themeElements>
    <a:clrScheme name="Bathroom remodel cost calculator">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Bathroom remodel cost calculator">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B1:J24"/>
  <sheetViews>
    <sheetView showGridLines="0" tabSelected="1" zoomScaleNormal="100" workbookViewId="0"/>
  </sheetViews>
  <sheetFormatPr defaultColWidth="9.109375" defaultRowHeight="30" customHeight="1" x14ac:dyDescent="0.3"/>
  <cols>
    <col min="1" max="1" width="2.6640625" style="2" customWidth="1"/>
    <col min="2" max="2" width="18.5546875" style="2" customWidth="1"/>
    <col min="3" max="3" width="52.5546875" style="2" customWidth="1"/>
    <col min="4" max="4" width="16.109375" style="2" customWidth="1"/>
    <col min="5" max="10" width="15.6640625" style="2" customWidth="1"/>
    <col min="11" max="11" width="2.6640625" style="2" customWidth="1"/>
    <col min="12" max="16384" width="9.109375" style="2"/>
  </cols>
  <sheetData>
    <row r="1" spans="2:10" ht="45.75" customHeight="1" thickBot="1" x14ac:dyDescent="0.55">
      <c r="B1" s="1" t="s">
        <v>0</v>
      </c>
      <c r="C1" s="1"/>
      <c r="D1" s="1"/>
      <c r="E1" s="1"/>
      <c r="F1" s="1"/>
      <c r="G1" s="1"/>
      <c r="H1" s="1"/>
      <c r="I1" s="1"/>
      <c r="J1" s="1"/>
    </row>
    <row r="2" spans="2:10" ht="15" customHeight="1" thickTop="1" x14ac:dyDescent="0.3">
      <c r="B2" s="28" t="s">
        <v>1</v>
      </c>
      <c r="C2" s="28"/>
      <c r="D2" s="28"/>
    </row>
    <row r="3" spans="2:10" ht="30" customHeight="1" x14ac:dyDescent="0.3">
      <c r="B3" s="28"/>
      <c r="C3" s="28"/>
      <c r="D3" s="28"/>
      <c r="E3" s="29" t="s">
        <v>38</v>
      </c>
      <c r="F3" s="22"/>
      <c r="G3" s="22"/>
      <c r="H3" s="30" t="s">
        <v>39</v>
      </c>
      <c r="I3" s="21"/>
      <c r="J3" s="21"/>
    </row>
    <row r="4" spans="2:10" ht="30" customHeight="1" x14ac:dyDescent="0.3">
      <c r="B4" s="13" t="s">
        <v>2</v>
      </c>
      <c r="C4" s="13" t="s">
        <v>15</v>
      </c>
      <c r="D4" s="14" t="s">
        <v>31</v>
      </c>
      <c r="E4" s="15" t="s">
        <v>32</v>
      </c>
      <c r="F4" s="16" t="s">
        <v>33</v>
      </c>
      <c r="G4" s="17" t="s">
        <v>34</v>
      </c>
      <c r="H4" s="9" t="s">
        <v>35</v>
      </c>
      <c r="I4" s="10" t="s">
        <v>36</v>
      </c>
      <c r="J4" s="11" t="s">
        <v>37</v>
      </c>
    </row>
    <row r="5" spans="2:10" ht="30" customHeight="1" x14ac:dyDescent="0.3">
      <c r="B5" s="2" t="s">
        <v>3</v>
      </c>
      <c r="C5" s="2" t="s">
        <v>16</v>
      </c>
      <c r="D5" s="3">
        <v>1</v>
      </c>
      <c r="E5" s="4">
        <v>250</v>
      </c>
      <c r="F5" s="4">
        <f t="shared" ref="F5:F20" ca="1" si="0">RANDBETWEEN(E5+2,E5+20)</f>
        <v>253</v>
      </c>
      <c r="G5" s="5">
        <f ca="1">IFERROR(Chi_phí[[#This Row],[Ước tính]]-Chi_phí[[#This Row],[Thực tế]], "")</f>
        <v>-3</v>
      </c>
      <c r="H5" s="4">
        <f>IFERROR(Chi_phí[[#This Row],[Số lượng]]*Chi_phí[[#This Row],[Ước tính]], "")</f>
        <v>250</v>
      </c>
      <c r="I5" s="4">
        <f ca="1">IFERROR(Chi_phí[[#This Row],[Số lượng]]*Chi_phí[[#This Row],[Thực tế]], "")</f>
        <v>253</v>
      </c>
      <c r="J5" s="4">
        <f ca="1">IFERROR(Chi_phí[[#This Row],[Ước tính ]]-Chi_phí[[#This Row],[Thực tế ]], "")</f>
        <v>-3</v>
      </c>
    </row>
    <row r="6" spans="2:10" ht="30" customHeight="1" x14ac:dyDescent="0.3">
      <c r="B6" s="2" t="s">
        <v>3</v>
      </c>
      <c r="C6" s="2" t="s">
        <v>17</v>
      </c>
      <c r="D6" s="3">
        <v>1</v>
      </c>
      <c r="E6" s="4">
        <v>200</v>
      </c>
      <c r="F6" s="4">
        <f t="shared" ca="1" si="0"/>
        <v>218</v>
      </c>
      <c r="G6" s="5">
        <f ca="1">IFERROR(Chi_phí[[#This Row],[Ước tính]]-Chi_phí[[#This Row],[Thực tế]], "")</f>
        <v>-18</v>
      </c>
      <c r="H6" s="4">
        <f>IFERROR(Chi_phí[[#This Row],[Số lượng]]*Chi_phí[[#This Row],[Ước tính]], "")</f>
        <v>200</v>
      </c>
      <c r="I6" s="4">
        <f ca="1">IFERROR(Chi_phí[[#This Row],[Số lượng]]*Chi_phí[[#This Row],[Thực tế]], "")</f>
        <v>218</v>
      </c>
      <c r="J6" s="4">
        <f ca="1">IFERROR(Chi_phí[[#This Row],[Ước tính ]]-Chi_phí[[#This Row],[Thực tế ]], "")</f>
        <v>-18</v>
      </c>
    </row>
    <row r="7" spans="2:10" ht="30" customHeight="1" x14ac:dyDescent="0.3">
      <c r="B7" s="2" t="s">
        <v>3</v>
      </c>
      <c r="C7" s="2" t="s">
        <v>18</v>
      </c>
      <c r="D7" s="3">
        <v>1</v>
      </c>
      <c r="E7" s="4">
        <v>50</v>
      </c>
      <c r="F7" s="4">
        <f t="shared" ca="1" si="0"/>
        <v>53</v>
      </c>
      <c r="G7" s="5">
        <f ca="1">IFERROR(Chi_phí[[#This Row],[Ước tính]]-Chi_phí[[#This Row],[Thực tế]], "")</f>
        <v>-3</v>
      </c>
      <c r="H7" s="4">
        <f>IFERROR(Chi_phí[[#This Row],[Số lượng]]*Chi_phí[[#This Row],[Ước tính]], "")</f>
        <v>50</v>
      </c>
      <c r="I7" s="4">
        <f ca="1">IFERROR(Chi_phí[[#This Row],[Số lượng]]*Chi_phí[[#This Row],[Thực tế]], "")</f>
        <v>53</v>
      </c>
      <c r="J7" s="4">
        <f ca="1">IFERROR(Chi_phí[[#This Row],[Ước tính ]]-Chi_phí[[#This Row],[Thực tế ]], "")</f>
        <v>-3</v>
      </c>
    </row>
    <row r="8" spans="2:10" ht="30" customHeight="1" x14ac:dyDescent="0.3">
      <c r="B8" s="2" t="s">
        <v>3</v>
      </c>
      <c r="C8" s="2" t="s">
        <v>19</v>
      </c>
      <c r="D8" s="3">
        <v>1</v>
      </c>
      <c r="E8" s="4">
        <v>200</v>
      </c>
      <c r="F8" s="4">
        <f t="shared" ca="1" si="0"/>
        <v>217</v>
      </c>
      <c r="G8" s="5">
        <f ca="1">IFERROR(Chi_phí[[#This Row],[Ước tính]]-Chi_phí[[#This Row],[Thực tế]], "")</f>
        <v>-17</v>
      </c>
      <c r="H8" s="4">
        <f>IFERROR(Chi_phí[[#This Row],[Số lượng]]*Chi_phí[[#This Row],[Ước tính]], "")</f>
        <v>200</v>
      </c>
      <c r="I8" s="4">
        <f ca="1">IFERROR(Chi_phí[[#This Row],[Số lượng]]*Chi_phí[[#This Row],[Thực tế]], "")</f>
        <v>217</v>
      </c>
      <c r="J8" s="4">
        <f ca="1">IFERROR(Chi_phí[[#This Row],[Ước tính ]]-Chi_phí[[#This Row],[Thực tế ]], "")</f>
        <v>-17</v>
      </c>
    </row>
    <row r="9" spans="2:10" ht="30" customHeight="1" x14ac:dyDescent="0.3">
      <c r="B9" s="2" t="s">
        <v>4</v>
      </c>
      <c r="C9" s="2" t="s">
        <v>20</v>
      </c>
      <c r="D9" s="3">
        <v>1</v>
      </c>
      <c r="E9" s="4">
        <v>200</v>
      </c>
      <c r="F9" s="4">
        <f t="shared" ca="1" si="0"/>
        <v>213</v>
      </c>
      <c r="G9" s="5">
        <f ca="1">IFERROR(Chi_phí[[#This Row],[Ước tính]]-Chi_phí[[#This Row],[Thực tế]], "")</f>
        <v>-13</v>
      </c>
      <c r="H9" s="4">
        <f>IFERROR(Chi_phí[[#This Row],[Số lượng]]*Chi_phí[[#This Row],[Ước tính]], "")</f>
        <v>200</v>
      </c>
      <c r="I9" s="4">
        <f ca="1">IFERROR(Chi_phí[[#This Row],[Số lượng]]*Chi_phí[[#This Row],[Thực tế]], "")</f>
        <v>213</v>
      </c>
      <c r="J9" s="4">
        <f ca="1">IFERROR(Chi_phí[[#This Row],[Ước tính ]]-Chi_phí[[#This Row],[Thực tế ]], "")</f>
        <v>-13</v>
      </c>
    </row>
    <row r="10" spans="2:10" ht="30" customHeight="1" x14ac:dyDescent="0.3">
      <c r="B10" s="2" t="s">
        <v>4</v>
      </c>
      <c r="C10" s="2" t="s">
        <v>21</v>
      </c>
      <c r="D10" s="3">
        <v>2</v>
      </c>
      <c r="E10" s="4">
        <v>100</v>
      </c>
      <c r="F10" s="4">
        <f t="shared" ca="1" si="0"/>
        <v>107</v>
      </c>
      <c r="G10" s="5">
        <f ca="1">IFERROR(Chi_phí[[#This Row],[Ước tính]]-Chi_phí[[#This Row],[Thực tế]], "")</f>
        <v>-7</v>
      </c>
      <c r="H10" s="4">
        <f>IFERROR(Chi_phí[[#This Row],[Số lượng]]*Chi_phí[[#This Row],[Ước tính]], "")</f>
        <v>200</v>
      </c>
      <c r="I10" s="4">
        <f ca="1">IFERROR(Chi_phí[[#This Row],[Số lượng]]*Chi_phí[[#This Row],[Thực tế]], "")</f>
        <v>214</v>
      </c>
      <c r="J10" s="4">
        <f ca="1">IFERROR(Chi_phí[[#This Row],[Ước tính ]]-Chi_phí[[#This Row],[Thực tế ]], "")</f>
        <v>-14</v>
      </c>
    </row>
    <row r="11" spans="2:10" ht="30" customHeight="1" x14ac:dyDescent="0.3">
      <c r="B11" s="2" t="s">
        <v>5</v>
      </c>
      <c r="C11" s="2" t="s">
        <v>22</v>
      </c>
      <c r="D11" s="3">
        <v>5</v>
      </c>
      <c r="E11" s="4">
        <v>22.5</v>
      </c>
      <c r="F11" s="4">
        <f t="shared" ca="1" si="0"/>
        <v>34</v>
      </c>
      <c r="G11" s="5">
        <f ca="1">IFERROR(Chi_phí[[#This Row],[Ước tính]]-Chi_phí[[#This Row],[Thực tế]], "")</f>
        <v>-11.5</v>
      </c>
      <c r="H11" s="4">
        <f>IFERROR(Chi_phí[[#This Row],[Số lượng]]*Chi_phí[[#This Row],[Ước tính]], "")</f>
        <v>112.5</v>
      </c>
      <c r="I11" s="4">
        <f ca="1">IFERROR(Chi_phí[[#This Row],[Số lượng]]*Chi_phí[[#This Row],[Thực tế]], "")</f>
        <v>170</v>
      </c>
      <c r="J11" s="4">
        <f ca="1">IFERROR(Chi_phí[[#This Row],[Ước tính ]]-Chi_phí[[#This Row],[Thực tế ]], "")</f>
        <v>-57.5</v>
      </c>
    </row>
    <row r="12" spans="2:10" ht="30" customHeight="1" x14ac:dyDescent="0.3">
      <c r="B12" s="2" t="s">
        <v>6</v>
      </c>
      <c r="C12" s="2" t="s">
        <v>23</v>
      </c>
      <c r="D12" s="3">
        <v>1</v>
      </c>
      <c r="E12" s="4">
        <v>90</v>
      </c>
      <c r="F12" s="4">
        <f t="shared" ca="1" si="0"/>
        <v>106</v>
      </c>
      <c r="G12" s="5">
        <f ca="1">IFERROR(Chi_phí[[#This Row],[Ước tính]]-Chi_phí[[#This Row],[Thực tế]], "")</f>
        <v>-16</v>
      </c>
      <c r="H12" s="4">
        <f>IFERROR(Chi_phí[[#This Row],[Số lượng]]*Chi_phí[[#This Row],[Ước tính]], "")</f>
        <v>90</v>
      </c>
      <c r="I12" s="4">
        <f ca="1">IFERROR(Chi_phí[[#This Row],[Số lượng]]*Chi_phí[[#This Row],[Thực tế]], "")</f>
        <v>106</v>
      </c>
      <c r="J12" s="4">
        <f ca="1">IFERROR(Chi_phí[[#This Row],[Ước tính ]]-Chi_phí[[#This Row],[Thực tế ]], "")</f>
        <v>-16</v>
      </c>
    </row>
    <row r="13" spans="2:10" ht="30" customHeight="1" x14ac:dyDescent="0.3">
      <c r="B13" s="2" t="s">
        <v>6</v>
      </c>
      <c r="C13" s="2" t="s">
        <v>24</v>
      </c>
      <c r="D13" s="3">
        <v>1</v>
      </c>
      <c r="E13" s="4">
        <v>115</v>
      </c>
      <c r="F13" s="4">
        <f t="shared" ca="1" si="0"/>
        <v>123</v>
      </c>
      <c r="G13" s="5">
        <f ca="1">IFERROR(Chi_phí[[#This Row],[Ước tính]]-Chi_phí[[#This Row],[Thực tế]], "")</f>
        <v>-8</v>
      </c>
      <c r="H13" s="4">
        <f>IFERROR(Chi_phí[[#This Row],[Số lượng]]*Chi_phí[[#This Row],[Ước tính]], "")</f>
        <v>115</v>
      </c>
      <c r="I13" s="4">
        <f ca="1">IFERROR(Chi_phí[[#This Row],[Số lượng]]*Chi_phí[[#This Row],[Thực tế]], "")</f>
        <v>123</v>
      </c>
      <c r="J13" s="4">
        <f ca="1">IFERROR(Chi_phí[[#This Row],[Ước tính ]]-Chi_phí[[#This Row],[Thực tế ]], "")</f>
        <v>-8</v>
      </c>
    </row>
    <row r="14" spans="2:10" ht="30" customHeight="1" x14ac:dyDescent="0.3">
      <c r="B14" s="2" t="s">
        <v>6</v>
      </c>
      <c r="C14" s="2" t="s">
        <v>25</v>
      </c>
      <c r="D14" s="3">
        <v>1</v>
      </c>
      <c r="E14" s="4">
        <v>95</v>
      </c>
      <c r="F14" s="4">
        <f t="shared" ca="1" si="0"/>
        <v>110</v>
      </c>
      <c r="G14" s="5">
        <f ca="1">IFERROR(Chi_phí[[#This Row],[Ước tính]]-Chi_phí[[#This Row],[Thực tế]], "")</f>
        <v>-15</v>
      </c>
      <c r="H14" s="4">
        <f>IFERROR(Chi_phí[[#This Row],[Số lượng]]*Chi_phí[[#This Row],[Ước tính]], "")</f>
        <v>95</v>
      </c>
      <c r="I14" s="4">
        <f ca="1">IFERROR(Chi_phí[[#This Row],[Số lượng]]*Chi_phí[[#This Row],[Thực tế]], "")</f>
        <v>110</v>
      </c>
      <c r="J14" s="4">
        <f ca="1">IFERROR(Chi_phí[[#This Row],[Ước tính ]]-Chi_phí[[#This Row],[Thực tế ]], "")</f>
        <v>-15</v>
      </c>
    </row>
    <row r="15" spans="2:10" ht="30" customHeight="1" x14ac:dyDescent="0.3">
      <c r="B15" s="2" t="s">
        <v>7</v>
      </c>
      <c r="C15" s="2" t="s">
        <v>26</v>
      </c>
      <c r="D15" s="3">
        <v>35</v>
      </c>
      <c r="E15" s="4">
        <v>12</v>
      </c>
      <c r="F15" s="4">
        <f t="shared" ca="1" si="0"/>
        <v>22</v>
      </c>
      <c r="G15" s="5">
        <f ca="1">IFERROR(Chi_phí[[#This Row],[Ước tính]]-Chi_phí[[#This Row],[Thực tế]], "")</f>
        <v>-10</v>
      </c>
      <c r="H15" s="4">
        <f>IFERROR(Chi_phí[[#This Row],[Số lượng]]*Chi_phí[[#This Row],[Ước tính]], "")</f>
        <v>420</v>
      </c>
      <c r="I15" s="4">
        <f ca="1">IFERROR(Chi_phí[[#This Row],[Số lượng]]*Chi_phí[[#This Row],[Thực tế]], "")</f>
        <v>770</v>
      </c>
      <c r="J15" s="4">
        <f ca="1">IFERROR(Chi_phí[[#This Row],[Ước tính ]]-Chi_phí[[#This Row],[Thực tế ]], "")</f>
        <v>-350</v>
      </c>
    </row>
    <row r="16" spans="2:10" ht="30" customHeight="1" x14ac:dyDescent="0.3">
      <c r="B16" s="2" t="s">
        <v>8</v>
      </c>
      <c r="C16" s="2" t="s">
        <v>27</v>
      </c>
      <c r="D16" s="3">
        <v>2</v>
      </c>
      <c r="E16" s="4">
        <v>15</v>
      </c>
      <c r="F16" s="4">
        <f t="shared" ca="1" si="0"/>
        <v>21</v>
      </c>
      <c r="G16" s="5">
        <f ca="1">IFERROR(Chi_phí[[#This Row],[Ước tính]]-Chi_phí[[#This Row],[Thực tế]], "")</f>
        <v>-6</v>
      </c>
      <c r="H16" s="4">
        <f>IFERROR(Chi_phí[[#This Row],[Số lượng]]*Chi_phí[[#This Row],[Ước tính]], "")</f>
        <v>30</v>
      </c>
      <c r="I16" s="4">
        <f ca="1">IFERROR(Chi_phí[[#This Row],[Số lượng]]*Chi_phí[[#This Row],[Thực tế]], "")</f>
        <v>42</v>
      </c>
      <c r="J16" s="4">
        <f ca="1">IFERROR(Chi_phí[[#This Row],[Ước tính ]]-Chi_phí[[#This Row],[Thực tế ]], "")</f>
        <v>-12</v>
      </c>
    </row>
    <row r="17" spans="2:10" ht="30" customHeight="1" x14ac:dyDescent="0.3">
      <c r="B17" s="2" t="s">
        <v>8</v>
      </c>
      <c r="C17" s="2" t="s">
        <v>28</v>
      </c>
      <c r="D17" s="3">
        <v>1</v>
      </c>
      <c r="E17" s="4">
        <v>10</v>
      </c>
      <c r="F17" s="4">
        <f t="shared" ca="1" si="0"/>
        <v>24</v>
      </c>
      <c r="G17" s="5">
        <f ca="1">IFERROR(Chi_phí[[#This Row],[Ước tính]]-Chi_phí[[#This Row],[Thực tế]], "")</f>
        <v>-14</v>
      </c>
      <c r="H17" s="4">
        <f>IFERROR(Chi_phí[[#This Row],[Số lượng]]*Chi_phí[[#This Row],[Ước tính]], "")</f>
        <v>10</v>
      </c>
      <c r="I17" s="4">
        <f ca="1">IFERROR(Chi_phí[[#This Row],[Số lượng]]*Chi_phí[[#This Row],[Thực tế]], "")</f>
        <v>24</v>
      </c>
      <c r="J17" s="4">
        <f ca="1">IFERROR(Chi_phí[[#This Row],[Ước tính ]]-Chi_phí[[#This Row],[Thực tế ]], "")</f>
        <v>-14</v>
      </c>
    </row>
    <row r="18" spans="2:10" ht="30" customHeight="1" x14ac:dyDescent="0.3">
      <c r="B18" s="2" t="s">
        <v>9</v>
      </c>
      <c r="C18" s="2" t="s">
        <v>29</v>
      </c>
      <c r="D18" s="3">
        <v>4</v>
      </c>
      <c r="E18" s="4">
        <v>25</v>
      </c>
      <c r="F18" s="4">
        <f t="shared" ca="1" si="0"/>
        <v>37</v>
      </c>
      <c r="G18" s="5">
        <f ca="1">IFERROR(Chi_phí[[#This Row],[Ước tính]]-Chi_phí[[#This Row],[Thực tế]], "")</f>
        <v>-12</v>
      </c>
      <c r="H18" s="4">
        <f>IFERROR(Chi_phí[[#This Row],[Số lượng]]*Chi_phí[[#This Row],[Ước tính]], "")</f>
        <v>100</v>
      </c>
      <c r="I18" s="4">
        <f ca="1">IFERROR(Chi_phí[[#This Row],[Số lượng]]*Chi_phí[[#This Row],[Thực tế]], "")</f>
        <v>148</v>
      </c>
      <c r="J18" s="4">
        <f ca="1">IFERROR(Chi_phí[[#This Row],[Ước tính ]]-Chi_phí[[#This Row],[Thực tế ]], "")</f>
        <v>-48</v>
      </c>
    </row>
    <row r="19" spans="2:10" ht="30" customHeight="1" x14ac:dyDescent="0.3">
      <c r="B19" s="2" t="s">
        <v>10</v>
      </c>
      <c r="C19" s="2" t="s">
        <v>30</v>
      </c>
      <c r="D19" s="3">
        <v>2</v>
      </c>
      <c r="E19" s="4">
        <v>60</v>
      </c>
      <c r="F19" s="4">
        <f t="shared" ca="1" si="0"/>
        <v>70</v>
      </c>
      <c r="G19" s="5">
        <f ca="1">IFERROR(Chi_phí[[#This Row],[Ước tính]]-Chi_phí[[#This Row],[Thực tế]], "")</f>
        <v>-10</v>
      </c>
      <c r="H19" s="4">
        <f>IFERROR(Chi_phí[[#This Row],[Số lượng]]*Chi_phí[[#This Row],[Ước tính]], "")</f>
        <v>120</v>
      </c>
      <c r="I19" s="4">
        <f ca="1">IFERROR(Chi_phí[[#This Row],[Số lượng]]*Chi_phí[[#This Row],[Thực tế]], "")</f>
        <v>140</v>
      </c>
      <c r="J19" s="4">
        <f ca="1">IFERROR(Chi_phí[[#This Row],[Ước tính ]]-Chi_phí[[#This Row],[Thực tế ]], "")</f>
        <v>-20</v>
      </c>
    </row>
    <row r="20" spans="2:10" ht="30" customHeight="1" x14ac:dyDescent="0.3">
      <c r="B20" s="2" t="s">
        <v>11</v>
      </c>
      <c r="D20" s="3">
        <v>1</v>
      </c>
      <c r="E20" s="4">
        <v>20</v>
      </c>
      <c r="F20" s="4">
        <f t="shared" ca="1" si="0"/>
        <v>33</v>
      </c>
      <c r="G20" s="5">
        <f ca="1">IFERROR(Chi_phí[[#This Row],[Ước tính]]-Chi_phí[[#This Row],[Thực tế]], "")</f>
        <v>-13</v>
      </c>
      <c r="H20" s="4">
        <f>IFERROR(Chi_phí[[#This Row],[Số lượng]]*Chi_phí[[#This Row],[Ước tính]], "")</f>
        <v>20</v>
      </c>
      <c r="I20" s="4">
        <f ca="1">IFERROR(Chi_phí[[#This Row],[Số lượng]]*Chi_phí[[#This Row],[Thực tế]], "")</f>
        <v>33</v>
      </c>
      <c r="J20" s="4">
        <f ca="1">IFERROR(Chi_phí[[#This Row],[Ước tính ]]-Chi_phí[[#This Row],[Thực tế ]], "")</f>
        <v>-13</v>
      </c>
    </row>
    <row r="21" spans="2:10" ht="30" customHeight="1" x14ac:dyDescent="0.3">
      <c r="B21" s="12" t="s">
        <v>12</v>
      </c>
      <c r="D21" s="6"/>
      <c r="E21" s="31">
        <f>SUBTOTAL(109,Chi_phí[Ước tính])</f>
        <v>1464.5</v>
      </c>
      <c r="F21" s="32">
        <f ca="1">SUBTOTAL(109,Chi_phí[Thực tế])</f>
        <v>1641</v>
      </c>
      <c r="G21" s="33">
        <f ca="1">SUBTOTAL(109,Chi_phí[Chênh lệch])</f>
        <v>-176.5</v>
      </c>
      <c r="H21" s="34">
        <f>SUBTOTAL(109,Chi_phí[[Ước tính ]])</f>
        <v>2212.5</v>
      </c>
      <c r="I21" s="34">
        <f ca="1">SUBTOTAL(109,Chi_phí[[Thực tế ]])</f>
        <v>2834</v>
      </c>
      <c r="J21" s="35">
        <f ca="1">SUBTOTAL(109,Chi_phí[[Chênh lệch ]])</f>
        <v>-621.5</v>
      </c>
    </row>
    <row r="22" spans="2:10" ht="30" hidden="1" customHeight="1" x14ac:dyDescent="0.3">
      <c r="B22" s="18"/>
      <c r="D22" s="19"/>
      <c r="E22" s="7"/>
      <c r="F22" s="7"/>
      <c r="G22" s="20"/>
      <c r="H22" s="8"/>
      <c r="I22" s="8"/>
      <c r="J22" s="7"/>
    </row>
    <row r="23" spans="2:10" ht="30" customHeight="1" x14ac:dyDescent="0.3">
      <c r="B23" s="23" t="s">
        <v>13</v>
      </c>
      <c r="C23" s="24"/>
      <c r="D23" s="24"/>
      <c r="E23" s="26">
        <f>IFERROR(Chi_phí[[#Totals],[Ước tính]]*0.3, "")</f>
        <v>4.3934999999999997E2</v>
      </c>
      <c r="F23" s="26"/>
      <c r="G23" s="26"/>
      <c r="H23" s="27">
        <f>IFERROR(Chi_phí[[#Totals],[Ước tính ]]*0.3, "")</f>
        <v>663.75</v>
      </c>
      <c r="I23" s="27"/>
      <c r="J23" s="27"/>
    </row>
    <row r="24" spans="2:10" ht="30" customHeight="1" x14ac:dyDescent="0.3">
      <c r="B24" s="25" t="s">
        <v>14</v>
      </c>
      <c r="C24" s="23"/>
      <c r="D24" s="23"/>
      <c r="E24" s="26">
        <f>IFERROR(SUM(E21:E21), "")</f>
        <v>1464.5</v>
      </c>
      <c r="F24" s="26"/>
      <c r="G24" s="26"/>
      <c r="H24" s="27">
        <f>IFERROR(SUM(Chi_phí[[#Totals],[Ước tính ]],Hàng_dư), "")</f>
        <v>2876.25</v>
      </c>
      <c r="I24" s="27"/>
      <c r="J24" s="27"/>
    </row>
  </sheetData>
  <mergeCells count="9">
    <mergeCell ref="H3:J3"/>
    <mergeCell ref="E3:G3"/>
    <mergeCell ref="B23:D23"/>
    <mergeCell ref="B24:D24"/>
    <mergeCell ref="E23:G23"/>
    <mergeCell ref="E24:G24"/>
    <mergeCell ref="H23:J23"/>
    <mergeCell ref="H24:J24"/>
    <mergeCell ref="B2:D3"/>
  </mergeCells>
  <conditionalFormatting sqref="H5:J20">
    <cfRule type="expression" dxfId="10" priority="2">
      <formula>MOD(ROW()+1,2)=0</formula>
    </cfRule>
  </conditionalFormatting>
  <dataValidations count="19">
    <dataValidation allowBlank="1" showInputMessage="1" showErrorMessage="1" prompt="Nhập Chi phí theo khoản vào ô E và F trong bảng bên dưới. Khoản chênh lệch được tính toán tự động trong cột G" sqref="E3:G3" xr:uid="{00000000-0002-0000-0000-000000000000}"/>
    <dataValidation allowBlank="1" showInputMessage="1" showErrorMessage="1" prompt="Khoản chênh lệch giữa Tổng chi phí ước tính và Chi phí thực tế được tính toán tự động trong cột này, bên dưới đầu đề này. Số tiền âm sẽ được tô sáng bằng màu RGB R=255 G=0 B=0" sqref="J4" xr:uid="{00000000-0002-0000-0000-000001000000}"/>
    <dataValidation allowBlank="1" showInputMessage="1" showErrorMessage="1" prompt="Khoản chênh lệch giữa Chi phí ước tính và Chi phí thực tế được tính toán tự động trong cột này, bên dưới đầu đề này. Số tiền âm sẽ được tô sáng bằng màu RGB R=255 G=0 B=0" sqref="G4" xr:uid="{00000000-0002-0000-0000-000002000000}"/>
    <dataValidation allowBlank="1" showInputMessage="1" showErrorMessage="1" prompt="Nhập Khu vực vào cột này, bên dưới đầu đề này. Sử dụng bộ lọc đầu đề để tìm các mục nhập cụ thể" sqref="B4" xr:uid="{00000000-0002-0000-0000-000003000000}"/>
    <dataValidation allowBlank="1" showInputMessage="1" showErrorMessage="1" prompt="Nhập Mặt hàng vào cột này, bên dưới đầu đề này" sqref="C4" xr:uid="{00000000-0002-0000-0000-000004000000}"/>
    <dataValidation allowBlank="1" showInputMessage="1" showErrorMessage="1" prompt="Nhập Số lượng vào cột này, bên dưới đầu đề này" sqref="D4" xr:uid="{00000000-0002-0000-0000-000005000000}"/>
    <dataValidation allowBlank="1" showInputMessage="1" showErrorMessage="1" prompt="Nhập Chi phí ước tính vào cột này, bên dưới đầu đề này" sqref="E4" xr:uid="{00000000-0002-0000-0000-000006000000}"/>
    <dataValidation allowBlank="1" showInputMessage="1" showErrorMessage="1" prompt="Nhập Chi phí thực tế vào cột này, bên dưới đầu đề này" sqref="F4" xr:uid="{00000000-0002-0000-0000-000007000000}"/>
    <dataValidation allowBlank="1" showInputMessage="1" showErrorMessage="1" prompt="Tổng chi phí ước tính được tính toán tự động trong cột này, bên dưới đầu đề này" sqref="H4" xr:uid="{00000000-0002-0000-0000-000008000000}"/>
    <dataValidation allowBlank="1" showInputMessage="1" showErrorMessage="1" prompt="Tổng chi phí thực tế được tính toán tự động trong cột này, bên dưới đầu đề này" sqref="I4" xr:uid="{00000000-0002-0000-0000-000009000000}"/>
    <dataValidation allowBlank="1" showInputMessage="1" showErrorMessage="1" prompt="Tạo một bảng tính Chi phí tu sửa phòng tắm trong trang tính này. Tổng chi phí ước tính và Chi phí thực tế, Khoản chênh lệch chi phí, Chi phí ngoài dự kiến và Tổng chi phí được tính toán tự động" sqref="A1" xr:uid="{00000000-0002-0000-0000-00000A000000}"/>
    <dataValidation allowBlank="1" showInputMessage="1" showErrorMessage="1" prompt="Tiêu đề của trang tính này nằm trong ô này. Nhập chi tiết vào bảng Chi phí bắt đầu ở ô B4. Chi phí ước tính Chi phí ngoài dự kiến và Tổng chi phí được tính toán tự động ở cuối bảng" sqref="B1" xr:uid="{00000000-0002-0000-0000-00000B000000}"/>
    <dataValidation allowBlank="1" showInputMessage="1" showErrorMessage="1" prompt="Chi phí ngoài dự kiến được tính toán tự động trong các ô bên phải" sqref="B23:D23" xr:uid="{00000000-0002-0000-0000-00000C000000}"/>
    <dataValidation allowBlank="1" showInputMessage="1" showErrorMessage="1" prompt="Tổng chi phí được tính toán tự động trong các ô bên phải" sqref="B24:D24" xr:uid="{00000000-0002-0000-0000-00000D000000}"/>
    <dataValidation allowBlank="1" showInputMessage="1" showErrorMessage="1" prompt="Chi phí ngoài dự kiến của tổng phụ so với Tổng chi phí ước tính được tính toán tự động trong ô này" sqref="H23:J23" xr:uid="{00000000-0002-0000-0000-00000E000000}"/>
    <dataValidation allowBlank="1" showInputMessage="1" showErrorMessage="1" prompt="Tổng chi phí ước tính bao gồm Chi phí ngoài dự kiến được tính toán tự động trong ô này" sqref="H24:J24" xr:uid="{00000000-0002-0000-0000-00000F000000}"/>
    <dataValidation allowBlank="1" showInputMessage="1" showErrorMessage="1" prompt="Tổng chi phí theo khoản ước tính bao gồm Chi phí ngoài dự kiến được tính toán tự động trong ô này" sqref="E24:G24" xr:uid="{00000000-0002-0000-0000-000010000000}"/>
    <dataValidation allowBlank="1" showInputMessage="1" showErrorMessage="1" prompt="Tổng chi phí được tính toán tự động ở cột H và I ở trong bảng bên dưới. Khoản chênh lệch được tính toán tự động trong cột J" sqref="H3:J3" xr:uid="{00000000-0002-0000-0000-000011000000}"/>
    <dataValidation allowBlank="1" showInputMessage="1" showErrorMessage="1" prompt="Chi phí ngoài dự kiến của tổng phụ so với Chi phí ước tính theo khoản được tính toán tự động trong ô này" sqref="E23:G23" xr:uid="{00000000-0002-0000-0000-000012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D7C3E954-995B-4056-B2AD-CB51491F34B7}">
  <ds:schemaRefs>
    <ds:schemaRef ds:uri="http://schemas.microsoft.com/sharepoint/v3/contenttype/forms"/>
  </ds:schemaRefs>
</ds:datastoreItem>
</file>

<file path=customXml/itemProps22.xml><?xml version="1.0" encoding="utf-8"?>
<ds:datastoreItem xmlns:ds="http://schemas.openxmlformats.org/officeDocument/2006/customXml" ds:itemID="{EA94C1ED-25DF-4B8A-B97E-D4B8A86A026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EA7A99CB-99E5-49FD-82F9-292A21F34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TM03986880</ap:Template>
  <ap:DocSecurity>0</ap:DocSecurity>
  <ap:ScaleCrop>false</ap:ScaleCrop>
  <ap:HeadingPairs>
    <vt:vector baseType="variant" size="4">
      <vt:variant>
        <vt:lpstr>Trang tính</vt:lpstr>
      </vt:variant>
      <vt:variant>
        <vt:i4>1</vt:i4>
      </vt:variant>
      <vt:variant>
        <vt:lpstr>Phạm vi Có tên</vt:lpstr>
      </vt:variant>
      <vt:variant>
        <vt:i4>3</vt:i4>
      </vt:variant>
    </vt:vector>
  </ap:HeadingPairs>
  <ap:TitlesOfParts>
    <vt:vector baseType="lpstr" size="4">
      <vt:lpstr>Chi phí tu sửa phòng tắm</vt:lpstr>
      <vt:lpstr>Hàng_dư</vt:lpstr>
      <vt:lpstr>'Chi phí tu sửa phòng tắm'!Print_Titles</vt:lpstr>
      <vt:lpstr>Tiêu_đề_1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2022-02-14T04:51:02Z</dcterms:created>
  <dcterms:modified xsi:type="dcterms:W3CDTF">2022-04-07T01:24:22Z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