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tables/table32.xml" ContentType="application/vnd.openxmlformats-officedocument.spreadsheetml.table+xml"/>
  <Override PartName="/xl/worksheets/sheet12.xml" ContentType="application/vnd.openxmlformats-officedocument.spreadsheetml.worksheet+xml"/>
  <Override PartName="/xl/tables/table13.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25" documentId="13_ncr:20001_{565218CE-BA33-4B6D-9A79-C4FF999A8B03}" xr6:coauthVersionLast="47" xr6:coauthVersionMax="47" xr10:uidLastSave="{9681E520-D6FF-43E8-AF9B-ADD0FBA48C89}"/>
  <bookViews>
    <workbookView xWindow="-108" yWindow="-108" windowWidth="27000" windowHeight="15192" xr2:uid="{00000000-000D-0000-FFFF-FFFF00000000}"/>
  </bookViews>
  <sheets>
    <sheet name="Báo cáo hiệu suất" sheetId="3" r:id="rId1"/>
    <sheet name="Định nghĩa" sheetId="2" r:id="rId2"/>
  </sheets>
  <definedNames>
    <definedName name="_xlnm.Print_Titles" localSheetId="0">'Báo cáo hiệu suất'!$7:$7</definedName>
    <definedName name="_xlnm.Print_Titles" localSheetId="1">'Định nghĩa'!$5:$5</definedName>
    <definedName name="Tiêu_đề_1">Hiệu_suất[[#Headers],[Số sê-ri]]</definedName>
    <definedName name="Tiêu_đề_2">Trạng_thái[[#Headers],[Trạng thái]]</definedName>
    <definedName name="Tiêu_đề_cột_2">Định_nghĩa[[#Headers],[Số sê-ri]]</definedName>
    <definedName name="_xlnm.Print_Area" localSheetId="0">'Báo cáo hiệu suất'!$B$2:$T$25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0" i="3" l="1"/>
  <c r="N11" i="3"/>
  <c r="N12" i="3"/>
  <c r="N14" i="3"/>
  <c r="N15" i="3"/>
  <c r="N16" i="3"/>
  <c r="N19" i="3"/>
  <c r="N20" i="3"/>
  <c r="N21" i="3"/>
  <c r="N23" i="3"/>
  <c r="N24" i="3"/>
  <c r="N25" i="3"/>
  <c r="M10" i="3"/>
  <c r="P10" i="3" s="1"/>
  <c r="M11" i="3"/>
  <c r="P11" i="3" s="1"/>
  <c r="R11" i="3" s="1"/>
  <c r="Q11" i="3" s="1"/>
  <c r="M12" i="3"/>
  <c r="P12" i="3" s="1"/>
  <c r="M14" i="3"/>
  <c r="P14" i="3" s="1"/>
  <c r="O14" i="3" s="1"/>
  <c r="M15" i="3"/>
  <c r="P15" i="3" s="1"/>
  <c r="M16" i="3"/>
  <c r="S16" i="3" s="1"/>
  <c r="T16" i="3" s="1"/>
  <c r="M19" i="3"/>
  <c r="P19" i="3" s="1"/>
  <c r="M20" i="3"/>
  <c r="P20" i="3" s="1"/>
  <c r="O20" i="3" s="1"/>
  <c r="M21" i="3"/>
  <c r="P21" i="3" s="1"/>
  <c r="M23" i="3"/>
  <c r="P23" i="3" s="1"/>
  <c r="M24" i="3"/>
  <c r="P24" i="3" s="1"/>
  <c r="M25" i="3"/>
  <c r="P25" i="3" s="1"/>
  <c r="R25" i="3" s="1"/>
  <c r="Q25" i="3" s="1"/>
  <c r="K10" i="3"/>
  <c r="L10" i="3" s="1"/>
  <c r="K11" i="3"/>
  <c r="L11" i="3" s="1"/>
  <c r="K12" i="3"/>
  <c r="L12" i="3" s="1"/>
  <c r="K14" i="3"/>
  <c r="L14" i="3" s="1"/>
  <c r="K15" i="3"/>
  <c r="L15" i="3" s="1"/>
  <c r="K16" i="3"/>
  <c r="L16" i="3" s="1"/>
  <c r="K19" i="3"/>
  <c r="L19" i="3" s="1"/>
  <c r="K20" i="3"/>
  <c r="L20" i="3" s="1"/>
  <c r="K21" i="3"/>
  <c r="L21" i="3" s="1"/>
  <c r="K23" i="3"/>
  <c r="L23" i="3" s="1"/>
  <c r="K24" i="3"/>
  <c r="L24" i="3" s="1"/>
  <c r="K25" i="3"/>
  <c r="L25" i="3" s="1"/>
  <c r="S19" i="3"/>
  <c r="T19" i="3" s="1"/>
  <c r="I10" i="3"/>
  <c r="J10" i="3" s="1"/>
  <c r="I11" i="3"/>
  <c r="J11" i="3" s="1"/>
  <c r="I12" i="3"/>
  <c r="J12" i="3" s="1"/>
  <c r="I14" i="3"/>
  <c r="J14" i="3" s="1"/>
  <c r="I15" i="3"/>
  <c r="J15" i="3" s="1"/>
  <c r="I16" i="3"/>
  <c r="J16" i="3" s="1"/>
  <c r="I19" i="3"/>
  <c r="J19" i="3" s="1"/>
  <c r="I20" i="3"/>
  <c r="J20" i="3" s="1"/>
  <c r="I21" i="3"/>
  <c r="J21" i="3" s="1"/>
  <c r="I23" i="3"/>
  <c r="J23" i="3" s="1"/>
  <c r="I24" i="3"/>
  <c r="J24" i="3" s="1"/>
  <c r="I25" i="3"/>
  <c r="J25" i="3" s="1"/>
  <c r="D9" i="3"/>
  <c r="G22" i="3"/>
  <c r="F22" i="3"/>
  <c r="I22" i="3" s="1"/>
  <c r="E22" i="3"/>
  <c r="N22" i="3" s="1"/>
  <c r="D22" i="3"/>
  <c r="G18" i="3"/>
  <c r="G17" i="3" s="1"/>
  <c r="F18" i="3"/>
  <c r="F17" i="3" s="1"/>
  <c r="E18" i="3"/>
  <c r="K18" i="3" s="1"/>
  <c r="L18" i="3" s="1"/>
  <c r="D18" i="3"/>
  <c r="G13" i="3"/>
  <c r="F13" i="3"/>
  <c r="M13" i="3" s="1"/>
  <c r="E13" i="3" l="1"/>
  <c r="K13" i="3" s="1"/>
  <c r="L13" i="3" s="1"/>
  <c r="D13" i="3"/>
  <c r="P13" i="3" s="1"/>
  <c r="G9" i="3"/>
  <c r="F9" i="3"/>
  <c r="F8" i="3" s="1"/>
  <c r="E9" i="3"/>
  <c r="N9" i="3" s="1"/>
  <c r="S11" i="3" l="1"/>
  <c r="T11" i="3" s="1"/>
  <c r="J22" i="3"/>
  <c r="I9" i="3"/>
  <c r="M22" i="3"/>
  <c r="P22" i="3" s="1"/>
  <c r="O22" i="3" s="1"/>
  <c r="D8" i="3"/>
  <c r="I13" i="3"/>
  <c r="J13" i="3" s="1"/>
  <c r="P16" i="3"/>
  <c r="O16" i="3" s="1"/>
  <c r="R20" i="3"/>
  <c r="Q20" i="3" s="1"/>
  <c r="I18" i="3"/>
  <c r="J18" i="3" s="1"/>
  <c r="E17" i="3"/>
  <c r="K17" i="3" s="1"/>
  <c r="L17" i="3" s="1"/>
  <c r="K22" i="3"/>
  <c r="L22" i="3" s="1"/>
  <c r="J9" i="3"/>
  <c r="O11" i="3"/>
  <c r="R23" i="3"/>
  <c r="Q23" i="3" s="1"/>
  <c r="O23" i="3"/>
  <c r="S23" i="3"/>
  <c r="T23" i="3" s="1"/>
  <c r="S21" i="3"/>
  <c r="T21" i="3" s="1"/>
  <c r="S15" i="3"/>
  <c r="T15" i="3" s="1"/>
  <c r="S10" i="3"/>
  <c r="T10" i="3" s="1"/>
  <c r="M9" i="3"/>
  <c r="P9" i="3" s="1"/>
  <c r="R9" i="3" s="1"/>
  <c r="Q9" i="3" s="1"/>
  <c r="S25" i="3"/>
  <c r="T25" i="3" s="1"/>
  <c r="S20" i="3"/>
  <c r="T20" i="3" s="1"/>
  <c r="S14" i="3"/>
  <c r="T14" i="3" s="1"/>
  <c r="I17" i="3"/>
  <c r="J17" i="3" s="1"/>
  <c r="M17" i="3"/>
  <c r="M18" i="3"/>
  <c r="P18" i="3" s="1"/>
  <c r="G8" i="3"/>
  <c r="M8" i="3" s="1"/>
  <c r="P8" i="3" s="1"/>
  <c r="N18" i="3"/>
  <c r="O24" i="3"/>
  <c r="R24" i="3"/>
  <c r="Q24" i="3" s="1"/>
  <c r="O12" i="3"/>
  <c r="R12" i="3"/>
  <c r="Q12" i="3" s="1"/>
  <c r="R15" i="3"/>
  <c r="Q15" i="3" s="1"/>
  <c r="O15" i="3"/>
  <c r="O19" i="3"/>
  <c r="R19" i="3"/>
  <c r="Q19" i="3" s="1"/>
  <c r="O13" i="3"/>
  <c r="R13" i="3"/>
  <c r="Q13" i="3" s="1"/>
  <c r="R21" i="3"/>
  <c r="Q21" i="3" s="1"/>
  <c r="O21" i="3"/>
  <c r="O10" i="3"/>
  <c r="R10" i="3"/>
  <c r="Q10" i="3" s="1"/>
  <c r="D17" i="3"/>
  <c r="E8" i="3"/>
  <c r="N13" i="3"/>
  <c r="S13" i="3" s="1"/>
  <c r="T13" i="3" s="1"/>
  <c r="R16" i="3"/>
  <c r="Q16" i="3" s="1"/>
  <c r="O25" i="3"/>
  <c r="S12" i="3"/>
  <c r="T12" i="3" s="1"/>
  <c r="S24" i="3"/>
  <c r="T24" i="3" s="1"/>
  <c r="R14" i="3"/>
  <c r="Q14" i="3" s="1"/>
  <c r="K9" i="3"/>
  <c r="L9" i="3" s="1"/>
  <c r="S22" i="3" l="1"/>
  <c r="T22" i="3" s="1"/>
  <c r="N17" i="3"/>
  <c r="S18" i="3"/>
  <c r="T18" i="3" s="1"/>
  <c r="R22" i="3"/>
  <c r="Q22" i="3" s="1"/>
  <c r="S9" i="3"/>
  <c r="T9" i="3" s="1"/>
  <c r="R18" i="3"/>
  <c r="Q18" i="3" s="1"/>
  <c r="O18" i="3"/>
  <c r="O8" i="3"/>
  <c r="R8" i="3"/>
  <c r="Q8" i="3" s="1"/>
  <c r="O9" i="3"/>
  <c r="S17" i="3"/>
  <c r="T17" i="3" s="1"/>
  <c r="I8" i="3"/>
  <c r="J8" i="3" s="1"/>
  <c r="K8" i="3"/>
  <c r="L8" i="3" s="1"/>
  <c r="N8" i="3"/>
  <c r="S8" i="3" s="1"/>
  <c r="T8" i="3" s="1"/>
  <c r="P17" i="3"/>
  <c r="O17" i="3" s="1"/>
  <c r="R17" i="3" l="1"/>
  <c r="Q17" i="3" s="1"/>
</calcChain>
</file>

<file path=xl/sharedStrings.xml><?xml version="1.0" encoding="utf-8"?>
<sst xmlns="http://schemas.openxmlformats.org/spreadsheetml/2006/main" count="131" uniqueCount="111">
  <si>
    <t>HIỆU SUẤT DỰ ÁN</t>
  </si>
  <si>
    <t>BÁO CÁO</t>
  </si>
  <si>
    <t>Số sê-ri</t>
  </si>
  <si>
    <t>A</t>
  </si>
  <si>
    <t>A.1</t>
  </si>
  <si>
    <t>A.1.1</t>
  </si>
  <si>
    <t>A.1.2</t>
  </si>
  <si>
    <t>A.1.3</t>
  </si>
  <si>
    <t>A.2</t>
  </si>
  <si>
    <t>A.2.1</t>
  </si>
  <si>
    <t>A.2.2</t>
  </si>
  <si>
    <t>A.2.3</t>
  </si>
  <si>
    <t>B</t>
  </si>
  <si>
    <t>B.1</t>
  </si>
  <si>
    <t>B.1.1</t>
  </si>
  <si>
    <t>B.1.2</t>
  </si>
  <si>
    <t>B.1.3</t>
  </si>
  <si>
    <t>B.2</t>
  </si>
  <si>
    <t>B.2.1</t>
  </si>
  <si>
    <t>B.2.2</t>
  </si>
  <si>
    <t>B.2.3</t>
  </si>
  <si>
    <t>Mô tả mục</t>
  </si>
  <si>
    <t>Chương trình A</t>
  </si>
  <si>
    <t>Dự án 1</t>
  </si>
  <si>
    <t>Sản phẩm chuyển giao 1</t>
  </si>
  <si>
    <t>Sản phẩm chuyển giao 2</t>
  </si>
  <si>
    <t>Sản phẩm chuyển giao 3</t>
  </si>
  <si>
    <t>Dự án 2</t>
  </si>
  <si>
    <t>Chương trình B</t>
  </si>
  <si>
    <t>Ngân sách</t>
  </si>
  <si>
    <t>B.A.C. tổng thể ($)</t>
  </si>
  <si>
    <t>P.V. ($)</t>
  </si>
  <si>
    <t>Đạt được</t>
  </si>
  <si>
    <t>E.V. ($)</t>
  </si>
  <si>
    <t>Thực tế</t>
  </si>
  <si>
    <t>A.C. ($)</t>
  </si>
  <si>
    <t>P.E.A. ($)</t>
  </si>
  <si>
    <t>Chi phí</t>
  </si>
  <si>
    <t>C.V. ($)</t>
  </si>
  <si>
    <t>C.V. (%)</t>
  </si>
  <si>
    <t>Tiến độ</t>
  </si>
  <si>
    <t>S.V. ($)</t>
  </si>
  <si>
    <t>S.V. (%)</t>
  </si>
  <si>
    <t>Chỉ số hiệu suất</t>
  </si>
  <si>
    <t>C.P.I.</t>
  </si>
  <si>
    <t>S.P.I.</t>
  </si>
  <si>
    <t>Dự báo</t>
  </si>
  <si>
    <t>E.T.C.</t>
  </si>
  <si>
    <t>E.A.C.</t>
  </si>
  <si>
    <t>V.A.C. (%)</t>
  </si>
  <si>
    <t>V.A.C. ($)</t>
  </si>
  <si>
    <t>ĐỊNH NGHĨA</t>
  </si>
  <si>
    <t>Chỉ số trung bình</t>
  </si>
  <si>
    <t>Trạng thái</t>
  </si>
  <si>
    <t>ĐỊNH NGHĨA SỐ LIỆU</t>
  </si>
  <si>
    <t>Số liệu</t>
  </si>
  <si>
    <t>Tổng ngân sách ban đầu</t>
  </si>
  <si>
    <t>Chi phí thực tế</t>
  </si>
  <si>
    <t>Giá trị đạt được</t>
  </si>
  <si>
    <t>Giá trị dự kiến</t>
  </si>
  <si>
    <t>Chênh lệch chi phí</t>
  </si>
  <si>
    <t>Chỉ số hiệu suất chi phí</t>
  </si>
  <si>
    <t>Chênh lệch chi phí do thay đổi tiến độ</t>
  </si>
  <si>
    <t>Chỉ số hiệu suất tiến độ</t>
  </si>
  <si>
    <t>Ước tính đến thời điểm hoàn thành</t>
  </si>
  <si>
    <t>Ước tính tại thời điểm hoàn thành</t>
  </si>
  <si>
    <t>Chênh lệch tại thời điểm hoàn thành</t>
  </si>
  <si>
    <t>Dự kiến, Đạt được, Thực tế</t>
  </si>
  <si>
    <t>Viết tắt</t>
  </si>
  <si>
    <t>B.A.C.</t>
  </si>
  <si>
    <t>A.C.</t>
  </si>
  <si>
    <t>E.V.</t>
  </si>
  <si>
    <t>P.V.</t>
  </si>
  <si>
    <t>C.V.</t>
  </si>
  <si>
    <t>S.V.</t>
  </si>
  <si>
    <t>V.A.C.</t>
  </si>
  <si>
    <t>n/a</t>
  </si>
  <si>
    <t>P.E.A.</t>
  </si>
  <si>
    <t>Mô tả</t>
  </si>
  <si>
    <t>Chi phí dự án theo kế hoạch ban đầu</t>
  </si>
  <si>
    <t>Tổng chi phí phát sinh trong quá trình hoàn thành công việc tại thời gian nhất định</t>
  </si>
  <si>
    <t>Công việc cụ thể đã hoàn thành trong thời gian nhất định</t>
  </si>
  <si>
    <t>Công việc cụ thể được lên lịch hoàn thành trong thời gian nhất định</t>
  </si>
  <si>
    <t>Chi phí vượt quá trong thời gian nhất định</t>
  </si>
  <si>
    <t>Tỷ lệ hiệu quả chi phí</t>
  </si>
  <si>
    <t>Tiến độ sai lệch trong thời gian nhất định</t>
  </si>
  <si>
    <t>Tỷ lệ hiệu quả tiến độ</t>
  </si>
  <si>
    <t>Chi phí bổ sung cần thiết dự kiến</t>
  </si>
  <si>
    <t>Tổng chi phí dự kiến</t>
  </si>
  <si>
    <t>Chi phí vượt quá ước tính tại thời điểm kết thúc dự án</t>
  </si>
  <si>
    <t>Trung bình của CPI và SPI</t>
  </si>
  <si>
    <t>Dự kiến, Đạt được &amp; Thực tế trên Biểu đồ thu nhỏ</t>
  </si>
  <si>
    <t>Công thức/Giá trị</t>
  </si>
  <si>
    <t>E.V.-A.C.</t>
  </si>
  <si>
    <t>E.V./A.C.</t>
  </si>
  <si>
    <t>E.V.-P.V.</t>
  </si>
  <si>
    <t>E.V./P.V.</t>
  </si>
  <si>
    <t>E.A.C.-A.C.</t>
  </si>
  <si>
    <t>B.A.C./C.P.I.</t>
  </si>
  <si>
    <t>B.A.C.-E.A.C.</t>
  </si>
  <si>
    <t>(C.P.I.+S.P.I.)/2</t>
  </si>
  <si>
    <t>ĐEN</t>
  </si>
  <si>
    <t>ĐỎ</t>
  </si>
  <si>
    <t>CAM</t>
  </si>
  <si>
    <t>LỤC</t>
  </si>
  <si>
    <t>Cần hủy hoặc khôi phục</t>
  </si>
  <si>
    <t>Cần chú ý ngay lập tức</t>
  </si>
  <si>
    <t>Hơi chậm tiến độ/vượt ngân sách</t>
  </si>
  <si>
    <t>Đúng tiến độ</t>
  </si>
  <si>
    <t>Báo cáo</t>
  </si>
  <si>
    <t>Giới hạn giá trị thấp hơn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</si>
</sst>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70" formatCode=";;;"/>
    <numFmt numFmtId="171" formatCode="0;[Red]0"/>
  </numFmts>
  <fonts count="13" x14ac:knownFonts="1">
    <font>
      <sz val="11"/>
      <color theme="1" tint="0.249946592608417"/>
      <name val="Calibri"/>
      <family val="2"/>
      <scheme val="minor"/>
    </font>
    <font>
      <b/>
      <sz val="10"/>
      <name val="Arial"/>
      <family val="2"/>
    </font>
    <font>
      <sz val="20"/>
      <color theme="3"/>
      <name val="Cambria"/>
      <family val="1"/>
      <scheme val="major"/>
    </font>
    <font>
      <b/>
      <sz val="11"/>
      <color theme="3"/>
      <name val="Calibri"/>
      <family val="2"/>
      <scheme val="minor"/>
    </font>
    <font>
      <b/>
      <sz val="11"/>
      <color theme="1"/>
      <name val="Calibri"/>
      <family val="2"/>
      <scheme val="minor"/>
    </font>
    <font>
      <sz val="11"/>
      <color theme="0"/>
      <name val="Calibri"/>
      <family val="2"/>
      <scheme val="minor"/>
    </font>
    <font>
      <sz val="11"/>
      <color theme="1" tint="0.249946592608417"/>
      <name val="Calibri"/>
      <family val="2"/>
      <scheme val="minor"/>
    </font>
    <font>
      <i/>
      <sz val="11"/>
      <color theme="1" tint="0.3499862666707358"/>
      <name val="Calibri"/>
      <family val="2"/>
      <scheme val="minor"/>
    </font>
    <font>
      <sz val="28"/>
      <color theme="4" tint="-0.249946592608417"/>
      <name val="Cambria"/>
      <family val="1"/>
      <scheme val="major"/>
    </font>
    <font>
      <b/>
      <sz val="11"/>
      <color theme="1" tint="0.249977111117893"/>
      <name val="Calibri"/>
      <family val="2"/>
      <scheme val="minor"/>
    </font>
    <font>
      <b/>
      <sz val="11"/>
      <color theme="1" tint="0.249946592608417"/>
      <name val="Calibri"/>
      <family val="2"/>
      <scheme val="minor"/>
    </font>
    <font>
      <u/>
      <sz val="11"/>
      <color theme="10"/>
      <name val="Calibri"/>
      <family val="2"/>
      <scheme val="minor"/>
    </font>
    <font>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6"/>
        <bgColor indexed="64"/>
      </patternFill>
    </fill>
    <fill>
      <patternFill patternType="solid">
        <fgColor rgb="FFFFFFCC"/>
      </patternFill>
    </fill>
    <fill>
      <patternFill patternType="solid">
        <fgColor theme="7" tint="-0.499984740745262"/>
        <bgColor indexed="64"/>
      </patternFill>
    </fill>
    <fill>
      <patternFill patternType="solid">
        <fgColor theme="5" tint="-0.249977111117893"/>
        <bgColor indexed="64"/>
      </patternFill>
    </fill>
  </fills>
  <borders count="9">
    <border>
      <left/>
      <right/>
      <top/>
      <bottom/>
      <diagonal/>
    </border>
    <border>
      <left style="thin">
        <color theme="1" tint="0.249946592608417"/>
      </left>
      <right style="thin">
        <color theme="1" tint="0.249946592608417"/>
      </right>
      <top style="thin">
        <color theme="1" tint="0.249946592608417"/>
      </top>
      <bottom/>
      <diagonal/>
    </border>
    <border>
      <left style="thin">
        <color theme="1" tint="0.249946592608417"/>
      </left>
      <right/>
      <top style="thin">
        <color theme="1" tint="0.249946592608417"/>
      </top>
      <bottom/>
      <diagonal/>
    </border>
    <border>
      <left/>
      <right style="thin">
        <color theme="1" tint="0.249946592608417"/>
      </right>
      <top style="thin">
        <color theme="1" tint="0.249946592608417"/>
      </top>
      <bottom/>
      <diagonal/>
    </border>
    <border>
      <left/>
      <right/>
      <top style="thin">
        <color theme="1" tint="0.249946592608417"/>
      </top>
      <bottom/>
      <diagonal/>
    </border>
    <border>
      <left/>
      <right/>
      <top/>
      <bottom style="thin">
        <color theme="1" tint="0.249946592608417"/>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right/>
      <top style="thin">
        <color theme="4" tint="-0.249946592608417"/>
      </top>
      <bottom style="double">
        <color theme="4" tint="-0.249946592608417"/>
      </bottom>
      <diagonal/>
    </border>
  </borders>
  <cellStyleXfs count="13">
    <xf numFmtId="0" fontId="0" fillId="0" borderId="0">
      <alignment vertical="center" wrapText="1"/>
    </xf>
    <xf numFmtId="0" fontId="2" fillId="0" borderId="0" applyNumberFormat="0" applyFill="0" applyProtection="0"/>
    <xf numFmtId="0" fontId="8" fillId="0" borderId="0" applyNumberFormat="0" applyFill="0" applyBorder="0" applyProtection="0">
      <alignment vertical="top"/>
    </xf>
    <xf numFmtId="0" fontId="3"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7" applyNumberFormat="0" applyAlignment="0" applyProtection="0"/>
    <xf numFmtId="0" fontId="7" fillId="0" borderId="0" applyNumberFormat="0" applyFill="0" applyBorder="0" applyAlignment="0" applyProtection="0"/>
    <xf numFmtId="0" fontId="4" fillId="0" borderId="8" applyNumberFormat="0" applyFill="0" applyAlignment="0" applyProtection="0"/>
    <xf numFmtId="0" fontId="11" fillId="0" borderId="0" applyNumberFormat="0" applyFill="0" applyBorder="0" applyAlignment="0" applyProtection="0">
      <alignment vertical="center" wrapText="1"/>
    </xf>
  </cellStyleXfs>
  <cellXfs count="47">
    <xf numFmtId="0" fontId="0" fillId="0" borderId="0" xfId="0">
      <alignment vertical="center" wrapText="1"/>
    </xf>
    <xf numFmtId="0" fontId="0" fillId="0" borderId="0" xfId="0" applyAlignment="1">
      <alignment horizontal="center"/>
    </xf>
    <xf numFmtId="0" fontId="0" fillId="0" borderId="0" xfId="0" applyAlignment="1">
      <alignment horizontal="right"/>
    </xf>
    <xf numFmtId="0" fontId="1" fillId="0" borderId="0" xfId="0" applyFont="1">
      <alignment vertical="center" wrapText="1"/>
    </xf>
    <xf numFmtId="2" fontId="0" fillId="0" borderId="0" xfId="0" applyNumberForma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indent="1"/>
    </xf>
    <xf numFmtId="0" fontId="0" fillId="0" borderId="0" xfId="0" applyAlignment="1">
      <alignment horizontal="left" vertical="center" wrapText="1" indent="1"/>
    </xf>
    <xf numFmtId="2" fontId="0" fillId="0" borderId="0" xfId="0" applyNumberFormat="1" applyAlignment="1">
      <alignment horizontal="center" vertical="center"/>
    </xf>
    <xf numFmtId="0" fontId="0" fillId="0" borderId="0" xfId="0" applyAlignment="1">
      <alignment horizontal="right" vertical="center" indent="1"/>
    </xf>
    <xf numFmtId="0" fontId="0" fillId="0" borderId="0" xfId="0" applyAlignment="1">
      <alignment horizontal="left" vertical="center" indent="2"/>
    </xf>
    <xf numFmtId="0" fontId="0" fillId="0" borderId="0" xfId="0" applyAlignment="1">
      <alignment horizontal="left" vertical="center" indent="3"/>
    </xf>
    <xf numFmtId="0" fontId="9" fillId="0" borderId="0" xfId="0" applyFont="1" applyAlignment="1">
      <alignment vertical="center"/>
    </xf>
    <xf numFmtId="0" fontId="9" fillId="2" borderId="0" xfId="0" applyFont="1" applyFill="1" applyAlignment="1">
      <alignment horizontal="center" vertical="center"/>
    </xf>
    <xf numFmtId="0" fontId="9" fillId="0" borderId="0" xfId="0" applyFont="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10" fillId="0" borderId="0" xfId="0" applyFont="1" applyAlignment="1">
      <alignment horizontal="right" vertical="center" indent="1"/>
    </xf>
    <xf numFmtId="0" fontId="10" fillId="0" borderId="0" xfId="0" applyFont="1" applyAlignment="1">
      <alignment horizontal="left" vertical="center" indent="1"/>
    </xf>
    <xf numFmtId="0" fontId="10" fillId="0" borderId="0" xfId="0" applyFont="1" applyAlignment="1">
      <alignment horizontal="center" vertical="center"/>
    </xf>
    <xf numFmtId="9" fontId="10" fillId="0" borderId="0" xfId="0" applyNumberFormat="1" applyFont="1" applyAlignment="1">
      <alignment horizontal="center" vertical="center"/>
    </xf>
    <xf numFmtId="2" fontId="10" fillId="0" borderId="0" xfId="0" applyNumberFormat="1" applyFont="1" applyAlignment="1">
      <alignment horizontal="center" vertical="center"/>
    </xf>
    <xf numFmtId="0" fontId="10" fillId="0" borderId="0" xfId="0" applyFont="1" applyAlignment="1">
      <alignment vertical="center"/>
    </xf>
    <xf numFmtId="9" fontId="0" fillId="0" borderId="0" xfId="0" applyNumberFormat="1" applyAlignment="1">
      <alignment horizontal="center" vertical="center"/>
    </xf>
    <xf numFmtId="0" fontId="0" fillId="0" borderId="0" xfId="0" applyAlignment="1">
      <alignment vertical="center"/>
    </xf>
    <xf numFmtId="0" fontId="5" fillId="4" borderId="6" xfId="0" applyFont="1" applyFill="1" applyBorder="1">
      <alignment vertical="center" wrapText="1"/>
    </xf>
    <xf numFmtId="0" fontId="5" fillId="6" borderId="6" xfId="0" applyFont="1" applyFill="1" applyBorder="1">
      <alignment vertical="center" wrapText="1"/>
    </xf>
    <xf numFmtId="0" fontId="5" fillId="3" borderId="6" xfId="0" applyFont="1" applyFill="1" applyBorder="1">
      <alignment vertical="center" wrapText="1"/>
    </xf>
    <xf numFmtId="0" fontId="5" fillId="7" borderId="6" xfId="0" applyFont="1" applyFill="1" applyBorder="1">
      <alignment vertical="center" wrapText="1"/>
    </xf>
    <xf numFmtId="0" fontId="5" fillId="0" borderId="0" xfId="0" applyFont="1" applyAlignment="1">
      <alignment horizontal="center" vertical="center"/>
    </xf>
    <xf numFmtId="0" fontId="5" fillId="0" borderId="0" xfId="0" applyFont="1" applyAlignment="1">
      <alignment horizontal="left" vertical="center" indent="1"/>
    </xf>
    <xf numFmtId="0" fontId="5" fillId="0" borderId="0" xfId="0" applyFont="1" applyAlignment="1">
      <alignment horizontal="center" vertical="center" wrapText="1"/>
    </xf>
    <xf numFmtId="170" fontId="12" fillId="0" borderId="0" xfId="12" applyNumberFormat="1" applyFont="1" applyFill="1" applyBorder="1" applyAlignment="1">
      <alignment horizontal="center" vertical="center"/>
    </xf>
    <xf numFmtId="170" fontId="12" fillId="0" borderId="0" xfId="12" applyNumberFormat="1" applyFont="1" applyAlignment="1">
      <alignment vertical="center"/>
    </xf>
    <xf numFmtId="0" fontId="2" fillId="0" borderId="0" xfId="1" applyFill="1"/>
    <xf numFmtId="0" fontId="9" fillId="2" borderId="5" xfId="0" applyFont="1" applyFill="1" applyBorder="1" applyAlignment="1">
      <alignment horizontal="center" vertical="center"/>
    </xf>
    <xf numFmtId="0" fontId="8" fillId="0" borderId="0" xfId="2" applyFill="1" applyBorder="1">
      <alignment vertical="top"/>
    </xf>
    <xf numFmtId="0" fontId="8" fillId="0" borderId="0" xfId="2">
      <alignment vertical="top"/>
    </xf>
    <xf numFmtId="0" fontId="2" fillId="0" borderId="0" xfId="1"/>
    <xf numFmtId="171" fontId="0" fillId="0" borderId="0" xfId="0" applyNumberFormat="1">
      <alignment vertical="center" wrapText="1"/>
    </xf>
    <xf numFmtId="1" fontId="10" fillId="0" borderId="0" xfId="0" applyNumberFormat="1" applyFont="1" applyAlignment="1">
      <alignment horizontal="center" vertical="center"/>
    </xf>
    <xf numFmtId="1" fontId="0" fillId="0" borderId="0" xfId="0" applyNumberFormat="1" applyAlignment="1">
      <alignment horizontal="center" vertical="center"/>
    </xf>
    <xf numFmtId="171" fontId="10" fillId="0" borderId="0" xfId="0" applyNumberFormat="1" applyFont="1" applyAlignment="1">
      <alignment horizontal="center" vertical="center"/>
    </xf>
    <xf numFmtId="171" fontId="0" fillId="0" borderId="0" xfId="0" applyNumberFormat="1" applyAlignment="1">
      <alignment horizontal="center" vertical="center"/>
    </xf>
  </cellXfs>
  <cellStyles count="13">
    <cellStyle name="Bình thường" xfId="0" builtinId="0" customBuiltin="1"/>
    <cellStyle name="Dấu phẩy" xfId="4" builtinId="3" customBuiltin="1"/>
    <cellStyle name="Dấu phẩy [0]" xfId="5" builtinId="6" customBuiltin="1"/>
    <cellStyle name="Đầu đề 1" xfId="1" builtinId="16" customBuiltin="1"/>
    <cellStyle name="Đầu đề 2" xfId="2" builtinId="17" customBuiltin="1"/>
    <cellStyle name="Đầu đề 3" xfId="3" builtinId="18" customBuiltin="1"/>
    <cellStyle name="Ghi chú" xfId="9" builtinId="10" customBuiltin="1"/>
    <cellStyle name="Phần trăm" xfId="8" builtinId="5" customBuiltin="1"/>
    <cellStyle name="Siêu kết nối" xfId="12" builtinId="8"/>
    <cellStyle name="Tiền tệ" xfId="6" builtinId="4" customBuiltin="1"/>
    <cellStyle name="Tiền tệ [0]" xfId="7" builtinId="7" customBuiltin="1"/>
    <cellStyle name="Tổng" xfId="11" builtinId="25" customBuiltin="1"/>
    <cellStyle name="Văn bản Giải thích" xfId="10" builtinId="53" customBuiltin="1"/>
  </cellStyles>
  <dxfs count="57">
    <dxf>
      <font>
        <strike val="0"/>
        <outline val="0"/>
        <shadow val="0"/>
        <u val="none"/>
        <vertAlign val="baseline"/>
        <sz val="11"/>
        <color theme="1" tint="0.249946592608417"/>
        <name val="Calibri"/>
        <scheme val="minor"/>
      </font>
      <numFmt numFmtId="13" formatCode="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13" formatCode="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13" formatCode="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2" formatCode="0.0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1" formatCode="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171" formatCode="0;[Red]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171" formatCode="0;[Red]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2" formatCode="0.0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2" formatCode="0.0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1" formatCode="0"/>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numFmt numFmtId="1"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border outline="0">
        <left style="thin">
          <color theme="0"/>
        </left>
      </border>
    </dxf>
    <dxf>
      <font>
        <strike val="0"/>
        <outline val="0"/>
        <shadow val="0"/>
        <u val="none"/>
        <vertAlign val="baseline"/>
        <sz val="11"/>
        <color theme="0"/>
        <name val="Calibri"/>
        <scheme val="minor"/>
      </font>
      <border diagonalUp="0" diagonalDown="0" outline="0">
        <left style="thin">
          <color theme="0"/>
        </left>
        <right style="thin">
          <color theme="0"/>
        </right>
        <top style="thin">
          <color theme="0"/>
        </top>
        <bottom style="thin">
          <color theme="0"/>
        </bottom>
      </border>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
        <name val="Calibri"/>
        <scheme val="minor"/>
      </font>
    </dxf>
    <dxf>
      <font>
        <strike val="0"/>
        <outline val="0"/>
        <shadow val="0"/>
        <u val="none"/>
        <vertAlign val="baseline"/>
        <sz val="11"/>
        <color theme="1" tint="0.249946592608417"/>
        <name val="Calibri"/>
        <scheme val="minor"/>
      </font>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dxf>
    <dxf>
      <font>
        <strike val="0"/>
        <outline val="0"/>
        <shadow val="0"/>
        <u val="none"/>
        <vertAlign val="baseline"/>
        <sz val="11"/>
        <color theme="1" tint="0.249946592608417"/>
        <name val="Calibri"/>
        <scheme val="minor"/>
      </font>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center" vertical="center" textRotation="0" wrapText="0" indent="0" justifyLastLine="0" shrinkToFit="0" readingOrder="0"/>
    </dxf>
    <dxf>
      <font>
        <strike val="0"/>
        <outline val="0"/>
        <shadow val="0"/>
        <u val="none"/>
        <vertAlign val="baseline"/>
        <sz val="11"/>
        <color theme="1" tint="0.249946592608417"/>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
        <name val="Calibri"/>
        <scheme val="minor"/>
      </font>
      <alignment horizontal="left" vertical="center" textRotation="0" wrapText="0" indent="1" justifyLastLine="0" shrinkToFit="0" readingOrder="0"/>
    </dxf>
    <dxf>
      <font>
        <strike val="0"/>
        <outline val="0"/>
        <shadow val="0"/>
        <u val="none"/>
        <vertAlign val="baseline"/>
        <sz val="11"/>
        <color theme="1" tint="0.249946592608417"/>
        <name val="Calibri"/>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249946592608417"/>
        <name val="Calibri"/>
        <scheme val="minor"/>
      </font>
      <alignment horizontal="right" vertical="center" textRotation="0" wrapText="0" indent="1" justifyLastLine="0" shrinkToFit="0" readingOrder="0"/>
    </dxf>
    <dxf>
      <font>
        <strike val="0"/>
        <outline val="0"/>
        <shadow val="0"/>
        <u val="none"/>
        <vertAlign val="baseline"/>
        <sz val="11"/>
        <color theme="1" tint="0.249946592608417"/>
        <name val="Calibri"/>
        <scheme val="minor"/>
      </font>
      <alignment horizontal="right" vertical="center" textRotation="0" wrapText="0" indent="1" justifyLastLine="0" shrinkToFit="0" readingOrder="0"/>
    </dxf>
    <dxf>
      <font>
        <strike val="0"/>
        <outline val="0"/>
        <shadow val="0"/>
        <u val="none"/>
        <vertAlign val="baseline"/>
        <sz val="11"/>
        <color theme="1" tint="0.249946592608417"/>
        <name val="Calibri"/>
        <scheme val="minor"/>
      </font>
    </dxf>
    <dxf>
      <font>
        <strike val="0"/>
        <outline val="0"/>
        <shadow val="0"/>
        <u val="none"/>
        <vertAlign val="baseline"/>
        <sz val="11"/>
        <color theme="0"/>
        <name val="Calibri"/>
        <family val="2"/>
        <scheme val="minor"/>
      </font>
    </dxf>
    <dxf>
      <font>
        <color theme="6"/>
      </font>
    </dxf>
    <dxf>
      <font>
        <b val="0"/>
        <i val="0"/>
        <color auto="1"/>
      </font>
      <fill>
        <patternFill>
          <bgColor theme="0"/>
        </patternFill>
      </fill>
      <border>
        <left style="thin">
          <color theme="0"/>
        </left>
        <right style="thin">
          <color theme="0"/>
        </right>
        <top style="thin">
          <color theme="0"/>
        </top>
        <bottom style="thin">
          <color theme="0"/>
        </bottom>
        <vertical/>
        <horizontal/>
      </border>
    </dxf>
    <dxf>
      <font>
        <b val="0"/>
        <i val="0"/>
        <color theme="0"/>
      </font>
      <fill>
        <patternFill>
          <bgColor theme="7" tint="-0.499984740745262"/>
        </patternFill>
      </fill>
      <border>
        <left style="thin">
          <color theme="0"/>
        </left>
        <right style="thin">
          <color theme="0"/>
        </right>
        <top style="thin">
          <color theme="0"/>
        </top>
        <bottom style="thin">
          <color theme="0"/>
        </bottom>
      </border>
    </dxf>
    <dxf>
      <font>
        <b val="0"/>
        <i val="0"/>
        <color theme="0"/>
      </font>
      <fill>
        <patternFill>
          <bgColor theme="6"/>
        </patternFill>
      </fill>
      <border>
        <left style="thin">
          <color theme="0"/>
        </left>
        <right style="thin">
          <color theme="0"/>
        </right>
        <top style="thin">
          <color theme="0"/>
        </top>
        <bottom style="thin">
          <color theme="0"/>
        </bottom>
      </border>
    </dxf>
    <dxf>
      <font>
        <b val="0"/>
        <i val="0"/>
        <color theme="0"/>
      </font>
      <fill>
        <patternFill>
          <bgColor theme="5" tint="-0.249946592608417"/>
        </patternFill>
      </fill>
      <border>
        <left style="thin">
          <color theme="0"/>
        </left>
        <right style="thin">
          <color theme="0"/>
        </right>
        <top style="thin">
          <color theme="0"/>
        </top>
        <bottom style="thin">
          <color theme="0"/>
        </bottom>
      </border>
    </dxf>
    <dxf>
      <font>
        <b val="0"/>
        <i val="0"/>
        <color theme="0"/>
      </font>
      <fill>
        <patternFill>
          <bgColor theme="1" tint="0.249946592608417"/>
        </patternFill>
      </fill>
      <border>
        <left style="thin">
          <color theme="0"/>
        </left>
        <right style="thin">
          <color theme="0"/>
        </right>
        <top style="thin">
          <color theme="0"/>
        </top>
        <bottom style="thin">
          <color theme="0"/>
        </bottom>
      </border>
    </dxf>
    <dxf>
      <font>
        <b/>
        <i val="0"/>
        <color theme="1"/>
      </font>
      <fill>
        <patternFill>
          <bgColor indexed="10"/>
        </patternFill>
      </fill>
    </dxf>
    <dxf>
      <font>
        <b/>
        <i val="0"/>
        <condense val="0"/>
        <extend val="0"/>
        <color indexed="16"/>
      </font>
      <fill>
        <patternFill>
          <bgColor indexed="13"/>
        </patternFill>
      </fill>
    </dxf>
    <dxf>
      <font>
        <b/>
        <i val="0"/>
        <condense val="0"/>
        <extend val="0"/>
        <color indexed="43"/>
      </font>
      <fill>
        <patternFill>
          <bgColor indexed="58"/>
        </patternFill>
      </fill>
    </dxf>
    <dxf>
      <font>
        <b val="0"/>
        <i val="0"/>
        <color theme="1" tint="0.249946592608417"/>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1" tint="4.99893185216834E-2"/>
          <bgColor theme="1" tint="4.99893185216834E-2"/>
        </patternFill>
      </fill>
      <border diagonalUp="0" diagonalDown="0">
        <left style="thin">
          <color theme="0"/>
        </left>
        <right style="thin">
          <color theme="0"/>
        </right>
        <top/>
        <bottom style="thin">
          <color theme="2"/>
        </bottom>
        <vertical/>
        <horizontal/>
      </border>
    </dxf>
    <dxf>
      <font>
        <b val="0"/>
        <i val="0"/>
        <color theme="1" tint="0.249946592608417"/>
      </font>
      <border diagonalUp="0" diagonalDown="0">
        <left/>
        <right/>
        <top/>
        <bottom/>
        <vertical/>
        <horizontal style="thin">
          <color theme="2"/>
        </horizontal>
      </border>
    </dxf>
  </dxfs>
  <tableStyles count="1" defaultTableStyle="TableStyleMedium2" defaultPivotStyle="PivotStyleLight16">
    <tableStyle name="Báo cáo Hiệu suất Dự án" pivot="0" count="3" xr9:uid="{00000000-0011-0000-FFFF-FFFF00000000}">
      <tableStyleElement type="wholeTable" dxfId="56"/>
      <tableStyleElement type="headerRow" dxfId="55"/>
      <tableStyleElement type="firstRowStripe" dxfId="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272;&#7883;nh ngh&#297;a'!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B&#225;o c&#225;o hi&#7879;u su&#7845;t'!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18</xdr:col>
      <xdr:colOff>937261</xdr:colOff>
      <xdr:row>2</xdr:row>
      <xdr:rowOff>200024</xdr:rowOff>
    </xdr:from>
    <xdr:to>
      <xdr:col>20</xdr:col>
      <xdr:colOff>7622</xdr:colOff>
      <xdr:row>3</xdr:row>
      <xdr:rowOff>38099</xdr:rowOff>
    </xdr:to>
    <xdr:sp macro="" textlink="">
      <xdr:nvSpPr>
        <xdr:cNvPr id="2" name="Hình chữ nhật Góc tròn 1" descr="Liên kết dẫn hướng đến trang Định nghĩa">
          <a:hlinkClick xmlns:r="http://schemas.openxmlformats.org/officeDocument/2006/relationships" r:id="rId1" tooltip="Chọn để dẫn hướng tới trang tính Định nghĩa"/>
          <a:extLst>
            <a:ext uri="{FF2B5EF4-FFF2-40B4-BE49-F238E27FC236}">
              <a16:creationId xmlns:a16="http://schemas.microsoft.com/office/drawing/2014/main" id="{00000000-0008-0000-0000-000002000000}"/>
            </a:ext>
          </a:extLst>
        </xdr:cNvPr>
        <xdr:cNvSpPr/>
      </xdr:nvSpPr>
      <xdr:spPr>
        <a:xfrm>
          <a:off x="13845541" y="695324"/>
          <a:ext cx="990601" cy="280035"/>
        </a:xfrm>
        <a:prstGeom prst="roundRect">
          <a:avLst>
            <a:gd name="adj" fmla="val 7292"/>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100" b="1">
              <a:solidFill>
                <a:schemeClr val="bg1"/>
              </a:solidFill>
              <a:latin typeface="+mn-lt"/>
            </a:rPr>
            <a:t>ĐỊNH NGHĨA</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xdr:col>
      <xdr:colOff>28576</xdr:colOff>
      <xdr:row>2</xdr:row>
      <xdr:rowOff>85725</xdr:rowOff>
    </xdr:from>
    <xdr:to>
      <xdr:col>10</xdr:col>
      <xdr:colOff>0</xdr:colOff>
      <xdr:row>2</xdr:row>
      <xdr:rowOff>381000</xdr:rowOff>
    </xdr:to>
    <xdr:sp macro="" textlink="">
      <xdr:nvSpPr>
        <xdr:cNvPr id="2" name="Hình chữ nhật góc tròn 1" descr="Nút dẫn hướng đến trang Báo cáo Hiệu suất">
          <a:hlinkClick xmlns:r="http://schemas.openxmlformats.org/officeDocument/2006/relationships" r:id="rId1" tooltip="Chọn để dẫn hướng tới trang tính Báo cáo hiệu suất"/>
          <a:extLst>
            <a:ext uri="{FF2B5EF4-FFF2-40B4-BE49-F238E27FC236}">
              <a16:creationId xmlns:a16="http://schemas.microsoft.com/office/drawing/2014/main" id="{00000000-0008-0000-0100-000002000000}"/>
            </a:ext>
          </a:extLst>
        </xdr:cNvPr>
        <xdr:cNvSpPr/>
      </xdr:nvSpPr>
      <xdr:spPr>
        <a:xfrm>
          <a:off x="10382251" y="600075"/>
          <a:ext cx="1000124" cy="295275"/>
        </a:xfrm>
        <a:prstGeom prst="roundRect">
          <a:avLst>
            <a:gd name="adj" fmla="val 6989"/>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100" b="1">
              <a:solidFill>
                <a:schemeClr val="bg1"/>
              </a:solidFill>
            </a:rPr>
            <a:t>BÁO CÁO</a:t>
          </a:r>
          <a:endParaRPr lang="en-US" sz="1000" b="1">
            <a:solidFill>
              <a:schemeClr val="bg1"/>
            </a:solidFill>
          </a:endParaRPr>
        </a:p>
      </xdr:txBody>
    </xdr:sp>
    <xdr:clientData fPrintsWithSheet="0"/>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Hiệu_suất" displayName="Hiệu_suất" ref="B7:T25" headerRowDxfId="44" dataDxfId="43">
  <autoFilter ref="B7:T2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Số sê-ri" totalsRowLabel="Total" dataDxfId="42" totalsRowDxfId="41"/>
    <tableColumn id="2" xr3:uid="{00000000-0010-0000-0000-000002000000}" name="Mô tả mục" dataDxfId="40" totalsRowDxfId="39"/>
    <tableColumn id="3" xr3:uid="{00000000-0010-0000-0000-000003000000}" name="B.A.C. tổng thể ($)" dataDxfId="38" totalsRowDxfId="37"/>
    <tableColumn id="4" xr3:uid="{00000000-0010-0000-0000-000004000000}" name="P.V. ($)" dataDxfId="36" totalsRowDxfId="35"/>
    <tableColumn id="5" xr3:uid="{00000000-0010-0000-0000-000005000000}" name="E.V. ($)" dataDxfId="34" totalsRowDxfId="33"/>
    <tableColumn id="6" xr3:uid="{00000000-0010-0000-0000-000006000000}" name="A.C. ($)" dataDxfId="32" totalsRowDxfId="31"/>
    <tableColumn id="19" xr3:uid="{00000000-0010-0000-0000-000013000000}" name="P.E.A. ($)" dataDxfId="30" totalsRowDxfId="29"/>
    <tableColumn id="7" xr3:uid="{00000000-0010-0000-0000-000007000000}" name="C.V. ($)" dataDxfId="10" totalsRowDxfId="28">
      <calculatedColumnFormula>Hiệu_suất[[#This Row],[E.V. ($)]]-Hiệu_suất[[#This Row],[A.C. ($)]]</calculatedColumnFormula>
    </tableColumn>
    <tableColumn id="8" xr3:uid="{00000000-0010-0000-0000-000008000000}" name="C.V. (%)" dataDxfId="2" totalsRowDxfId="27">
      <calculatedColumnFormula>IFERROR(Hiệu_suất[[#This Row],[C.V. ($)]]/Hiệu_suất[[#This Row],[P.V. ($)]],0)</calculatedColumnFormula>
    </tableColumn>
    <tableColumn id="9" xr3:uid="{00000000-0010-0000-0000-000009000000}" name="S.V. ($)" dataDxfId="9" totalsRowDxfId="26">
      <calculatedColumnFormula>IFERROR(Hiệu_suất[[#This Row],[E.V. ($)]]-Hiệu_suất[[#This Row],[P.V. ($)]],0)</calculatedColumnFormula>
    </tableColumn>
    <tableColumn id="10" xr3:uid="{00000000-0010-0000-0000-00000A000000}" name="S.V. (%)" dataDxfId="1" totalsRowDxfId="25">
      <calculatedColumnFormula>IFERROR(Hiệu_suất[[#This Row],[S.V. ($)]]/Hiệu_suất[[#This Row],[P.V. ($)]],0)</calculatedColumnFormula>
    </tableColumn>
    <tableColumn id="11" xr3:uid="{00000000-0010-0000-0000-00000B000000}" name="C.P.I." dataDxfId="8" totalsRowDxfId="24">
      <calculatedColumnFormula>IFERROR(Hiệu_suất[[#This Row],[E.V. ($)]]/Hiệu_suất[[#This Row],[A.C. ($)]],0)</calculatedColumnFormula>
    </tableColumn>
    <tableColumn id="12" xr3:uid="{00000000-0010-0000-0000-00000C000000}" name="S.P.I." dataDxfId="7" totalsRowDxfId="23">
      <calculatedColumnFormula>IFERROR(Hiệu_suất[[#This Row],[E.V. ($)]]/Hiệu_suất[[#This Row],[P.V. ($)]],0)</calculatedColumnFormula>
    </tableColumn>
    <tableColumn id="13" xr3:uid="{00000000-0010-0000-0000-00000D000000}" name="E.T.C." dataDxfId="6" totalsRowDxfId="22">
      <calculatedColumnFormula>IFERROR(Hiệu_suất[[#This Row],[E.A.C.]]-Hiệu_suất[[#This Row],[A.C. ($)]],0)</calculatedColumnFormula>
    </tableColumn>
    <tableColumn id="14" xr3:uid="{00000000-0010-0000-0000-00000E000000}" name="E.A.C." dataDxfId="5" totalsRowDxfId="21">
      <calculatedColumnFormula>IFERROR(Hiệu_suất[[#This Row],[B.A.C. tổng thể ($)]]/Hiệu_suất[[#This Row],[C.P.I.]],0)</calculatedColumnFormula>
    </tableColumn>
    <tableColumn id="15" xr3:uid="{00000000-0010-0000-0000-00000F000000}" name="V.A.C. (%)" dataDxfId="0" totalsRowDxfId="20">
      <calculatedColumnFormula>IFERROR(Hiệu_suất[[#This Row],[V.A.C. ($)]]/Hiệu_suất[[#This Row],[B.A.C. tổng thể ($)]],0)</calculatedColumnFormula>
    </tableColumn>
    <tableColumn id="16" xr3:uid="{00000000-0010-0000-0000-000010000000}" name="V.A.C. ($)" dataDxfId="4" totalsRowDxfId="19">
      <calculatedColumnFormula>IFERROR(Hiệu_suất[[#This Row],[B.A.C. tổng thể ($)]]-Hiệu_suất[[#This Row],[E.A.C.]],0)</calculatedColumnFormula>
    </tableColumn>
    <tableColumn id="17" xr3:uid="{00000000-0010-0000-0000-000011000000}" name="Chỉ số trung bình" dataDxfId="3" totalsRowDxfId="18">
      <calculatedColumnFormula>IFERROR((Hiệu_suất[[#This Row],[S.P.I.]]+Hiệu_suất[[#This Row],[C.P.I.]])/2,0)</calculatedColumnFormula>
    </tableColumn>
    <tableColumn id="18" xr3:uid="{00000000-0010-0000-0000-000012000000}" name="Trạng thái" totalsRowFunction="count" dataDxfId="17" totalsRowDxfId="16">
      <calculatedColumnFormula>LOOKUP(Hiệu_suất[[#This Row],[Chỉ số trung bình]],Trạng_thái[Giới hạn giá trị thấp hơn],Trạng_thái[Trạng thái])</calculatedColumnFormula>
    </tableColumn>
  </tableColumns>
  <tableStyleInfo name="Báo cáo Hiệu suất Dự án" showFirstColumn="0" showLastColumn="0" showRowStripes="1" showColumnStripes="0"/>
  <extLst>
    <ext xmlns:x14="http://schemas.microsoft.com/office/spreadsheetml/2009/9/main" uri="{504A1905-F514-4f6f-8877-14C23A59335A}">
      <x14:table altTextSummary="Nhập các hạng mục dự án, giá trị dự kiến, kiếm được và chính xác cho các sản phẩm được phân phối. Phương sai Chi phí, Chỉ số Hiệu suất và Trạng thái được cập nhật tự động"/>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Định nghĩa" displayName="Định_nghĩa" ref="B5:F18" totalsRowShown="0">
  <tableColumns count="5">
    <tableColumn id="1" xr3:uid="{00000000-0010-0000-0100-000001000000}" name="Số sê-ri"/>
    <tableColumn id="2" xr3:uid="{00000000-0010-0000-0100-000002000000}" name="Số liệu"/>
    <tableColumn id="3" xr3:uid="{00000000-0010-0000-0100-000003000000}" name="Viết tắt"/>
    <tableColumn id="4" xr3:uid="{00000000-0010-0000-0100-000004000000}" name="Mô tả" dataDxfId="15"/>
    <tableColumn id="5" xr3:uid="{00000000-0010-0000-0100-000005000000}" name="Công thức/Giá trị"/>
  </tableColumns>
  <tableStyleInfo name="Báo cáo Hiệu suất Dự án" showFirstColumn="0" showLastColumn="0" showRowStripes="1" showColumnStripes="1"/>
  <extLst>
    <ext xmlns:x14="http://schemas.microsoft.com/office/spreadsheetml/2009/9/main" uri="{504A1905-F514-4f6f-8877-14C23A59335A}">
      <x14:table altTextSummary="Sửa đổi Số liệu, Từ viết tắt, Mô tả và Công thức ở bảng này"/>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rạng_thái" displayName="Trạng_thái" ref="H5:J9" totalsRowShown="0" headerRowDxfId="14">
  <sortState xmlns:xlrd2="http://schemas.microsoft.com/office/spreadsheetml/2017/richdata2" ref="H6:J9">
    <sortCondition ref="J5:J9"/>
  </sortState>
  <tableColumns count="3">
    <tableColumn id="1" xr3:uid="{00000000-0010-0000-0200-000001000000}" name="Trạng thái" dataDxfId="13"/>
    <tableColumn id="4" xr3:uid="{00000000-0010-0000-0200-000004000000}" name="Mô tả" dataDxfId="12"/>
    <tableColumn id="2" xr3:uid="{00000000-0010-0000-0200-000002000000}" name="Giới hạn giá trị thấp hơn" dataDxfId="11"/>
  </tableColumns>
  <tableStyleInfo name="Báo cáo Hiệu suất Dự án" showFirstColumn="0" showLastColumn="0" showRowStripes="1" showColumnStripes="0"/>
  <extLst>
    <ext xmlns:x14="http://schemas.microsoft.com/office/spreadsheetml/2009/9/main" uri="{504A1905-F514-4f6f-8877-14C23A59335A}">
      <x14:table altTextSummary="Định dạng cho cột Trạng thái trong trang tính Báo cáo nằm trong bảng này. Nhập Giới hạn giá trị thấp hơn theo thứ tự tăng dần"/>
    </ext>
  </extLst>
</table>
</file>

<file path=xl/theme/theme11.xml><?xml version="1.0" encoding="utf-8"?>
<a:theme xmlns:a="http://schemas.openxmlformats.org/drawingml/2006/main" name="Office Theme">
  <a:themeElements>
    <a:clrScheme name="ProjectPerformanceReport_colors">
      <a:dk1>
        <a:srgbClr val="000000"/>
      </a:dk1>
      <a:lt1>
        <a:srgbClr val="FFFFFF"/>
      </a:lt1>
      <a:dk2>
        <a:srgbClr val="323232"/>
      </a:dk2>
      <a:lt2>
        <a:srgbClr val="F0F9F9"/>
      </a:lt2>
      <a:accent1>
        <a:srgbClr val="00AFDB"/>
      </a:accent1>
      <a:accent2>
        <a:srgbClr val="5E9732"/>
      </a:accent2>
      <a:accent3>
        <a:srgbClr val="B5121B"/>
      </a:accent3>
      <a:accent4>
        <a:srgbClr val="EC881D"/>
      </a:accent4>
      <a:accent5>
        <a:srgbClr val="6054A4"/>
      </a:accent5>
      <a:accent6>
        <a:srgbClr val="EBB304"/>
      </a:accent6>
      <a:hlink>
        <a:srgbClr val="00AFDB"/>
      </a:hlink>
      <a:folHlink>
        <a:srgbClr val="6054A4"/>
      </a:folHlink>
    </a:clrScheme>
    <a:fontScheme name="ProjectPerformanceReport_fonts">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3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T25"/>
  <sheetViews>
    <sheetView showGridLines="0" tabSelected="1" zoomScaleNormal="100" workbookViewId="0"/>
  </sheetViews>
  <sheetFormatPr defaultColWidth="9.109375" defaultRowHeight="30" customHeight="1" x14ac:dyDescent="0.3"/>
  <cols>
    <col min="1" max="1" width="1.6640625" customWidth="1"/>
    <col min="2" max="2" width="9.109375" customWidth="1"/>
    <col min="3" max="3" width="26.33203125" customWidth="1"/>
    <col min="4" max="4" width="12.109375" customWidth="1"/>
    <col min="5" max="5" width="8.6640625" customWidth="1"/>
    <col min="6" max="6" width="8.44140625" customWidth="1"/>
    <col min="7" max="7" width="8.77734375" customWidth="1"/>
    <col min="8" max="8" width="8.44140625" customWidth="1"/>
    <col min="9" max="12" width="10.33203125" customWidth="1"/>
    <col min="13" max="13" width="11.6640625" customWidth="1"/>
    <col min="14" max="18" width="10.33203125" customWidth="1"/>
    <col min="19" max="19" width="16.5546875" customWidth="1"/>
    <col min="20" max="20" width="11.44140625" customWidth="1"/>
    <col min="21" max="21" width="1.33203125" customWidth="1"/>
  </cols>
  <sheetData>
    <row r="1" spans="1:20" ht="14.4" x14ac:dyDescent="0.3">
      <c r="I1" s="42"/>
      <c r="J1" s="42"/>
      <c r="K1" s="42"/>
      <c r="L1" s="42"/>
      <c r="M1" s="4"/>
      <c r="N1" s="4"/>
      <c r="O1" s="42"/>
      <c r="P1" s="42"/>
      <c r="Q1" s="42"/>
      <c r="R1" s="42"/>
      <c r="S1" s="35" t="s">
        <v>51</v>
      </c>
      <c r="T1" s="35"/>
    </row>
    <row r="2" spans="1:20" ht="24.6" x14ac:dyDescent="0.4">
      <c r="B2" s="37" t="s">
        <v>0</v>
      </c>
      <c r="C2" s="37"/>
      <c r="D2" s="37"/>
      <c r="E2" s="37"/>
      <c r="F2" s="37"/>
      <c r="G2" s="37"/>
      <c r="H2" s="37"/>
      <c r="I2" s="37"/>
      <c r="J2" s="37"/>
      <c r="K2" s="37"/>
      <c r="L2" s="37"/>
      <c r="M2" s="37"/>
      <c r="N2" s="37"/>
      <c r="O2" s="37"/>
      <c r="P2" s="37"/>
      <c r="Q2" s="37"/>
      <c r="R2" s="37"/>
      <c r="S2" s="35"/>
      <c r="T2" s="35"/>
    </row>
    <row r="3" spans="1:20" ht="34.8" x14ac:dyDescent="0.3">
      <c r="B3" s="39" t="s">
        <v>1</v>
      </c>
      <c r="C3" s="39"/>
      <c r="D3" s="39"/>
      <c r="E3" s="39"/>
      <c r="F3" s="39"/>
      <c r="G3" s="39"/>
      <c r="H3" s="39"/>
      <c r="I3" s="39"/>
      <c r="J3" s="39"/>
      <c r="K3" s="39"/>
      <c r="L3" s="39"/>
      <c r="M3" s="39"/>
      <c r="N3" s="39"/>
      <c r="O3" s="39"/>
      <c r="P3" s="39"/>
      <c r="Q3" s="39"/>
      <c r="R3" s="39"/>
      <c r="S3" s="35"/>
      <c r="T3" s="35"/>
    </row>
    <row r="4" spans="1:20" ht="14.4" x14ac:dyDescent="0.3">
      <c r="I4" s="42"/>
      <c r="J4" s="42"/>
      <c r="K4" s="42"/>
      <c r="L4" s="42"/>
      <c r="M4" s="4"/>
      <c r="N4" s="4"/>
      <c r="O4" s="42"/>
      <c r="P4" s="42"/>
      <c r="Q4" s="42"/>
      <c r="R4" s="42"/>
      <c r="S4" s="35"/>
      <c r="T4" s="35"/>
    </row>
    <row r="5" spans="1:20" ht="14.4" x14ac:dyDescent="0.3">
      <c r="B5" s="13"/>
      <c r="C5" s="13"/>
      <c r="D5" s="38" t="s">
        <v>29</v>
      </c>
      <c r="E5" s="38"/>
      <c r="F5" s="14" t="s">
        <v>32</v>
      </c>
      <c r="G5" s="14" t="s">
        <v>34</v>
      </c>
      <c r="H5" s="14"/>
      <c r="I5" s="38" t="s">
        <v>37</v>
      </c>
      <c r="J5" s="38"/>
      <c r="K5" s="38" t="s">
        <v>40</v>
      </c>
      <c r="L5" s="38"/>
      <c r="M5" s="38" t="s">
        <v>43</v>
      </c>
      <c r="N5" s="38"/>
      <c r="O5" s="38" t="s">
        <v>46</v>
      </c>
      <c r="P5" s="38"/>
      <c r="Q5" s="38"/>
      <c r="R5" s="38"/>
      <c r="S5" s="35"/>
      <c r="T5" s="35"/>
    </row>
    <row r="6" spans="1:20" ht="6" customHeight="1" x14ac:dyDescent="0.3">
      <c r="B6" s="15"/>
      <c r="C6" s="15"/>
      <c r="D6" s="16"/>
      <c r="E6" s="17"/>
      <c r="F6" s="18"/>
      <c r="G6" s="18"/>
      <c r="H6" s="14"/>
      <c r="I6" s="16"/>
      <c r="J6" s="17"/>
      <c r="K6" s="16"/>
      <c r="L6" s="17"/>
      <c r="M6" s="16"/>
      <c r="N6" s="17"/>
      <c r="O6" s="16"/>
      <c r="P6" s="19"/>
      <c r="Q6" s="19"/>
      <c r="R6" s="17"/>
      <c r="S6" s="35"/>
      <c r="T6" s="35"/>
    </row>
    <row r="7" spans="1:20" ht="30" customHeight="1" x14ac:dyDescent="0.3">
      <c r="B7" s="32" t="s">
        <v>2</v>
      </c>
      <c r="C7" s="33" t="s">
        <v>21</v>
      </c>
      <c r="D7" s="34" t="s">
        <v>30</v>
      </c>
      <c r="E7" s="32" t="s">
        <v>31</v>
      </c>
      <c r="F7" s="32" t="s">
        <v>33</v>
      </c>
      <c r="G7" s="32" t="s">
        <v>35</v>
      </c>
      <c r="H7" s="32" t="s">
        <v>36</v>
      </c>
      <c r="I7" s="32" t="s">
        <v>38</v>
      </c>
      <c r="J7" s="32" t="s">
        <v>39</v>
      </c>
      <c r="K7" s="32" t="s">
        <v>41</v>
      </c>
      <c r="L7" s="32" t="s">
        <v>42</v>
      </c>
      <c r="M7" s="32" t="s">
        <v>44</v>
      </c>
      <c r="N7" s="32" t="s">
        <v>45</v>
      </c>
      <c r="O7" s="32" t="s">
        <v>47</v>
      </c>
      <c r="P7" s="32" t="s">
        <v>48</v>
      </c>
      <c r="Q7" s="32" t="s">
        <v>49</v>
      </c>
      <c r="R7" s="32" t="s">
        <v>50</v>
      </c>
      <c r="S7" s="32" t="s">
        <v>52</v>
      </c>
      <c r="T7" s="32" t="s">
        <v>53</v>
      </c>
    </row>
    <row r="8" spans="1:20" ht="30" customHeight="1" x14ac:dyDescent="0.3">
      <c r="A8" s="3"/>
      <c r="B8" s="20" t="s">
        <v>3</v>
      </c>
      <c r="C8" s="21" t="s">
        <v>22</v>
      </c>
      <c r="D8" s="22">
        <f>SUM(D9,D13)</f>
        <v>489</v>
      </c>
      <c r="E8" s="22">
        <f>SUM(E9,E13)</f>
        <v>254</v>
      </c>
      <c r="F8" s="22">
        <f>SUM(F9,F13)</f>
        <v>225</v>
      </c>
      <c r="G8" s="22">
        <f>SUM(G9,G13)</f>
        <v>266</v>
      </c>
      <c r="H8" s="22"/>
      <c r="I8" s="43">
        <f>Hiệu_suất[[#This Row],[E.V. ($)]]-Hiệu_suất[[#This Row],[A.C. ($)]]</f>
        <v>-41</v>
      </c>
      <c r="J8" s="23">
        <f>IFERROR(Hiệu_suất[[#This Row],[C.V. ($)]]/Hiệu_suất[[#This Row],[P.V. ($)]],0)</f>
        <v>-0.16141732283464566</v>
      </c>
      <c r="K8" s="43">
        <f>IFERROR(Hiệu_suất[[#This Row],[E.V. ($)]]-Hiệu_suất[[#This Row],[P.V. ($)]],0)</f>
        <v>-29</v>
      </c>
      <c r="L8" s="23">
        <f>IFERROR(Hiệu_suất[[#This Row],[S.V. ($)]]/Hiệu_suất[[#This Row],[P.V. ($)]],0)</f>
        <v>-0.1141732283464567</v>
      </c>
      <c r="M8" s="24">
        <f>IFERROR(Hiệu_suất[[#This Row],[E.V. ($)]]/Hiệu_suất[[#This Row],[A.C. ($)]],0)</f>
        <v>0.8458646616541353</v>
      </c>
      <c r="N8" s="24">
        <f>IFERROR(Hiệu_suất[[#This Row],[E.V. ($)]]/Hiệu_suất[[#This Row],[P.V. ($)]],0)</f>
        <v>0.8858267716535433</v>
      </c>
      <c r="O8" s="45">
        <f>IFERROR(Hiệu_suất[[#This Row],[E.A.C.]]-Hiệu_suất[[#This Row],[A.C. ($)]],0)</f>
        <v>3.121066666666667E2</v>
      </c>
      <c r="P8" s="45">
        <f>IFERROR(Hiệu_suất[[#This Row],[B.A.C. tổng thể ($)]]/Hiệu_suất[[#This Row],[C.P.I.]],0)</f>
        <v>5.781066666666667E2</v>
      </c>
      <c r="Q8" s="23">
        <f>IFERROR(Hiệu_suất[[#This Row],[V.A.C. ($)]]/Hiệu_suất[[#This Row],[B.A.C. tổng thể ($)]],0)</f>
        <v>-0.18222222222222226</v>
      </c>
      <c r="R8" s="43">
        <f>IFERROR(Hiệu_suất[[#This Row],[B.A.C. tổng thể ($)]]-Hiệu_suất[[#This Row],[E.A.C.]],0)</f>
        <v>-8.910666666666668E1</v>
      </c>
      <c r="S8" s="24">
        <f>IFERROR((Hiệu_suất[[#This Row],[S.P.I.]]+Hiệu_suất[[#This Row],[C.P.I.]])/2,0)</f>
        <v>0.8658457166538394</v>
      </c>
      <c r="T8" s="25" t="str">
        <f>LOOKUP(Hiệu_suất[[#This Row],[Chỉ số trung bình]],Trạng_thái[Giới hạn giá trị thấp hơn],Trạng_thái[Trạng thái])</f>
        <v>CAM</v>
      </c>
    </row>
    <row r="9" spans="1:20" ht="30" customHeight="1" x14ac:dyDescent="0.3">
      <c r="A9" s="3"/>
      <c r="B9" s="10" t="s">
        <v>4</v>
      </c>
      <c r="C9" s="11" t="s">
        <v>23</v>
      </c>
      <c r="D9" s="5">
        <f>SUM(D10:D12)</f>
        <v>186</v>
      </c>
      <c r="E9" s="5">
        <f>SUM(E10:E12)</f>
        <v>93</v>
      </c>
      <c r="F9" s="5">
        <f>SUM(F10:F12)</f>
        <v>90</v>
      </c>
      <c r="G9" s="5">
        <f>SUM(G10:G12)</f>
        <v>100</v>
      </c>
      <c r="H9" s="5"/>
      <c r="I9" s="44">
        <f>Hiệu_suất[[#This Row],[E.V. ($)]]-Hiệu_suất[[#This Row],[A.C. ($)]]</f>
        <v>-10</v>
      </c>
      <c r="J9" s="26">
        <f>IFERROR(Hiệu_suất[[#This Row],[C.V. ($)]]/Hiệu_suất[[#This Row],[P.V. ($)]],0)</f>
        <v>-0.10752688172043011</v>
      </c>
      <c r="K9" s="44">
        <f>IFERROR(Hiệu_suất[[#This Row],[E.V. ($)]]-Hiệu_suất[[#This Row],[P.V. ($)]],0)</f>
        <v>-3</v>
      </c>
      <c r="L9" s="26">
        <f>IFERROR(Hiệu_suất[[#This Row],[S.V. ($)]]/Hiệu_suất[[#This Row],[P.V. ($)]],0)</f>
        <v>-3.225806451612903E-2</v>
      </c>
      <c r="M9" s="9">
        <f>IFERROR(Hiệu_suất[[#This Row],[E.V. ($)]]/Hiệu_suất[[#This Row],[A.C. ($)]],0)</f>
        <v>0.9</v>
      </c>
      <c r="N9" s="9">
        <f>IFERROR(Hiệu_suất[[#This Row],[E.V. ($)]]/Hiệu_suất[[#This Row],[P.V. ($)]],0)</f>
        <v>0.967741935483871</v>
      </c>
      <c r="O9" s="46">
        <f>IFERROR(Hiệu_suất[[#This Row],[E.A.C.]]-Hiệu_suất[[#This Row],[A.C. ($)]],0)</f>
        <v>1.0666666666666666E2</v>
      </c>
      <c r="P9" s="46">
        <f>IFERROR(Hiệu_suất[[#This Row],[B.A.C. tổng thể ($)]]/Hiệu_suất[[#This Row],[C.P.I.]],0)</f>
        <v>2.0666666666666666E2</v>
      </c>
      <c r="Q9" s="26">
        <f>IFERROR(Hiệu_suất[[#This Row],[V.A.C. ($)]]/Hiệu_suất[[#This Row],[B.A.C. tổng thể ($)]],0)</f>
        <v>-0.11111111111111106</v>
      </c>
      <c r="R9" s="44">
        <f>IFERROR(Hiệu_suất[[#This Row],[B.A.C. tổng thể ($)]]-Hiệu_suất[[#This Row],[E.A.C.]],0)</f>
        <v>-2.0666666666666657E1</v>
      </c>
      <c r="S9" s="9">
        <f>IFERROR((Hiệu_suất[[#This Row],[S.P.I.]]+Hiệu_suất[[#This Row],[C.P.I.]])/2,0)</f>
        <v>0.9338709677419355</v>
      </c>
      <c r="T9" s="27" t="str">
        <f>LOOKUP(Hiệu_suất[[#This Row],[Chỉ số trung bình]],Trạng_thái[Giới hạn giá trị thấp hơn],Trạng_thái[Trạng thái])</f>
        <v>CAM</v>
      </c>
    </row>
    <row r="10" spans="1:20" ht="30" customHeight="1" x14ac:dyDescent="0.3">
      <c r="B10" s="10" t="s">
        <v>5</v>
      </c>
      <c r="C10" s="12" t="s">
        <v>24</v>
      </c>
      <c r="D10" s="5">
        <v>100</v>
      </c>
      <c r="E10" s="5">
        <v>55</v>
      </c>
      <c r="F10" s="5">
        <v>50</v>
      </c>
      <c r="G10" s="5">
        <v>60</v>
      </c>
      <c r="H10" s="5"/>
      <c r="I10" s="44">
        <f>Hiệu_suất[[#This Row],[E.V. ($)]]-Hiệu_suất[[#This Row],[A.C. ($)]]</f>
        <v>-10</v>
      </c>
      <c r="J10" s="26">
        <f>IFERROR(Hiệu_suất[[#This Row],[C.V. ($)]]/Hiệu_suất[[#This Row],[P.V. ($)]],0)</f>
        <v>-0.18181818181818182</v>
      </c>
      <c r="K10" s="44">
        <f>IFERROR(Hiệu_suất[[#This Row],[E.V. ($)]]-Hiệu_suất[[#This Row],[P.V. ($)]],0)</f>
        <v>-5</v>
      </c>
      <c r="L10" s="26">
        <f>IFERROR(Hiệu_suất[[#This Row],[S.V. ($)]]/Hiệu_suất[[#This Row],[P.V. ($)]],0)</f>
        <v>-9.090909090909091E-2</v>
      </c>
      <c r="M10" s="9">
        <f>IFERROR(Hiệu_suất[[#This Row],[E.V. ($)]]/Hiệu_suất[[#This Row],[A.C. ($)]],0)</f>
        <v>0.8333333333333334</v>
      </c>
      <c r="N10" s="9">
        <f>IFERROR(Hiệu_suất[[#This Row],[E.V. ($)]]/Hiệu_suất[[#This Row],[P.V. ($)]],0)</f>
        <v>0.9090909090909091</v>
      </c>
      <c r="O10" s="46">
        <f>IFERROR(Hiệu_suất[[#This Row],[E.A.C.]]-Hiệu_suất[[#This Row],[A.C. ($)]],0)</f>
        <v>60</v>
      </c>
      <c r="P10" s="46">
        <f>IFERROR(Hiệu_suất[[#This Row],[B.A.C. tổng thể ($)]]/Hiệu_suất[[#This Row],[C.P.I.]],0)</f>
        <v>120</v>
      </c>
      <c r="Q10" s="26">
        <f>IFERROR(Hiệu_suất[[#This Row],[V.A.C. ($)]]/Hiệu_suất[[#This Row],[B.A.C. tổng thể ($)]],0)</f>
        <v>-0.2</v>
      </c>
      <c r="R10" s="44">
        <f>IFERROR(Hiệu_suất[[#This Row],[B.A.C. tổng thể ($)]]-Hiệu_suất[[#This Row],[E.A.C.]],0)</f>
        <v>-20</v>
      </c>
      <c r="S10" s="9">
        <f>IFERROR((Hiệu_suất[[#This Row],[S.P.I.]]+Hiệu_suất[[#This Row],[C.P.I.]])/2,0)</f>
        <v>0.8712121212121212</v>
      </c>
      <c r="T10" s="27" t="str">
        <f>LOOKUP(Hiệu_suất[[#This Row],[Chỉ số trung bình]],Trạng_thái[Giới hạn giá trị thấp hơn],Trạng_thái[Trạng thái])</f>
        <v>CAM</v>
      </c>
    </row>
    <row r="11" spans="1:20" ht="30" customHeight="1" x14ac:dyDescent="0.3">
      <c r="B11" s="10" t="s">
        <v>6</v>
      </c>
      <c r="C11" s="12" t="s">
        <v>25</v>
      </c>
      <c r="D11" s="5">
        <v>28</v>
      </c>
      <c r="E11" s="5">
        <v>13</v>
      </c>
      <c r="F11" s="5">
        <v>14</v>
      </c>
      <c r="G11" s="5">
        <v>18</v>
      </c>
      <c r="H11" s="5"/>
      <c r="I11" s="44">
        <f>Hiệu_suất[[#This Row],[E.V. ($)]]-Hiệu_suất[[#This Row],[A.C. ($)]]</f>
        <v>-4</v>
      </c>
      <c r="J11" s="26">
        <f>IFERROR(Hiệu_suất[[#This Row],[C.V. ($)]]/Hiệu_suất[[#This Row],[P.V. ($)]],0)</f>
        <v>-0.3076923076923077</v>
      </c>
      <c r="K11" s="44">
        <f>IFERROR(Hiệu_suất[[#This Row],[E.V. ($)]]-Hiệu_suất[[#This Row],[P.V. ($)]],0)</f>
        <v>1</v>
      </c>
      <c r="L11" s="26">
        <f>IFERROR(Hiệu_suất[[#This Row],[S.V. ($)]]/Hiệu_suất[[#This Row],[P.V. ($)]],0)</f>
        <v>7.692307692307693E-2</v>
      </c>
      <c r="M11" s="9">
        <f>IFERROR(Hiệu_suất[[#This Row],[E.V. ($)]]/Hiệu_suất[[#This Row],[A.C. ($)]],0)</f>
        <v>0.7777777777777778</v>
      </c>
      <c r="N11" s="9">
        <f>IFERROR(Hiệu_suất[[#This Row],[E.V. ($)]]/Hiệu_suất[[#This Row],[P.V. ($)]],0)</f>
        <v>1.0769230769230769</v>
      </c>
      <c r="O11" s="46">
        <f>IFERROR(Hiệu_suất[[#This Row],[E.A.C.]]-Hiệu_suất[[#This Row],[A.C. ($)]],0)</f>
        <v>18</v>
      </c>
      <c r="P11" s="46">
        <f>IFERROR(Hiệu_suất[[#This Row],[B.A.C. tổng thể ($)]]/Hiệu_suất[[#This Row],[C.P.I.]],0)</f>
        <v>36</v>
      </c>
      <c r="Q11" s="26">
        <f>IFERROR(Hiệu_suất[[#This Row],[V.A.C. ($)]]/Hiệu_suất[[#This Row],[B.A.C. tổng thể ($)]],0)</f>
        <v>-0.2857142857142857</v>
      </c>
      <c r="R11" s="44">
        <f>IFERROR(Hiệu_suất[[#This Row],[B.A.C. tổng thể ($)]]-Hiệu_suất[[#This Row],[E.A.C.]],0)</f>
        <v>-8</v>
      </c>
      <c r="S11" s="9">
        <f>IFERROR((Hiệu_suất[[#This Row],[S.P.I.]]+Hiệu_suất[[#This Row],[C.P.I.]])/2,0)</f>
        <v>0.9273504273504274</v>
      </c>
      <c r="T11" s="27" t="str">
        <f>LOOKUP(Hiệu_suất[[#This Row],[Chỉ số trung bình]],Trạng_thái[Giới hạn giá trị thấp hơn],Trạng_thái[Trạng thái])</f>
        <v>CAM</v>
      </c>
    </row>
    <row r="12" spans="1:20" ht="30" customHeight="1" x14ac:dyDescent="0.3">
      <c r="B12" s="10" t="s">
        <v>7</v>
      </c>
      <c r="C12" s="12" t="s">
        <v>26</v>
      </c>
      <c r="D12" s="5">
        <v>58</v>
      </c>
      <c r="E12" s="5">
        <v>25</v>
      </c>
      <c r="F12" s="5">
        <v>26</v>
      </c>
      <c r="G12" s="5">
        <v>22</v>
      </c>
      <c r="H12" s="5"/>
      <c r="I12" s="44">
        <f>Hiệu_suất[[#This Row],[E.V. ($)]]-Hiệu_suất[[#This Row],[A.C. ($)]]</f>
        <v>4</v>
      </c>
      <c r="J12" s="26">
        <f>IFERROR(Hiệu_suất[[#This Row],[C.V. ($)]]/Hiệu_suất[[#This Row],[P.V. ($)]],0)</f>
        <v>0.16</v>
      </c>
      <c r="K12" s="44">
        <f>IFERROR(Hiệu_suất[[#This Row],[E.V. ($)]]-Hiệu_suất[[#This Row],[P.V. ($)]],0)</f>
        <v>1</v>
      </c>
      <c r="L12" s="26">
        <f>IFERROR(Hiệu_suất[[#This Row],[S.V. ($)]]/Hiệu_suất[[#This Row],[P.V. ($)]],0)</f>
        <v>0.04</v>
      </c>
      <c r="M12" s="9">
        <f>IFERROR(Hiệu_suất[[#This Row],[E.V. ($)]]/Hiệu_suất[[#This Row],[A.C. ($)]],0)</f>
        <v>1.1818181818181819</v>
      </c>
      <c r="N12" s="9">
        <f>IFERROR(Hiệu_suất[[#This Row],[E.V. ($)]]/Hiệu_suất[[#This Row],[P.V. ($)]],0)</f>
        <v>1.04</v>
      </c>
      <c r="O12" s="46">
        <f>IFERROR(Hiệu_suất[[#This Row],[E.A.C.]]-Hiệu_suất[[#This Row],[A.C. ($)]],0)</f>
        <v>2.7076923076923073E1</v>
      </c>
      <c r="P12" s="46">
        <f>IFERROR(Hiệu_suất[[#This Row],[B.A.C. tổng thể ($)]]/Hiệu_suất[[#This Row],[C.P.I.]],0)</f>
        <v>4.907692307692307E1</v>
      </c>
      <c r="Q12" s="26">
        <f>IFERROR(Hiệu_suất[[#This Row],[V.A.C. ($)]]/Hiệu_suất[[#This Row],[B.A.C. tổng thể ($)]],0)</f>
        <v>0.1538461538461539</v>
      </c>
      <c r="R12" s="44">
        <f>IFERROR(Hiệu_suất[[#This Row],[B.A.C. tổng thể ($)]]-Hiệu_suất[[#This Row],[E.A.C.]],0)</f>
        <v>8.923076923076927</v>
      </c>
      <c r="S12" s="9">
        <f>IFERROR((Hiệu_suất[[#This Row],[S.P.I.]]+Hiệu_suất[[#This Row],[C.P.I.]])/2,0)</f>
        <v>1.1109090909090908</v>
      </c>
      <c r="T12" s="27" t="str">
        <f>LOOKUP(Hiệu_suất[[#This Row],[Chỉ số trung bình]],Trạng_thái[Giới hạn giá trị thấp hơn],Trạng_thái[Trạng thái])</f>
        <v>LỤC</v>
      </c>
    </row>
    <row r="13" spans="1:20" ht="30" customHeight="1" x14ac:dyDescent="0.3">
      <c r="A13" s="3"/>
      <c r="B13" s="10" t="s">
        <v>8</v>
      </c>
      <c r="C13" s="11" t="s">
        <v>27</v>
      </c>
      <c r="D13" s="5">
        <f>SUM(D14:D16)</f>
        <v>303</v>
      </c>
      <c r="E13" s="5">
        <f>SUM(E14:E16)</f>
        <v>161</v>
      </c>
      <c r="F13" s="5">
        <f>SUM(F14:F16)</f>
        <v>135</v>
      </c>
      <c r="G13" s="5">
        <f>SUM(G14:G16)</f>
        <v>166</v>
      </c>
      <c r="H13" s="5"/>
      <c r="I13" s="44">
        <f>Hiệu_suất[[#This Row],[E.V. ($)]]-Hiệu_suất[[#This Row],[A.C. ($)]]</f>
        <v>-31</v>
      </c>
      <c r="J13" s="26">
        <f>IFERROR(Hiệu_suất[[#This Row],[C.V. ($)]]/Hiệu_suất[[#This Row],[P.V. ($)]],0)</f>
        <v>-0.19254658385093168</v>
      </c>
      <c r="K13" s="44">
        <f>IFERROR(Hiệu_suất[[#This Row],[E.V. ($)]]-Hiệu_suất[[#This Row],[P.V. ($)]],0)</f>
        <v>-26</v>
      </c>
      <c r="L13" s="26">
        <f>IFERROR(Hiệu_suất[[#This Row],[S.V. ($)]]/Hiệu_suất[[#This Row],[P.V. ($)]],0)</f>
        <v>-0.16149068322981366</v>
      </c>
      <c r="M13" s="9">
        <f>IFERROR(Hiệu_suất[[#This Row],[E.V. ($)]]/Hiệu_suất[[#This Row],[A.C. ($)]],0)</f>
        <v>0.8132530120481928</v>
      </c>
      <c r="N13" s="9">
        <f>IFERROR(Hiệu_suất[[#This Row],[E.V. ($)]]/Hiệu_suất[[#This Row],[P.V. ($)]],0)</f>
        <v>0.8385093167701864</v>
      </c>
      <c r="O13" s="46">
        <f>IFERROR(Hiệu_suất[[#This Row],[E.A.C.]]-Hiệu_suất[[#This Row],[A.C. ($)]],0)</f>
        <v>2.0657777777777778E2</v>
      </c>
      <c r="P13" s="46">
        <f>IFERROR(Hiệu_suất[[#This Row],[B.A.C. tổng thể ($)]]/Hiệu_suất[[#This Row],[C.P.I.]],0)</f>
        <v>3.725777777777778E2</v>
      </c>
      <c r="Q13" s="26">
        <f>IFERROR(Hiệu_suất[[#This Row],[V.A.C. ($)]]/Hiệu_suất[[#This Row],[B.A.C. tổng thể ($)]],0)</f>
        <v>-0.22962962962962966</v>
      </c>
      <c r="R13" s="44">
        <f>IFERROR(Hiệu_suất[[#This Row],[B.A.C. tổng thể ($)]]-Hiệu_suất[[#This Row],[E.A.C.]],0)</f>
        <v>-6.957777777777778E1</v>
      </c>
      <c r="S13" s="9">
        <f>IFERROR((Hiệu_suất[[#This Row],[S.P.I.]]+Hiệu_suất[[#This Row],[C.P.I.]])/2,0)</f>
        <v>0.8258811644091896</v>
      </c>
      <c r="T13" s="27" t="str">
        <f>LOOKUP(Hiệu_suất[[#This Row],[Chỉ số trung bình]],Trạng_thái[Giới hạn giá trị thấp hơn],Trạng_thái[Trạng thái])</f>
        <v>ĐỎ</v>
      </c>
    </row>
    <row r="14" spans="1:20" ht="30" customHeight="1" x14ac:dyDescent="0.3">
      <c r="B14" s="10" t="s">
        <v>9</v>
      </c>
      <c r="C14" s="12" t="s">
        <v>24</v>
      </c>
      <c r="D14" s="5">
        <v>180</v>
      </c>
      <c r="E14" s="5">
        <v>92</v>
      </c>
      <c r="F14" s="5">
        <v>80</v>
      </c>
      <c r="G14" s="5">
        <v>100</v>
      </c>
      <c r="H14" s="5"/>
      <c r="I14" s="44">
        <f>Hiệu_suất[[#This Row],[E.V. ($)]]-Hiệu_suất[[#This Row],[A.C. ($)]]</f>
        <v>-20</v>
      </c>
      <c r="J14" s="26">
        <f>IFERROR(Hiệu_suất[[#This Row],[C.V. ($)]]/Hiệu_suất[[#This Row],[P.V. ($)]],0)</f>
        <v>-0.21739130434782608</v>
      </c>
      <c r="K14" s="44">
        <f>IFERROR(Hiệu_suất[[#This Row],[E.V. ($)]]-Hiệu_suất[[#This Row],[P.V. ($)]],0)</f>
        <v>-12</v>
      </c>
      <c r="L14" s="26">
        <f>IFERROR(Hiệu_suất[[#This Row],[S.V. ($)]]/Hiệu_suất[[#This Row],[P.V. ($)]],0)</f>
        <v>-0.13043478260869565</v>
      </c>
      <c r="M14" s="9">
        <f>IFERROR(Hiệu_suất[[#This Row],[E.V. ($)]]/Hiệu_suất[[#This Row],[A.C. ($)]],0)</f>
        <v>0.8</v>
      </c>
      <c r="N14" s="9">
        <f>IFERROR(Hiệu_suất[[#This Row],[E.V. ($)]]/Hiệu_suất[[#This Row],[P.V. ($)]],0)</f>
        <v>0.8695652173913043</v>
      </c>
      <c r="O14" s="46">
        <f>IFERROR(Hiệu_suất[[#This Row],[E.A.C.]]-Hiệu_suất[[#This Row],[A.C. ($)]],0)</f>
        <v>125</v>
      </c>
      <c r="P14" s="46">
        <f>IFERROR(Hiệu_suất[[#This Row],[B.A.C. tổng thể ($)]]/Hiệu_suất[[#This Row],[C.P.I.]],0)</f>
        <v>225</v>
      </c>
      <c r="Q14" s="26">
        <f>IFERROR(Hiệu_suất[[#This Row],[V.A.C. ($)]]/Hiệu_suất[[#This Row],[B.A.C. tổng thể ($)]],0)</f>
        <v>-0.25</v>
      </c>
      <c r="R14" s="44">
        <f>IFERROR(Hiệu_suất[[#This Row],[B.A.C. tổng thể ($)]]-Hiệu_suất[[#This Row],[E.A.C.]],0)</f>
        <v>-45</v>
      </c>
      <c r="S14" s="9">
        <f>IFERROR((Hiệu_suất[[#This Row],[S.P.I.]]+Hiệu_suất[[#This Row],[C.P.I.]])/2,0)</f>
        <v>0.8347826086956522</v>
      </c>
      <c r="T14" s="27" t="str">
        <f>LOOKUP(Hiệu_suất[[#This Row],[Chỉ số trung bình]],Trạng_thái[Giới hạn giá trị thấp hơn],Trạng_thái[Trạng thái])</f>
        <v>ĐỎ</v>
      </c>
    </row>
    <row r="15" spans="1:20" ht="30" customHeight="1" x14ac:dyDescent="0.3">
      <c r="B15" s="10" t="s">
        <v>10</v>
      </c>
      <c r="C15" s="12" t="s">
        <v>25</v>
      </c>
      <c r="D15" s="5">
        <v>45</v>
      </c>
      <c r="E15" s="5">
        <v>35</v>
      </c>
      <c r="F15" s="5">
        <v>20</v>
      </c>
      <c r="G15" s="5">
        <v>30</v>
      </c>
      <c r="H15" s="5"/>
      <c r="I15" s="44">
        <f>Hiệu_suất[[#This Row],[E.V. ($)]]-Hiệu_suất[[#This Row],[A.C. ($)]]</f>
        <v>-10</v>
      </c>
      <c r="J15" s="26">
        <f>IFERROR(Hiệu_suất[[#This Row],[C.V. ($)]]/Hiệu_suất[[#This Row],[P.V. ($)]],0)</f>
        <v>-0.2857142857142857</v>
      </c>
      <c r="K15" s="44">
        <f>IFERROR(Hiệu_suất[[#This Row],[E.V. ($)]]-Hiệu_suất[[#This Row],[P.V. ($)]],0)</f>
        <v>-15</v>
      </c>
      <c r="L15" s="26">
        <f>IFERROR(Hiệu_suất[[#This Row],[S.V. ($)]]/Hiệu_suất[[#This Row],[P.V. ($)]],0)</f>
        <v>-0.42857142857142855</v>
      </c>
      <c r="M15" s="9">
        <f>IFERROR(Hiệu_suất[[#This Row],[E.V. ($)]]/Hiệu_suất[[#This Row],[A.C. ($)]],0)</f>
        <v>0.6666666666666666</v>
      </c>
      <c r="N15" s="9">
        <f>IFERROR(Hiệu_suất[[#This Row],[E.V. ($)]]/Hiệu_suất[[#This Row],[P.V. ($)]],0)</f>
        <v>0.5714285714285714</v>
      </c>
      <c r="O15" s="46">
        <f>IFERROR(Hiệu_suất[[#This Row],[E.A.C.]]-Hiệu_suất[[#This Row],[A.C. ($)]],0)</f>
        <v>37.5</v>
      </c>
      <c r="P15" s="46">
        <f>IFERROR(Hiệu_suất[[#This Row],[B.A.C. tổng thể ($)]]/Hiệu_suất[[#This Row],[C.P.I.]],0)</f>
        <v>67.5</v>
      </c>
      <c r="Q15" s="26">
        <f>IFERROR(Hiệu_suất[[#This Row],[V.A.C. ($)]]/Hiệu_suất[[#This Row],[B.A.C. tổng thể ($)]],0)</f>
        <v>-0.5</v>
      </c>
      <c r="R15" s="44">
        <f>IFERROR(Hiệu_suất[[#This Row],[B.A.C. tổng thể ($)]]-Hiệu_suất[[#This Row],[E.A.C.]],0)</f>
        <v>-22.5</v>
      </c>
      <c r="S15" s="9">
        <f>IFERROR((Hiệu_suất[[#This Row],[S.P.I.]]+Hiệu_suất[[#This Row],[C.P.I.]])/2,0)</f>
        <v>0.6190476190476191</v>
      </c>
      <c r="T15" s="27" t="str">
        <f>LOOKUP(Hiệu_suất[[#This Row],[Chỉ số trung bình]],Trạng_thái[Giới hạn giá trị thấp hơn],Trạng_thái[Trạng thái])</f>
        <v>ĐEN</v>
      </c>
    </row>
    <row r="16" spans="1:20" ht="30" customHeight="1" x14ac:dyDescent="0.3">
      <c r="B16" s="10" t="s">
        <v>11</v>
      </c>
      <c r="C16" s="12" t="s">
        <v>26</v>
      </c>
      <c r="D16" s="5">
        <v>78</v>
      </c>
      <c r="E16" s="5">
        <v>34</v>
      </c>
      <c r="F16" s="5">
        <v>35</v>
      </c>
      <c r="G16" s="5">
        <v>36</v>
      </c>
      <c r="H16" s="5"/>
      <c r="I16" s="44">
        <f>Hiệu_suất[[#This Row],[E.V. ($)]]-Hiệu_suất[[#This Row],[A.C. ($)]]</f>
        <v>-1</v>
      </c>
      <c r="J16" s="26">
        <f>IFERROR(Hiệu_suất[[#This Row],[C.V. ($)]]/Hiệu_suất[[#This Row],[P.V. ($)]],0)</f>
        <v>-2.9411764705882353E-2</v>
      </c>
      <c r="K16" s="44">
        <f>IFERROR(Hiệu_suất[[#This Row],[E.V. ($)]]-Hiệu_suất[[#This Row],[P.V. ($)]],0)</f>
        <v>1</v>
      </c>
      <c r="L16" s="26">
        <f>IFERROR(Hiệu_suất[[#This Row],[S.V. ($)]]/Hiệu_suất[[#This Row],[P.V. ($)]],0)</f>
        <v>2.9411764705882353E-2</v>
      </c>
      <c r="M16" s="9">
        <f>IFERROR(Hiệu_suất[[#This Row],[E.V. ($)]]/Hiệu_suất[[#This Row],[A.C. ($)]],0)</f>
        <v>0.9722222222222222</v>
      </c>
      <c r="N16" s="9">
        <f>IFERROR(Hiệu_suất[[#This Row],[E.V. ($)]]/Hiệu_suất[[#This Row],[P.V. ($)]],0)</f>
        <v>1.0294117647058822</v>
      </c>
      <c r="O16" s="46">
        <f>IFERROR(Hiệu_suất[[#This Row],[E.A.C.]]-Hiệu_suất[[#This Row],[A.C. ($)]],0)</f>
        <v>4.422857142857143E1</v>
      </c>
      <c r="P16" s="46">
        <f>IFERROR(Hiệu_suất[[#This Row],[B.A.C. tổng thể ($)]]/Hiệu_suất[[#This Row],[C.P.I.]],0)</f>
        <v>8.022857142857143E1</v>
      </c>
      <c r="Q16" s="26">
        <f>IFERROR(Hiệu_suất[[#This Row],[V.A.C. ($)]]/Hiệu_suất[[#This Row],[B.A.C. tổng thể ($)]],0)</f>
        <v>-2.857142857142856E-2</v>
      </c>
      <c r="R16" s="44">
        <f>IFERROR(Hiệu_suất[[#This Row],[B.A.C. tổng thể ($)]]-Hiệu_suất[[#This Row],[E.A.C.]],0)</f>
        <v>-2.2285714285714278</v>
      </c>
      <c r="S16" s="9">
        <f>IFERROR((Hiệu_suất[[#This Row],[S.P.I.]]+Hiệu_suất[[#This Row],[C.P.I.]])/2,0)</f>
        <v>1.0008169934640523</v>
      </c>
      <c r="T16" s="27" t="str">
        <f>LOOKUP(Hiệu_suất[[#This Row],[Chỉ số trung bình]],Trạng_thái[Giới hạn giá trị thấp hơn],Trạng_thái[Trạng thái])</f>
        <v>LỤC</v>
      </c>
    </row>
    <row r="17" spans="1:20" ht="30" customHeight="1" x14ac:dyDescent="0.3">
      <c r="A17" s="3"/>
      <c r="B17" s="20" t="s">
        <v>12</v>
      </c>
      <c r="C17" s="21" t="s">
        <v>28</v>
      </c>
      <c r="D17" s="22">
        <f>SUM(D18,D22)</f>
        <v>705</v>
      </c>
      <c r="E17" s="22">
        <f>SUM(E18,E22)</f>
        <v>363</v>
      </c>
      <c r="F17" s="22">
        <f>SUM(F18,F22)</f>
        <v>405</v>
      </c>
      <c r="G17" s="22">
        <f>SUM(G18,G22)</f>
        <v>430</v>
      </c>
      <c r="H17" s="22"/>
      <c r="I17" s="43">
        <f>Hiệu_suất[[#This Row],[E.V. ($)]]-Hiệu_suất[[#This Row],[A.C. ($)]]</f>
        <v>-25</v>
      </c>
      <c r="J17" s="23">
        <f>IFERROR(Hiệu_suất[[#This Row],[C.V. ($)]]/Hiệu_suất[[#This Row],[P.V. ($)]],0)</f>
        <v>-6.887052341597796E-2</v>
      </c>
      <c r="K17" s="43">
        <f>IFERROR(Hiệu_suất[[#This Row],[E.V. ($)]]-Hiệu_suất[[#This Row],[P.V. ($)]],0)</f>
        <v>42</v>
      </c>
      <c r="L17" s="23">
        <f>IFERROR(Hiệu_suất[[#This Row],[S.V. ($)]]/Hiệu_suất[[#This Row],[P.V. ($)]],0)</f>
        <v>0.11570247933884298</v>
      </c>
      <c r="M17" s="24">
        <f>IFERROR(Hiệu_suất[[#This Row],[E.V. ($)]]/Hiệu_suất[[#This Row],[A.C. ($)]],0)</f>
        <v>0.9418604651162791</v>
      </c>
      <c r="N17" s="24">
        <f>IFERROR(Hiệu_suất[[#This Row],[E.V. ($)]]/Hiệu_suất[[#This Row],[P.V. ($)]],0)</f>
        <v>1.115702479338843</v>
      </c>
      <c r="O17" s="45">
        <f>IFERROR(Hiệu_suất[[#This Row],[E.A.C.]]-Hiệu_suất[[#This Row],[A.C. ($)]],0)</f>
        <v>3.185185185185185E2</v>
      </c>
      <c r="P17" s="45">
        <f>IFERROR(Hiệu_suất[[#This Row],[B.A.C. tổng thể ($)]]/Hiệu_suất[[#This Row],[C.P.I.]],0)</f>
        <v>7.485185185185185E2</v>
      </c>
      <c r="Q17" s="23">
        <f>IFERROR(Hiệu_suất[[#This Row],[V.A.C. ($)]]/Hiệu_suất[[#This Row],[B.A.C. tổng thể ($)]],0)</f>
        <v>-6.1728395061728336E-2</v>
      </c>
      <c r="R17" s="43">
        <f>IFERROR(Hiệu_suất[[#This Row],[B.A.C. tổng thể ($)]]-Hiệu_suất[[#This Row],[E.A.C.]],0)</f>
        <v>-4.3518518518518476E1</v>
      </c>
      <c r="S17" s="24">
        <f>IFERROR((Hiệu_suất[[#This Row],[S.P.I.]]+Hiệu_suất[[#This Row],[C.P.I.]])/2,0)</f>
        <v>1.028781472227561</v>
      </c>
      <c r="T17" s="25" t="str">
        <f>LOOKUP(Hiệu_suất[[#This Row],[Chỉ số trung bình]],Trạng_thái[Giới hạn giá trị thấp hơn],Trạng_thái[Trạng thái])</f>
        <v>LỤC</v>
      </c>
    </row>
    <row r="18" spans="1:20" ht="30" customHeight="1" x14ac:dyDescent="0.3">
      <c r="A18" s="3"/>
      <c r="B18" s="10" t="s">
        <v>13</v>
      </c>
      <c r="C18" s="11" t="s">
        <v>23</v>
      </c>
      <c r="D18" s="5">
        <f>SUM(D19:D21)</f>
        <v>375</v>
      </c>
      <c r="E18" s="5">
        <f>SUM(E19:E21)</f>
        <v>148</v>
      </c>
      <c r="F18" s="5">
        <f>SUM(F19:F21)</f>
        <v>210</v>
      </c>
      <c r="G18" s="5">
        <f>SUM(G19:G21)</f>
        <v>225</v>
      </c>
      <c r="H18" s="5"/>
      <c r="I18" s="44">
        <f>Hiệu_suất[[#This Row],[E.V. ($)]]-Hiệu_suất[[#This Row],[A.C. ($)]]</f>
        <v>-15</v>
      </c>
      <c r="J18" s="26">
        <f>IFERROR(Hiệu_suất[[#This Row],[C.V. ($)]]/Hiệu_suất[[#This Row],[P.V. ($)]],0)</f>
        <v>-0.10135135135135136</v>
      </c>
      <c r="K18" s="44">
        <f>IFERROR(Hiệu_suất[[#This Row],[E.V. ($)]]-Hiệu_suất[[#This Row],[P.V. ($)]],0)</f>
        <v>62</v>
      </c>
      <c r="L18" s="26">
        <f>IFERROR(Hiệu_suất[[#This Row],[S.V. ($)]]/Hiệu_suất[[#This Row],[P.V. ($)]],0)</f>
        <v>0.4189189189189189</v>
      </c>
      <c r="M18" s="9">
        <f>IFERROR(Hiệu_suất[[#This Row],[E.V. ($)]]/Hiệu_suất[[#This Row],[A.C. ($)]],0)</f>
        <v>0.9333333333333333</v>
      </c>
      <c r="N18" s="9">
        <f>IFERROR(Hiệu_suất[[#This Row],[E.V. ($)]]/Hiệu_suất[[#This Row],[P.V. ($)]],0)</f>
        <v>1.4189189189189189</v>
      </c>
      <c r="O18" s="46">
        <f>IFERROR(Hiệu_suất[[#This Row],[E.A.C.]]-Hiệu_suất[[#This Row],[A.C. ($)]],0)</f>
        <v>1.7678571428571428E2</v>
      </c>
      <c r="P18" s="46">
        <f>IFERROR(Hiệu_suất[[#This Row],[B.A.C. tổng thể ($)]]/Hiệu_suất[[#This Row],[C.P.I.]],0)</f>
        <v>4.017857142857143E2</v>
      </c>
      <c r="Q18" s="26">
        <f>IFERROR(Hiệu_suất[[#This Row],[V.A.C. ($)]]/Hiệu_suất[[#This Row],[B.A.C. tổng thể ($)]],0)</f>
        <v>-7.142857142857141E-2</v>
      </c>
      <c r="R18" s="44">
        <f>IFERROR(Hiệu_suất[[#This Row],[B.A.C. tổng thể ($)]]-Hiệu_suất[[#This Row],[E.A.C.]],0)</f>
        <v>-2.6785714285714278E1</v>
      </c>
      <c r="S18" s="9">
        <f>IFERROR((Hiệu_suất[[#This Row],[S.P.I.]]+Hiệu_suất[[#This Row],[C.P.I.]])/2,0)</f>
        <v>1.176126126126126</v>
      </c>
      <c r="T18" s="27" t="str">
        <f>LOOKUP(Hiệu_suất[[#This Row],[Chỉ số trung bình]],Trạng_thái[Giới hạn giá trị thấp hơn],Trạng_thái[Trạng thái])</f>
        <v>LỤC</v>
      </c>
    </row>
    <row r="19" spans="1:20" ht="30" customHeight="1" x14ac:dyDescent="0.3">
      <c r="B19" s="10" t="s">
        <v>14</v>
      </c>
      <c r="C19" s="12" t="s">
        <v>24</v>
      </c>
      <c r="D19" s="5">
        <v>250</v>
      </c>
      <c r="E19" s="5">
        <v>55</v>
      </c>
      <c r="F19" s="5">
        <v>125</v>
      </c>
      <c r="G19" s="5">
        <v>150</v>
      </c>
      <c r="H19" s="5"/>
      <c r="I19" s="44">
        <f>Hiệu_suất[[#This Row],[E.V. ($)]]-Hiệu_suất[[#This Row],[A.C. ($)]]</f>
        <v>-25</v>
      </c>
      <c r="J19" s="26">
        <f>IFERROR(Hiệu_suất[[#This Row],[C.V. ($)]]/Hiệu_suất[[#This Row],[P.V. ($)]],0)</f>
        <v>-0.45454545454545453</v>
      </c>
      <c r="K19" s="44">
        <f>IFERROR(Hiệu_suất[[#This Row],[E.V. ($)]]-Hiệu_suất[[#This Row],[P.V. ($)]],0)</f>
        <v>70</v>
      </c>
      <c r="L19" s="26">
        <f>IFERROR(Hiệu_suất[[#This Row],[S.V. ($)]]/Hiệu_suất[[#This Row],[P.V. ($)]],0)</f>
        <v>1.2727272727272727</v>
      </c>
      <c r="M19" s="9">
        <f>IFERROR(Hiệu_suất[[#This Row],[E.V. ($)]]/Hiệu_suất[[#This Row],[A.C. ($)]],0)</f>
        <v>0.8333333333333334</v>
      </c>
      <c r="N19" s="9">
        <f>IFERROR(Hiệu_suất[[#This Row],[E.V. ($)]]/Hiệu_suất[[#This Row],[P.V. ($)]],0)</f>
        <v>2.272727272727273</v>
      </c>
      <c r="O19" s="46">
        <f>IFERROR(Hiệu_suất[[#This Row],[E.A.C.]]-Hiệu_suất[[#This Row],[A.C. ($)]],0)</f>
        <v>150</v>
      </c>
      <c r="P19" s="46">
        <f>IFERROR(Hiệu_suất[[#This Row],[B.A.C. tổng thể ($)]]/Hiệu_suất[[#This Row],[C.P.I.]],0)</f>
        <v>300</v>
      </c>
      <c r="Q19" s="26">
        <f>IFERROR(Hiệu_suất[[#This Row],[V.A.C. ($)]]/Hiệu_suất[[#This Row],[B.A.C. tổng thể ($)]],0)</f>
        <v>-0.2</v>
      </c>
      <c r="R19" s="44">
        <f>IFERROR(Hiệu_suất[[#This Row],[B.A.C. tổng thể ($)]]-Hiệu_suất[[#This Row],[E.A.C.]],0)</f>
        <v>-50</v>
      </c>
      <c r="S19" s="9">
        <f>IFERROR((Hiệu_suất[[#This Row],[S.P.I.]]+Hiệu_suất[[#This Row],[C.P.I.]])/2,0)</f>
        <v>1.5530303030303032</v>
      </c>
      <c r="T19" s="27" t="str">
        <f>LOOKUP(Hiệu_suất[[#This Row],[Chỉ số trung bình]],Trạng_thái[Giới hạn giá trị thấp hơn],Trạng_thái[Trạng thái])</f>
        <v>LỤC</v>
      </c>
    </row>
    <row r="20" spans="1:20" ht="30" customHeight="1" x14ac:dyDescent="0.3">
      <c r="B20" s="10" t="s">
        <v>15</v>
      </c>
      <c r="C20" s="12" t="s">
        <v>25</v>
      </c>
      <c r="D20" s="5">
        <v>100</v>
      </c>
      <c r="E20" s="5">
        <v>82</v>
      </c>
      <c r="F20" s="5">
        <v>70</v>
      </c>
      <c r="G20" s="5">
        <v>65</v>
      </c>
      <c r="H20" s="5"/>
      <c r="I20" s="44">
        <f>Hiệu_suất[[#This Row],[E.V. ($)]]-Hiệu_suất[[#This Row],[A.C. ($)]]</f>
        <v>5</v>
      </c>
      <c r="J20" s="26">
        <f>IFERROR(Hiệu_suất[[#This Row],[C.V. ($)]]/Hiệu_suất[[#This Row],[P.V. ($)]],0)</f>
        <v>6.097560975609756E-2</v>
      </c>
      <c r="K20" s="44">
        <f>IFERROR(Hiệu_suất[[#This Row],[E.V. ($)]]-Hiệu_suất[[#This Row],[P.V. ($)]],0)</f>
        <v>-12</v>
      </c>
      <c r="L20" s="26">
        <f>IFERROR(Hiệu_suất[[#This Row],[S.V. ($)]]/Hiệu_suất[[#This Row],[P.V. ($)]],0)</f>
        <v>-0.14634146341463414</v>
      </c>
      <c r="M20" s="9">
        <f>IFERROR(Hiệu_suất[[#This Row],[E.V. ($)]]/Hiệu_suất[[#This Row],[A.C. ($)]],0)</f>
        <v>1.0769230769230769</v>
      </c>
      <c r="N20" s="9">
        <f>IFERROR(Hiệu_suất[[#This Row],[E.V. ($)]]/Hiệu_suất[[#This Row],[P.V. ($)]],0)</f>
        <v>0.8536585365853658</v>
      </c>
      <c r="O20" s="46">
        <f>IFERROR(Hiệu_suất[[#This Row],[E.A.C.]]-Hiệu_suất[[#This Row],[A.C. ($)]],0)</f>
        <v>2.785714285714286E1</v>
      </c>
      <c r="P20" s="46">
        <f>IFERROR(Hiệu_suất[[#This Row],[B.A.C. tổng thể ($)]]/Hiệu_suất[[#This Row],[C.P.I.]],0)</f>
        <v>9.285714285714286E1</v>
      </c>
      <c r="Q20" s="26">
        <f>IFERROR(Hiệu_suất[[#This Row],[V.A.C. ($)]]/Hiệu_suất[[#This Row],[B.A.C. tổng thể ($)]],0)</f>
        <v>7.142857142857138E-2</v>
      </c>
      <c r="R20" s="44">
        <f>IFERROR(Hiệu_suất[[#This Row],[B.A.C. tổng thể ($)]]-Hiệu_suất[[#This Row],[E.A.C.]],0)</f>
        <v>7.142857142857139</v>
      </c>
      <c r="S20" s="9">
        <f>IFERROR((Hiệu_suất[[#This Row],[S.P.I.]]+Hiệu_suất[[#This Row],[C.P.I.]])/2,0)</f>
        <v>0.9652908067542214</v>
      </c>
      <c r="T20" s="27" t="str">
        <f>LOOKUP(Hiệu_suất[[#This Row],[Chỉ số trung bình]],Trạng_thái[Giới hạn giá trị thấp hơn],Trạng_thái[Trạng thái])</f>
        <v>CAM</v>
      </c>
    </row>
    <row r="21" spans="1:20" ht="30" customHeight="1" x14ac:dyDescent="0.3">
      <c r="B21" s="10" t="s">
        <v>16</v>
      </c>
      <c r="C21" s="12" t="s">
        <v>26</v>
      </c>
      <c r="D21" s="5">
        <v>25</v>
      </c>
      <c r="E21" s="5">
        <v>11</v>
      </c>
      <c r="F21" s="5">
        <v>15</v>
      </c>
      <c r="G21" s="5">
        <v>10</v>
      </c>
      <c r="H21" s="5"/>
      <c r="I21" s="44">
        <f>Hiệu_suất[[#This Row],[E.V. ($)]]-Hiệu_suất[[#This Row],[A.C. ($)]]</f>
        <v>5</v>
      </c>
      <c r="J21" s="26">
        <f>IFERROR(Hiệu_suất[[#This Row],[C.V. ($)]]/Hiệu_suất[[#This Row],[P.V. ($)]],0)</f>
        <v>0.45454545454545453</v>
      </c>
      <c r="K21" s="44">
        <f>IFERROR(Hiệu_suất[[#This Row],[E.V. ($)]]-Hiệu_suất[[#This Row],[P.V. ($)]],0)</f>
        <v>4</v>
      </c>
      <c r="L21" s="26">
        <f>IFERROR(Hiệu_suất[[#This Row],[S.V. ($)]]/Hiệu_suất[[#This Row],[P.V. ($)]],0)</f>
        <v>0.36363636363636365</v>
      </c>
      <c r="M21" s="9">
        <f>IFERROR(Hiệu_suất[[#This Row],[E.V. ($)]]/Hiệu_suất[[#This Row],[A.C. ($)]],0)</f>
        <v>1.5</v>
      </c>
      <c r="N21" s="9">
        <f>IFERROR(Hiệu_suất[[#This Row],[E.V. ($)]]/Hiệu_suất[[#This Row],[P.V. ($)]],0)</f>
        <v>1.3636363636363635</v>
      </c>
      <c r="O21" s="46">
        <f>IFERROR(Hiệu_suất[[#This Row],[E.A.C.]]-Hiệu_suất[[#This Row],[A.C. ($)]],0)</f>
        <v>6.666666666666668</v>
      </c>
      <c r="P21" s="46">
        <f>IFERROR(Hiệu_suất[[#This Row],[B.A.C. tổng thể ($)]]/Hiệu_suất[[#This Row],[C.P.I.]],0)</f>
        <v>1.6666666666666668E1</v>
      </c>
      <c r="Q21" s="26">
        <f>IFERROR(Hiệu_suất[[#This Row],[V.A.C. ($)]]/Hiệu_suất[[#This Row],[B.A.C. tổng thể ($)]],0)</f>
        <v>0.33333333333333326</v>
      </c>
      <c r="R21" s="44">
        <f>IFERROR(Hiệu_suất[[#This Row],[B.A.C. tổng thể ($)]]-Hiệu_suất[[#This Row],[E.A.C.]],0)</f>
        <v>8.333333333333332</v>
      </c>
      <c r="S21" s="9">
        <f>IFERROR((Hiệu_suất[[#This Row],[S.P.I.]]+Hiệu_suất[[#This Row],[C.P.I.]])/2,0)</f>
        <v>1.4318181818181817</v>
      </c>
      <c r="T21" s="27" t="str">
        <f>LOOKUP(Hiệu_suất[[#This Row],[Chỉ số trung bình]],Trạng_thái[Giới hạn giá trị thấp hơn],Trạng_thái[Trạng thái])</f>
        <v>LỤC</v>
      </c>
    </row>
    <row r="22" spans="1:20" ht="30" customHeight="1" x14ac:dyDescent="0.3">
      <c r="A22" s="3"/>
      <c r="B22" s="10" t="s">
        <v>17</v>
      </c>
      <c r="C22" s="11" t="s">
        <v>27</v>
      </c>
      <c r="D22" s="5">
        <f>SUM(D23:D25)</f>
        <v>330</v>
      </c>
      <c r="E22" s="5">
        <f>SUM(E23:E25)</f>
        <v>215</v>
      </c>
      <c r="F22" s="5">
        <f>SUM(F23:F25)</f>
        <v>195</v>
      </c>
      <c r="G22" s="5">
        <f>SUM(G23:G25)</f>
        <v>205</v>
      </c>
      <c r="H22" s="5"/>
      <c r="I22" s="44">
        <f>Hiệu_suất[[#This Row],[E.V. ($)]]-Hiệu_suất[[#This Row],[A.C. ($)]]</f>
        <v>-10</v>
      </c>
      <c r="J22" s="26">
        <f>IFERROR(Hiệu_suất[[#This Row],[C.V. ($)]]/Hiệu_suất[[#This Row],[P.V. ($)]],0)</f>
        <v>-4.6511627906976744E-2</v>
      </c>
      <c r="K22" s="44">
        <f>IFERROR(Hiệu_suất[[#This Row],[E.V. ($)]]-Hiệu_suất[[#This Row],[P.V. ($)]],0)</f>
        <v>-20</v>
      </c>
      <c r="L22" s="26">
        <f>IFERROR(Hiệu_suất[[#This Row],[S.V. ($)]]/Hiệu_suất[[#This Row],[P.V. ($)]],0)</f>
        <v>-9.302325581395349E-2</v>
      </c>
      <c r="M22" s="9">
        <f>IFERROR(Hiệu_suất[[#This Row],[E.V. ($)]]/Hiệu_suất[[#This Row],[A.C. ($)]],0)</f>
        <v>0.9512195121951219</v>
      </c>
      <c r="N22" s="9">
        <f>IFERROR(Hiệu_suất[[#This Row],[E.V. ($)]]/Hiệu_suất[[#This Row],[P.V. ($)]],0)</f>
        <v>0.9069767441860465</v>
      </c>
      <c r="O22" s="46">
        <f>IFERROR(Hiệu_suất[[#This Row],[E.A.C.]]-Hiệu_suất[[#This Row],[A.C. ($)]],0)</f>
        <v>1.4192307692307696E2</v>
      </c>
      <c r="P22" s="46">
        <f>IFERROR(Hiệu_suất[[#This Row],[B.A.C. tổng thể ($)]]/Hiệu_suất[[#This Row],[C.P.I.]],0)</f>
        <v>3.4692307692307696E2</v>
      </c>
      <c r="Q22" s="26">
        <f>IFERROR(Hiệu_suất[[#This Row],[V.A.C. ($)]]/Hiệu_suất[[#This Row],[B.A.C. tổng thể ($)]],0)</f>
        <v>-5.12820512820514E-2</v>
      </c>
      <c r="R22" s="44">
        <f>IFERROR(Hiệu_suất[[#This Row],[B.A.C. tổng thể ($)]]-Hiệu_suất[[#This Row],[E.A.C.]],0)</f>
        <v>-1.6923076923076962E1</v>
      </c>
      <c r="S22" s="9">
        <f>IFERROR((Hiệu_suất[[#This Row],[S.P.I.]]+Hiệu_suất[[#This Row],[C.P.I.]])/2,0)</f>
        <v>0.9290981281905841</v>
      </c>
      <c r="T22" s="27" t="str">
        <f>LOOKUP(Hiệu_suất[[#This Row],[Chỉ số trung bình]],Trạng_thái[Giới hạn giá trị thấp hơn],Trạng_thái[Trạng thái])</f>
        <v>CAM</v>
      </c>
    </row>
    <row r="23" spans="1:20" ht="30" customHeight="1" x14ac:dyDescent="0.3">
      <c r="B23" s="10" t="s">
        <v>18</v>
      </c>
      <c r="C23" s="12" t="s">
        <v>24</v>
      </c>
      <c r="D23" s="5">
        <v>90</v>
      </c>
      <c r="E23" s="5">
        <v>55</v>
      </c>
      <c r="F23" s="5">
        <v>60</v>
      </c>
      <c r="G23" s="5">
        <v>50</v>
      </c>
      <c r="H23" s="5"/>
      <c r="I23" s="44">
        <f>Hiệu_suất[[#This Row],[E.V. ($)]]-Hiệu_suất[[#This Row],[A.C. ($)]]</f>
        <v>10</v>
      </c>
      <c r="J23" s="26">
        <f>IFERROR(Hiệu_suất[[#This Row],[C.V. ($)]]/Hiệu_suất[[#This Row],[P.V. ($)]],0)</f>
        <v>0.18181818181818182</v>
      </c>
      <c r="K23" s="44">
        <f>IFERROR(Hiệu_suất[[#This Row],[E.V. ($)]]-Hiệu_suất[[#This Row],[P.V. ($)]],0)</f>
        <v>5</v>
      </c>
      <c r="L23" s="26">
        <f>IFERROR(Hiệu_suất[[#This Row],[S.V. ($)]]/Hiệu_suất[[#This Row],[P.V. ($)]],0)</f>
        <v>9.090909090909091E-2</v>
      </c>
      <c r="M23" s="9">
        <f>IFERROR(Hiệu_suất[[#This Row],[E.V. ($)]]/Hiệu_suất[[#This Row],[A.C. ($)]],0)</f>
        <v>1.2</v>
      </c>
      <c r="N23" s="9">
        <f>IFERROR(Hiệu_suất[[#This Row],[E.V. ($)]]/Hiệu_suất[[#This Row],[P.V. ($)]],0)</f>
        <v>1.0909090909090908</v>
      </c>
      <c r="O23" s="46">
        <f>IFERROR(Hiệu_suất[[#This Row],[E.A.C.]]-Hiệu_suất[[#This Row],[A.C. ($)]],0)</f>
        <v>25</v>
      </c>
      <c r="P23" s="46">
        <f>IFERROR(Hiệu_suất[[#This Row],[B.A.C. tổng thể ($)]]/Hiệu_suất[[#This Row],[C.P.I.]],0)</f>
        <v>75</v>
      </c>
      <c r="Q23" s="26">
        <f>IFERROR(Hiệu_suất[[#This Row],[V.A.C. ($)]]/Hiệu_suất[[#This Row],[B.A.C. tổng thể ($)]],0)</f>
        <v>0.16666666666666666</v>
      </c>
      <c r="R23" s="44">
        <f>IFERROR(Hiệu_suất[[#This Row],[B.A.C. tổng thể ($)]]-Hiệu_suất[[#This Row],[E.A.C.]],0)</f>
        <v>15</v>
      </c>
      <c r="S23" s="9">
        <f>IFERROR((Hiệu_suất[[#This Row],[S.P.I.]]+Hiệu_suất[[#This Row],[C.P.I.]])/2,0)</f>
        <v>1.1454545454545455</v>
      </c>
      <c r="T23" s="27" t="str">
        <f>LOOKUP(Hiệu_suất[[#This Row],[Chỉ số trung bình]],Trạng_thái[Giới hạn giá trị thấp hơn],Trạng_thái[Trạng thái])</f>
        <v>LỤC</v>
      </c>
    </row>
    <row r="24" spans="1:20" ht="30" customHeight="1" x14ac:dyDescent="0.3">
      <c r="B24" s="10" t="s">
        <v>19</v>
      </c>
      <c r="C24" s="12" t="s">
        <v>25</v>
      </c>
      <c r="D24" s="5">
        <v>90</v>
      </c>
      <c r="E24" s="5">
        <v>60</v>
      </c>
      <c r="F24" s="5">
        <v>50</v>
      </c>
      <c r="G24" s="5">
        <v>45</v>
      </c>
      <c r="H24" s="5"/>
      <c r="I24" s="44">
        <f>Hiệu_suất[[#This Row],[E.V. ($)]]-Hiệu_suất[[#This Row],[A.C. ($)]]</f>
        <v>5</v>
      </c>
      <c r="J24" s="26">
        <f>IFERROR(Hiệu_suất[[#This Row],[C.V. ($)]]/Hiệu_suất[[#This Row],[P.V. ($)]],0)</f>
        <v>8.333333333333333E-2</v>
      </c>
      <c r="K24" s="44">
        <f>IFERROR(Hiệu_suất[[#This Row],[E.V. ($)]]-Hiệu_suất[[#This Row],[P.V. ($)]],0)</f>
        <v>-10</v>
      </c>
      <c r="L24" s="26">
        <f>IFERROR(Hiệu_suất[[#This Row],[S.V. ($)]]/Hiệu_suất[[#This Row],[P.V. ($)]],0)</f>
        <v>-0.16666666666666666</v>
      </c>
      <c r="M24" s="9">
        <f>IFERROR(Hiệu_suất[[#This Row],[E.V. ($)]]/Hiệu_suất[[#This Row],[A.C. ($)]],0)</f>
        <v>1.1111111111111112</v>
      </c>
      <c r="N24" s="9">
        <f>IFERROR(Hiệu_suất[[#This Row],[E.V. ($)]]/Hiệu_suất[[#This Row],[P.V. ($)]],0)</f>
        <v>0.8333333333333334</v>
      </c>
      <c r="O24" s="46">
        <f>IFERROR(Hiệu_suất[[#This Row],[E.A.C.]]-Hiệu_suất[[#This Row],[A.C. ($)]],0)</f>
        <v>36</v>
      </c>
      <c r="P24" s="46">
        <f>IFERROR(Hiệu_suất[[#This Row],[B.A.C. tổng thể ($)]]/Hiệu_suất[[#This Row],[C.P.I.]],0)</f>
        <v>81</v>
      </c>
      <c r="Q24" s="26">
        <f>IFERROR(Hiệu_suất[[#This Row],[V.A.C. ($)]]/Hiệu_suất[[#This Row],[B.A.C. tổng thể ($)]],0)</f>
        <v>0.1</v>
      </c>
      <c r="R24" s="44">
        <f>IFERROR(Hiệu_suất[[#This Row],[B.A.C. tổng thể ($)]]-Hiệu_suất[[#This Row],[E.A.C.]],0)</f>
        <v>9</v>
      </c>
      <c r="S24" s="9">
        <f>IFERROR((Hiệu_suất[[#This Row],[S.P.I.]]+Hiệu_suất[[#This Row],[C.P.I.]])/2,0)</f>
        <v>0.9722222222222223</v>
      </c>
      <c r="T24" s="27" t="str">
        <f>LOOKUP(Hiệu_suất[[#This Row],[Chỉ số trung bình]],Trạng_thái[Giới hạn giá trị thấp hơn],Trạng_thái[Trạng thái])</f>
        <v>CAM</v>
      </c>
    </row>
    <row r="25" spans="1:20" ht="30" customHeight="1" x14ac:dyDescent="0.3">
      <c r="B25" s="10" t="s">
        <v>20</v>
      </c>
      <c r="C25" s="12" t="s">
        <v>26</v>
      </c>
      <c r="D25" s="5">
        <v>150</v>
      </c>
      <c r="E25" s="5">
        <v>100</v>
      </c>
      <c r="F25" s="5">
        <v>85</v>
      </c>
      <c r="G25" s="5">
        <v>110</v>
      </c>
      <c r="H25" s="5"/>
      <c r="I25" s="44">
        <f>Hiệu_suất[[#This Row],[E.V. ($)]]-Hiệu_suất[[#This Row],[A.C. ($)]]</f>
        <v>-25</v>
      </c>
      <c r="J25" s="26">
        <f>IFERROR(Hiệu_suất[[#This Row],[C.V. ($)]]/Hiệu_suất[[#This Row],[P.V. ($)]],0)</f>
        <v>-0.25</v>
      </c>
      <c r="K25" s="44">
        <f>IFERROR(Hiệu_suất[[#This Row],[E.V. ($)]]-Hiệu_suất[[#This Row],[P.V. ($)]],0)</f>
        <v>-15</v>
      </c>
      <c r="L25" s="26">
        <f>IFERROR(Hiệu_suất[[#This Row],[S.V. ($)]]/Hiệu_suất[[#This Row],[P.V. ($)]],0)</f>
        <v>-0.15</v>
      </c>
      <c r="M25" s="9">
        <f>IFERROR(Hiệu_suất[[#This Row],[E.V. ($)]]/Hiệu_suất[[#This Row],[A.C. ($)]],0)</f>
        <v>0.7727272727272727</v>
      </c>
      <c r="N25" s="9">
        <f>IFERROR(Hiệu_suất[[#This Row],[E.V. ($)]]/Hiệu_suất[[#This Row],[P.V. ($)]],0)</f>
        <v>0.85</v>
      </c>
      <c r="O25" s="46">
        <f>IFERROR(Hiệu_suất[[#This Row],[E.A.C.]]-Hiệu_suất[[#This Row],[A.C. ($)]],0)</f>
        <v>8.411764705882354E1</v>
      </c>
      <c r="P25" s="46">
        <f>IFERROR(Hiệu_suất[[#This Row],[B.A.C. tổng thể ($)]]/Hiệu_suất[[#This Row],[C.P.I.]],0)</f>
        <v>1.9411764705882354E2</v>
      </c>
      <c r="Q25" s="26">
        <f>IFERROR(Hiệu_suất[[#This Row],[V.A.C. ($)]]/Hiệu_suất[[#This Row],[B.A.C. tổng thể ($)]],0)</f>
        <v>-0.2941176470588236</v>
      </c>
      <c r="R25" s="44">
        <f>IFERROR(Hiệu_suất[[#This Row],[B.A.C. tổng thể ($)]]-Hiệu_suất[[#This Row],[E.A.C.]],0)</f>
        <v>-4.4117647058823536E1</v>
      </c>
      <c r="S25" s="9">
        <f>IFERROR((Hiệu_suất[[#This Row],[S.P.I.]]+Hiệu_suất[[#This Row],[C.P.I.]])/2,0)</f>
        <v>0.8113636363636363</v>
      </c>
      <c r="T25" s="27" t="str">
        <f>LOOKUP(Hiệu_suất[[#This Row],[Chỉ số trung bình]],Trạng_thái[Giới hạn giá trị thấp hơn],Trạng_thái[Trạng thái])</f>
        <v>ĐỎ</v>
      </c>
    </row>
  </sheetData>
  <mergeCells count="7">
    <mergeCell ref="B2:R2"/>
    <mergeCell ref="O5:R5"/>
    <mergeCell ref="B3:R3"/>
    <mergeCell ref="D5:E5"/>
    <mergeCell ref="I5:J5"/>
    <mergeCell ref="K5:L5"/>
    <mergeCell ref="M5:N5"/>
  </mergeCells>
  <conditionalFormatting sqref="T26:T65481">
    <cfRule type="cellIs" dxfId="53" priority="9" stopIfTrue="1" operator="equal">
      <formula>"LỤC"</formula>
    </cfRule>
    <cfRule type="cellIs" dxfId="52" priority="10" stopIfTrue="1" operator="equal">
      <formula>"YELLOW"</formula>
    </cfRule>
    <cfRule type="cellIs" dxfId="51" priority="11" stopIfTrue="1" operator="equal">
      <formula>"ĐỎ"</formula>
    </cfRule>
  </conditionalFormatting>
  <conditionalFormatting sqref="T8:T25">
    <cfRule type="expression" dxfId="50" priority="4">
      <formula>$T8="ĐEN"</formula>
    </cfRule>
    <cfRule type="expression" dxfId="49" priority="5">
      <formula>$T8="LỤC"</formula>
    </cfRule>
    <cfRule type="expression" dxfId="48" priority="6">
      <formula>$T8="ĐỎ"</formula>
    </cfRule>
    <cfRule type="expression" dxfId="47" priority="7">
      <formula>$T8="CAM"</formula>
    </cfRule>
    <cfRule type="expression" dxfId="46" priority="8">
      <formula>$T8=""</formula>
    </cfRule>
  </conditionalFormatting>
  <conditionalFormatting sqref="I8:L25 Q8:R25">
    <cfRule type="expression" dxfId="45" priority="1">
      <formula>I8&lt;0</formula>
    </cfRule>
  </conditionalFormatting>
  <dataValidations count="30">
    <dataValidation allowBlank="1" showInputMessage="1" showErrorMessage="1" prompt="Tạo Báo cáo hiệu suất dự án trong sổ làm việc này. Nhập các chi tiết vào bảng Hiệu_suất trong trang tính này. Chọn ô S1 để dẫn hướng tới trang tính Định nghĩa" sqref="A1" xr:uid="{00000000-0002-0000-0000-000000000000}"/>
    <dataValidation allowBlank="1" showInputMessage="1" showErrorMessage="1" prompt="Tiêu đề của trang tính này nằm trong ô này, còn tiêu đề phụ nằm trong ô bên dưới" sqref="B2" xr:uid="{00000000-0002-0000-0000-000001000000}"/>
    <dataValidation allowBlank="1" showInputMessage="1" showErrorMessage="1" prompt="Tiêu đề phụ nằm trong ô này. Nhập các chi tiết vào bảng bắt đầu ở ô B7" sqref="B3" xr:uid="{00000000-0002-0000-0000-000002000000}"/>
    <dataValidation allowBlank="1" showInputMessage="1" showErrorMessage="1" prompt="Giá trị thực tế nằm trong cột G, ở bảng bên dưới" sqref="G5" xr:uid="{00000000-0002-0000-0000-000003000000}"/>
    <dataValidation allowBlank="1" showInputMessage="1" showErrorMessage="1" prompt="Nhập Số sê-ri cho Dự án và Sản phẩm chuyển giao vào cột này, bên dưới đầu đề này" sqref="B7" xr:uid="{00000000-0002-0000-0000-000004000000}"/>
    <dataValidation allowBlank="1" showInputMessage="1" showErrorMessage="1" prompt="Nhập Mô tả mục vào cột này, bên dưới đầu đề này" sqref="C7" xr:uid="{00000000-0002-0000-0000-000005000000}"/>
    <dataValidation allowBlank="1" showInputMessage="1" showErrorMessage="1" prompt="Nhập số tiền Tổng ngân sách ban đầu tổng thể cho Sản phẩm chuyển giao vào cột này, bên dưới đầu đề này. Tổng số tiền BAC cho Dự án và Chương trình đều được tính toán tự động" sqref="D7" xr:uid="{00000000-0002-0000-0000-000006000000}"/>
    <dataValidation allowBlank="1" showInputMessage="1" showErrorMessage="1" prompt="Nhập Giá trị dự kiến của Sản phẩm chuyển giao vào cột này, bên dưới đầu đề này. Số tiền của Giá trị dự kiến cho Dự án và Chương trình đều được tính toán tự động" sqref="E7" xr:uid="{00000000-0002-0000-0000-000007000000}"/>
    <dataValidation allowBlank="1" showInputMessage="1" showErrorMessage="1" prompt="Nhập Giá trị đạt được của Sản phẩm chuyển giao vào cột này, bên dưới đầu đề này. Số tiền của Giá trị đạt được cho Dự án và Chương trình đều được tính toán tự động" sqref="F7" xr:uid="{00000000-0002-0000-0000-000008000000}"/>
    <dataValidation allowBlank="1" showInputMessage="1" showErrorMessage="1" prompt="Nhập Chi phí thực tế của Sản phẩm chuyển giao vào cột này, bên dưới đầu đề này. Chi phí thực tế của Dự án và Chương trình đều được tính toán tự động" sqref="G7" xr:uid="{00000000-0002-0000-0000-000009000000}"/>
    <dataValidation allowBlank="1" showInputMessage="1" showErrorMessage="1" prompt="Biểu đồ thu nhỏ cho các giá trị Dự kiến, Đạt được, Thực tế đều được tự động tính toán trong cột này, bên dưới đầu đề này" sqref="H7" xr:uid="{00000000-0002-0000-0000-00000A000000}"/>
    <dataValidation allowBlank="1" showInputMessage="1" showErrorMessage="1" prompt="Chênh lệch chi phí được tính toán tự động trong cột này, bên dưới đầu đề này" sqref="I7" xr:uid="{00000000-0002-0000-0000-00000B000000}"/>
    <dataValidation allowBlank="1" showInputMessage="1" showErrorMessage="1" prompt="Phần trăm Chênh lệch chi phí được tính toán tự động trong cột này, bên dưới đầu đề này" sqref="J7" xr:uid="{00000000-0002-0000-0000-00000C000000}"/>
    <dataValidation allowBlank="1" showInputMessage="1" showErrorMessage="1" prompt="Chênh lệch chi phí do thay đổi tiến độ được tính toán tự động trong cột này, bên dưới đầu đề này" sqref="K7" xr:uid="{00000000-0002-0000-0000-00000D000000}"/>
    <dataValidation allowBlank="1" showInputMessage="1" showErrorMessage="1" prompt="Phần trăm Chênh lệch chi phí do thay đổi tiến độ được tự động tính toán trong cột này, bên dưới đầu đề này" sqref="L7" xr:uid="{00000000-0002-0000-0000-00000E000000}"/>
    <dataValidation allowBlank="1" showInputMessage="1" showErrorMessage="1" prompt="Chỉ số hiệu suất chi phí được tính toán tự động trong cột này, bên dưới đầu đề này" sqref="M7" xr:uid="{00000000-0002-0000-0000-00000F000000}"/>
    <dataValidation allowBlank="1" showInputMessage="1" showErrorMessage="1" prompt="Chỉ số hiệu suất tiến độ được tự động tính toán trong cột này, bên dưới đầu đề này" sqref="N7" xr:uid="{00000000-0002-0000-0000-000010000000}"/>
    <dataValidation allowBlank="1" showInputMessage="1" showErrorMessage="1" prompt="Ước tính đến thời điểm hoàn thành được tính toán tự động trong cột này, bên dưới đầu đề này" sqref="O7" xr:uid="{00000000-0002-0000-0000-000011000000}"/>
    <dataValidation allowBlank="1" showInputMessage="1" showErrorMessage="1" prompt="Ước tính tại thời điểm hoàn thành được tính toán tự động trong cột này, bên dưới đầu đề này" sqref="P7" xr:uid="{00000000-0002-0000-0000-000012000000}"/>
    <dataValidation allowBlank="1" showInputMessage="1" showErrorMessage="1" prompt="Phần trăm Chênh lệch tại thời điểm hoàn thành được tính toán tự động trong cột này, bên dưới đầu đề này" sqref="Q7" xr:uid="{00000000-0002-0000-0000-000013000000}"/>
    <dataValidation allowBlank="1" showInputMessage="1" showErrorMessage="1" prompt="Số tiền Chênh lệch tại thời điểm hoàn thành được tính toán tự động trong cột này, bên dưới đầu đề này" sqref="R7" xr:uid="{00000000-0002-0000-0000-000014000000}"/>
    <dataValidation allowBlank="1" showInputMessage="1" showErrorMessage="1" prompt="Chỉ số trung bình được tính toán tự động trong cột này, bên dưới đầu đề này" sqref="S7" xr:uid="{00000000-0002-0000-0000-000015000000}"/>
    <dataValidation allowBlank="1" showInputMessage="1" showErrorMessage="1" prompt="Trạng thái được tự động cập nhật và tô sáng bằng màu RGB với R=64 G=64 B=64 cho màu đen, R=181 G=18 B=27 cho màu đỏ, R=121 G=69 B=11 cho màu cam và R=70 G=114 B=37 cho màu lục" sqref="T7" xr:uid="{00000000-0002-0000-0000-000016000000}"/>
    <dataValidation allowBlank="1" showInputMessage="1" showErrorMessage="1" prompt="Liên kết dẫn hướng tới trang tính Định nghĩa nằm trong ô này" sqref="S1" xr:uid="{00000000-0002-0000-0000-000017000000}"/>
    <dataValidation allowBlank="1" showInputMessage="1" showErrorMessage="1" prompt="Các giá trị thuộc ngân sách nằm trong các cột D và E ở bảng bên dưới" sqref="D5:E5" xr:uid="{00000000-0002-0000-0000-000018000000}"/>
    <dataValidation allowBlank="1" showInputMessage="1" showErrorMessage="1" prompt="Giá trị đạt được nằm trong cột F ở bảng bên dưới" sqref="F5" xr:uid="{00000000-0002-0000-0000-000019000000}"/>
    <dataValidation allowBlank="1" showInputMessage="1" showErrorMessage="1" prompt="Các giá trị chi phí nằm trong các cột I và J ở bảng bên dưới" sqref="I5:J5" xr:uid="{00000000-0002-0000-0000-00001A000000}"/>
    <dataValidation allowBlank="1" showInputMessage="1" showErrorMessage="1" prompt="Các giá trị tiến độ nằm trong các cột K và L ở bảng bên dưới" sqref="K5:L5" xr:uid="{00000000-0002-0000-0000-00001B000000}"/>
    <dataValidation allowBlank="1" showInputMessage="1" showErrorMessage="1" prompt="Các giá trị Chỉ số hiệu suất nằm trong các cột M và N ở bảng bên dưới" sqref="M5:N5" xr:uid="{00000000-0002-0000-0000-00001C000000}"/>
    <dataValidation allowBlank="1" showInputMessage="1" showErrorMessage="1" prompt="Các giá trị dự báo đều nằm trong các cột O đến R ở bảng bên dưới" sqref="O5:R5" xr:uid="{00000000-0002-0000-0000-00001D000000}"/>
  </dataValidations>
  <hyperlinks>
    <hyperlink ref="S1:T6" location="Định nghĩa!A1" tooltip="Chọn để dẫn hướng đến trang tính Định nghĩa" display="DEFINITIONS" xr:uid="{00000000-0004-0000-0000-000000000000}"/>
  </hyperlinks>
  <printOptions horizontalCentered="1"/>
  <pageMargins left="0.25" right="0.25" top="0.25" bottom="0.25" header="0.05" footer="0.05"/>
  <pageSetup paperSize="9" fitToHeight="0" orientation="landscape" r:id="rId1"/>
  <headerFooter differentFirst="1" alignWithMargins="0">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high="1" low="1" negative="1" xr2:uid="{00000000-0003-0000-0000-000000000000}">
          <x14:colorSeries theme="3" tint="9.99786370433668E-2"/>
          <x14:colorNegative rgb="FFFFB620"/>
          <x14:colorAxis rgb="FF000000"/>
          <x14:colorMarkers theme="6"/>
          <x14:colorFirst rgb="FF5687C2"/>
          <x14:colorLast rgb="FF359CEB"/>
          <x14:colorHigh theme="4" tint="-0.499984740745262"/>
          <x14:colorLow theme="6"/>
          <x14:sparklines>
            <x14:sparkline>
              <xm:f>'Báo cáo hiệu suất'!E8:G8</xm:f>
              <xm:sqref>H8</xm:sqref>
            </x14:sparkline>
            <x14:sparkline>
              <xm:f>'Báo cáo hiệu suất'!E9:G9</xm:f>
              <xm:sqref>H9</xm:sqref>
            </x14:sparkline>
            <x14:sparkline>
              <xm:f>'Báo cáo hiệu suất'!E10:G10</xm:f>
              <xm:sqref>H10</xm:sqref>
            </x14:sparkline>
            <x14:sparkline>
              <xm:f>'Báo cáo hiệu suất'!E11:G11</xm:f>
              <xm:sqref>H11</xm:sqref>
            </x14:sparkline>
            <x14:sparkline>
              <xm:f>'Báo cáo hiệu suất'!E12:G12</xm:f>
              <xm:sqref>H12</xm:sqref>
            </x14:sparkline>
            <x14:sparkline>
              <xm:f>'Báo cáo hiệu suất'!E13:G13</xm:f>
              <xm:sqref>H13</xm:sqref>
            </x14:sparkline>
            <x14:sparkline>
              <xm:f>'Báo cáo hiệu suất'!E14:G14</xm:f>
              <xm:sqref>H14</xm:sqref>
            </x14:sparkline>
            <x14:sparkline>
              <xm:f>'Báo cáo hiệu suất'!E15:G15</xm:f>
              <xm:sqref>H15</xm:sqref>
            </x14:sparkline>
            <x14:sparkline>
              <xm:f>'Báo cáo hiệu suất'!E16:G16</xm:f>
              <xm:sqref>H16</xm:sqref>
            </x14:sparkline>
            <x14:sparkline>
              <xm:f>'Báo cáo hiệu suất'!E17:G17</xm:f>
              <xm:sqref>H17</xm:sqref>
            </x14:sparkline>
            <x14:sparkline>
              <xm:f>'Báo cáo hiệu suất'!E18:G18</xm:f>
              <xm:sqref>H18</xm:sqref>
            </x14:sparkline>
            <x14:sparkline>
              <xm:f>'Báo cáo hiệu suất'!E19:G19</xm:f>
              <xm:sqref>H19</xm:sqref>
            </x14:sparkline>
            <x14:sparkline>
              <xm:f>'Báo cáo hiệu suất'!E20:G20</xm:f>
              <xm:sqref>H20</xm:sqref>
            </x14:sparkline>
            <x14:sparkline>
              <xm:f>'Báo cáo hiệu suất'!E21:G21</xm:f>
              <xm:sqref>H21</xm:sqref>
            </x14:sparkline>
            <x14:sparkline>
              <xm:f>'Báo cáo hiệu suất'!E22:G22</xm:f>
              <xm:sqref>H22</xm:sqref>
            </x14:sparkline>
            <x14:sparkline>
              <xm:f>'Báo cáo hiệu suất'!E23:G23</xm:f>
              <xm:sqref>H23</xm:sqref>
            </x14:sparkline>
            <x14:sparkline>
              <xm:f>'Báo cáo hiệu suất'!E24:G24</xm:f>
              <xm:sqref>H24</xm:sqref>
            </x14:sparkline>
            <x14:sparkline>
              <xm:f>'Báo cáo hiệu suất'!E25:G25</xm:f>
              <xm:sqref>H25</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autoPageBreaks="0" fitToPage="1"/>
  </sheetPr>
  <dimension ref="B1:J18"/>
  <sheetViews>
    <sheetView showGridLines="0" workbookViewId="0"/>
  </sheetViews>
  <sheetFormatPr defaultRowHeight="30" customHeight="1" x14ac:dyDescent="0.3"/>
  <cols>
    <col min="1" max="1" width="1.6640625" customWidth="1"/>
    <col min="2" max="2" width="9.6640625" style="2" customWidth="1"/>
    <col min="3" max="3" width="34.44140625" customWidth="1"/>
    <col min="4" max="4" width="10.33203125" style="1" customWidth="1"/>
    <col min="5" max="5" width="59.5546875" customWidth="1"/>
    <col min="6" max="6" width="16.6640625" style="1" customWidth="1"/>
    <col min="7" max="7" width="1.6640625" customWidth="1"/>
    <col min="8" max="8" width="8.6640625" customWidth="1"/>
    <col min="9" max="9" width="30.5546875" customWidth="1"/>
    <col min="10" max="10" width="15.44140625" customWidth="1"/>
    <col min="11" max="252" width="9.109375"/>
    <col min="253" max="253" width="3.33203125" customWidth="1"/>
    <col min="254" max="254" width="25.109375" bestFit="1" customWidth="1"/>
    <col min="255" max="255" width="9.109375"/>
    <col min="256" max="256" width="51.5546875" customWidth="1"/>
    <col min="257" max="257" width="15.6640625" bestFit="1" customWidth="1"/>
    <col min="258" max="508" width="9.109375"/>
    <col min="509" max="509" width="3.33203125" customWidth="1"/>
    <col min="510" max="510" width="25.109375" bestFit="1" customWidth="1"/>
    <col min="511" max="511" width="9.109375"/>
    <col min="512" max="512" width="51.5546875" customWidth="1"/>
    <col min="513" max="513" width="15.6640625" bestFit="1" customWidth="1"/>
    <col min="514" max="764" width="9.109375"/>
    <col min="765" max="765" width="3.33203125" customWidth="1"/>
    <col min="766" max="766" width="25.109375" bestFit="1" customWidth="1"/>
    <col min="767" max="767" width="9.109375"/>
    <col min="768" max="768" width="51.5546875" customWidth="1"/>
    <col min="769" max="769" width="15.6640625" bestFit="1" customWidth="1"/>
    <col min="770" max="1020" width="9.109375"/>
    <col min="1021" max="1021" width="3.33203125" customWidth="1"/>
    <col min="1022" max="1022" width="25.109375" bestFit="1" customWidth="1"/>
    <col min="1023" max="1023" width="9.109375"/>
    <col min="1024" max="1024" width="51.5546875" customWidth="1"/>
    <col min="1025" max="1025" width="15.6640625" bestFit="1" customWidth="1"/>
    <col min="1026" max="1276" width="9.109375"/>
    <col min="1277" max="1277" width="3.33203125" customWidth="1"/>
    <col min="1278" max="1278" width="25.109375" bestFit="1" customWidth="1"/>
    <col min="1279" max="1279" width="9.109375"/>
    <col min="1280" max="1280" width="51.5546875" customWidth="1"/>
    <col min="1281" max="1281" width="15.6640625" bestFit="1" customWidth="1"/>
    <col min="1282" max="1532" width="9.109375"/>
    <col min="1533" max="1533" width="3.33203125" customWidth="1"/>
    <col min="1534" max="1534" width="25.109375" bestFit="1" customWidth="1"/>
    <col min="1535" max="1535" width="9.109375"/>
    <col min="1536" max="1536" width="51.5546875" customWidth="1"/>
    <col min="1537" max="1537" width="15.6640625" bestFit="1" customWidth="1"/>
    <col min="1538" max="1788" width="9.109375"/>
    <col min="1789" max="1789" width="3.33203125" customWidth="1"/>
    <col min="1790" max="1790" width="25.109375" bestFit="1" customWidth="1"/>
    <col min="1791" max="1791" width="9.109375"/>
    <col min="1792" max="1792" width="51.5546875" customWidth="1"/>
    <col min="1793" max="1793" width="15.6640625" bestFit="1" customWidth="1"/>
    <col min="1794" max="2044" width="9.109375"/>
    <col min="2045" max="2045" width="3.33203125" customWidth="1"/>
    <col min="2046" max="2046" width="25.109375" bestFit="1" customWidth="1"/>
    <col min="2047" max="2047" width="9.109375"/>
    <col min="2048" max="2048" width="51.5546875" customWidth="1"/>
    <col min="2049" max="2049" width="15.6640625" bestFit="1" customWidth="1"/>
    <col min="2050" max="2300" width="9.109375"/>
    <col min="2301" max="2301" width="3.33203125" customWidth="1"/>
    <col min="2302" max="2302" width="25.109375" bestFit="1" customWidth="1"/>
    <col min="2303" max="2303" width="9.109375"/>
    <col min="2304" max="2304" width="51.5546875" customWidth="1"/>
    <col min="2305" max="2305" width="15.6640625" bestFit="1" customWidth="1"/>
    <col min="2306" max="2556" width="9.109375"/>
    <col min="2557" max="2557" width="3.33203125" customWidth="1"/>
    <col min="2558" max="2558" width="25.109375" bestFit="1" customWidth="1"/>
    <col min="2559" max="2559" width="9.109375"/>
    <col min="2560" max="2560" width="51.5546875" customWidth="1"/>
    <col min="2561" max="2561" width="15.6640625" bestFit="1" customWidth="1"/>
    <col min="2562" max="2812" width="9.109375"/>
    <col min="2813" max="2813" width="3.33203125" customWidth="1"/>
    <col min="2814" max="2814" width="25.109375" bestFit="1" customWidth="1"/>
    <col min="2815" max="2815" width="9.109375"/>
    <col min="2816" max="2816" width="51.5546875" customWidth="1"/>
    <col min="2817" max="2817" width="15.6640625" bestFit="1" customWidth="1"/>
    <col min="2818" max="3068" width="9.109375"/>
    <col min="3069" max="3069" width="3.33203125" customWidth="1"/>
    <col min="3070" max="3070" width="25.109375" bestFit="1" customWidth="1"/>
    <col min="3071" max="3071" width="9.109375"/>
    <col min="3072" max="3072" width="51.5546875" customWidth="1"/>
    <col min="3073" max="3073" width="15.6640625" bestFit="1" customWidth="1"/>
    <col min="3074" max="3324" width="9.109375"/>
    <col min="3325" max="3325" width="3.33203125" customWidth="1"/>
    <col min="3326" max="3326" width="25.109375" bestFit="1" customWidth="1"/>
    <col min="3327" max="3327" width="9.109375"/>
    <col min="3328" max="3328" width="51.5546875" customWidth="1"/>
    <col min="3329" max="3329" width="15.6640625" bestFit="1" customWidth="1"/>
    <col min="3330" max="3580" width="9.109375"/>
    <col min="3581" max="3581" width="3.33203125" customWidth="1"/>
    <col min="3582" max="3582" width="25.109375" bestFit="1" customWidth="1"/>
    <col min="3583" max="3583" width="9.109375"/>
    <col min="3584" max="3584" width="51.5546875" customWidth="1"/>
    <col min="3585" max="3585" width="15.6640625" bestFit="1" customWidth="1"/>
    <col min="3586" max="3836" width="9.109375"/>
    <col min="3837" max="3837" width="3.33203125" customWidth="1"/>
    <col min="3838" max="3838" width="25.109375" bestFit="1" customWidth="1"/>
    <col min="3839" max="3839" width="9.109375"/>
    <col min="3840" max="3840" width="51.5546875" customWidth="1"/>
    <col min="3841" max="3841" width="15.6640625" bestFit="1" customWidth="1"/>
    <col min="3842" max="4092" width="9.109375"/>
    <col min="4093" max="4093" width="3.33203125" customWidth="1"/>
    <col min="4094" max="4094" width="25.109375" bestFit="1" customWidth="1"/>
    <col min="4095" max="4095" width="9.109375"/>
    <col min="4096" max="4096" width="51.5546875" customWidth="1"/>
    <col min="4097" max="4097" width="15.6640625" bestFit="1" customWidth="1"/>
    <col min="4098" max="4348" width="9.109375"/>
    <col min="4349" max="4349" width="3.33203125" customWidth="1"/>
    <col min="4350" max="4350" width="25.109375" bestFit="1" customWidth="1"/>
    <col min="4351" max="4351" width="9.109375"/>
    <col min="4352" max="4352" width="51.5546875" customWidth="1"/>
    <col min="4353" max="4353" width="15.6640625" bestFit="1" customWidth="1"/>
    <col min="4354" max="4604" width="9.109375"/>
    <col min="4605" max="4605" width="3.33203125" customWidth="1"/>
    <col min="4606" max="4606" width="25.109375" bestFit="1" customWidth="1"/>
    <col min="4607" max="4607" width="9.109375"/>
    <col min="4608" max="4608" width="51.5546875" customWidth="1"/>
    <col min="4609" max="4609" width="15.6640625" bestFit="1" customWidth="1"/>
    <col min="4610" max="4860" width="9.109375"/>
    <col min="4861" max="4861" width="3.33203125" customWidth="1"/>
    <col min="4862" max="4862" width="25.109375" bestFit="1" customWidth="1"/>
    <col min="4863" max="4863" width="9.109375"/>
    <col min="4864" max="4864" width="51.5546875" customWidth="1"/>
    <col min="4865" max="4865" width="15.6640625" bestFit="1" customWidth="1"/>
    <col min="4866" max="5116" width="9.109375"/>
    <col min="5117" max="5117" width="3.33203125" customWidth="1"/>
    <col min="5118" max="5118" width="25.109375" bestFit="1" customWidth="1"/>
    <col min="5119" max="5119" width="9.109375"/>
    <col min="5120" max="5120" width="51.5546875" customWidth="1"/>
    <col min="5121" max="5121" width="15.6640625" bestFit="1" customWidth="1"/>
    <col min="5122" max="5372" width="9.109375"/>
    <col min="5373" max="5373" width="3.33203125" customWidth="1"/>
    <col min="5374" max="5374" width="25.109375" bestFit="1" customWidth="1"/>
    <col min="5375" max="5375" width="9.109375"/>
    <col min="5376" max="5376" width="51.5546875" customWidth="1"/>
    <col min="5377" max="5377" width="15.6640625" bestFit="1" customWidth="1"/>
    <col min="5378" max="5628" width="9.109375"/>
    <col min="5629" max="5629" width="3.33203125" customWidth="1"/>
    <col min="5630" max="5630" width="25.109375" bestFit="1" customWidth="1"/>
    <col min="5631" max="5631" width="9.109375"/>
    <col min="5632" max="5632" width="51.5546875" customWidth="1"/>
    <col min="5633" max="5633" width="15.6640625" bestFit="1" customWidth="1"/>
    <col min="5634" max="5884" width="9.109375"/>
    <col min="5885" max="5885" width="3.33203125" customWidth="1"/>
    <col min="5886" max="5886" width="25.109375" bestFit="1" customWidth="1"/>
    <col min="5887" max="5887" width="9.109375"/>
    <col min="5888" max="5888" width="51.5546875" customWidth="1"/>
    <col min="5889" max="5889" width="15.6640625" bestFit="1" customWidth="1"/>
    <col min="5890" max="6140" width="9.109375"/>
    <col min="6141" max="6141" width="3.33203125" customWidth="1"/>
    <col min="6142" max="6142" width="25.109375" bestFit="1" customWidth="1"/>
    <col min="6143" max="6143" width="9.109375"/>
    <col min="6144" max="6144" width="51.5546875" customWidth="1"/>
    <col min="6145" max="6145" width="15.6640625" bestFit="1" customWidth="1"/>
    <col min="6146" max="6396" width="9.109375"/>
    <col min="6397" max="6397" width="3.33203125" customWidth="1"/>
    <col min="6398" max="6398" width="25.109375" bestFit="1" customWidth="1"/>
    <col min="6399" max="6399" width="9.109375"/>
    <col min="6400" max="6400" width="51.5546875" customWidth="1"/>
    <col min="6401" max="6401" width="15.6640625" bestFit="1" customWidth="1"/>
    <col min="6402" max="6652" width="9.109375"/>
    <col min="6653" max="6653" width="3.33203125" customWidth="1"/>
    <col min="6654" max="6654" width="25.109375" bestFit="1" customWidth="1"/>
    <col min="6655" max="6655" width="9.109375"/>
    <col min="6656" max="6656" width="51.5546875" customWidth="1"/>
    <col min="6657" max="6657" width="15.6640625" bestFit="1" customWidth="1"/>
    <col min="6658" max="6908" width="9.109375"/>
    <col min="6909" max="6909" width="3.33203125" customWidth="1"/>
    <col min="6910" max="6910" width="25.109375" bestFit="1" customWidth="1"/>
    <col min="6911" max="6911" width="9.109375"/>
    <col min="6912" max="6912" width="51.5546875" customWidth="1"/>
    <col min="6913" max="6913" width="15.6640625" bestFit="1" customWidth="1"/>
    <col min="6914" max="7164" width="9.109375"/>
    <col min="7165" max="7165" width="3.33203125" customWidth="1"/>
    <col min="7166" max="7166" width="25.109375" bestFit="1" customWidth="1"/>
    <col min="7167" max="7167" width="9.109375"/>
    <col min="7168" max="7168" width="51.5546875" customWidth="1"/>
    <col min="7169" max="7169" width="15.6640625" bestFit="1" customWidth="1"/>
    <col min="7170" max="7420" width="9.109375"/>
    <col min="7421" max="7421" width="3.33203125" customWidth="1"/>
    <col min="7422" max="7422" width="25.109375" bestFit="1" customWidth="1"/>
    <col min="7423" max="7423" width="9.109375"/>
    <col min="7424" max="7424" width="51.5546875" customWidth="1"/>
    <col min="7425" max="7425" width="15.6640625" bestFit="1" customWidth="1"/>
    <col min="7426" max="7676" width="9.109375"/>
    <col min="7677" max="7677" width="3.33203125" customWidth="1"/>
    <col min="7678" max="7678" width="25.109375" bestFit="1" customWidth="1"/>
    <col min="7679" max="7679" width="9.109375"/>
    <col min="7680" max="7680" width="51.5546875" customWidth="1"/>
    <col min="7681" max="7681" width="15.6640625" bestFit="1" customWidth="1"/>
    <col min="7682" max="7932" width="9.109375"/>
    <col min="7933" max="7933" width="3.33203125" customWidth="1"/>
    <col min="7934" max="7934" width="25.109375" bestFit="1" customWidth="1"/>
    <col min="7935" max="7935" width="9.109375"/>
    <col min="7936" max="7936" width="51.5546875" customWidth="1"/>
    <col min="7937" max="7937" width="15.6640625" bestFit="1" customWidth="1"/>
    <col min="7938" max="8188" width="9.109375"/>
    <col min="8189" max="8189" width="3.33203125" customWidth="1"/>
    <col min="8190" max="8190" width="25.109375" bestFit="1" customWidth="1"/>
    <col min="8191" max="8191" width="9.109375"/>
    <col min="8192" max="8192" width="51.5546875" customWidth="1"/>
    <col min="8193" max="8193" width="15.6640625" bestFit="1" customWidth="1"/>
    <col min="8194" max="8444" width="9.109375"/>
    <col min="8445" max="8445" width="3.33203125" customWidth="1"/>
    <col min="8446" max="8446" width="25.109375" bestFit="1" customWidth="1"/>
    <col min="8447" max="8447" width="9.109375"/>
    <col min="8448" max="8448" width="51.5546875" customWidth="1"/>
    <col min="8449" max="8449" width="15.6640625" bestFit="1" customWidth="1"/>
    <col min="8450" max="8700" width="9.109375"/>
    <col min="8701" max="8701" width="3.33203125" customWidth="1"/>
    <col min="8702" max="8702" width="25.109375" bestFit="1" customWidth="1"/>
    <col min="8703" max="8703" width="9.109375"/>
    <col min="8704" max="8704" width="51.5546875" customWidth="1"/>
    <col min="8705" max="8705" width="15.6640625" bestFit="1" customWidth="1"/>
    <col min="8706" max="8956" width="9.109375"/>
    <col min="8957" max="8957" width="3.33203125" customWidth="1"/>
    <col min="8958" max="8958" width="25.109375" bestFit="1" customWidth="1"/>
    <col min="8959" max="8959" width="9.109375"/>
    <col min="8960" max="8960" width="51.5546875" customWidth="1"/>
    <col min="8961" max="8961" width="15.6640625" bestFit="1" customWidth="1"/>
    <col min="8962" max="9212" width="9.109375"/>
    <col min="9213" max="9213" width="3.33203125" customWidth="1"/>
    <col min="9214" max="9214" width="25.109375" bestFit="1" customWidth="1"/>
    <col min="9215" max="9215" width="9.109375"/>
    <col min="9216" max="9216" width="51.5546875" customWidth="1"/>
    <col min="9217" max="9217" width="15.6640625" bestFit="1" customWidth="1"/>
    <col min="9218" max="9468" width="9.109375"/>
    <col min="9469" max="9469" width="3.33203125" customWidth="1"/>
    <col min="9470" max="9470" width="25.109375" bestFit="1" customWidth="1"/>
    <col min="9471" max="9471" width="9.109375"/>
    <col min="9472" max="9472" width="51.5546875" customWidth="1"/>
    <col min="9473" max="9473" width="15.6640625" bestFit="1" customWidth="1"/>
    <col min="9474" max="9724" width="9.109375"/>
    <col min="9725" max="9725" width="3.33203125" customWidth="1"/>
    <col min="9726" max="9726" width="25.109375" bestFit="1" customWidth="1"/>
    <col min="9727" max="9727" width="9.109375"/>
    <col min="9728" max="9728" width="51.5546875" customWidth="1"/>
    <col min="9729" max="9729" width="15.6640625" bestFit="1" customWidth="1"/>
    <col min="9730" max="9980" width="9.109375"/>
    <col min="9981" max="9981" width="3.33203125" customWidth="1"/>
    <col min="9982" max="9982" width="25.109375" bestFit="1" customWidth="1"/>
    <col min="9983" max="9983" width="9.109375"/>
    <col min="9984" max="9984" width="51.5546875" customWidth="1"/>
    <col min="9985" max="9985" width="15.6640625" bestFit="1" customWidth="1"/>
    <col min="9986" max="10236" width="9.109375"/>
    <col min="10237" max="10237" width="3.33203125" customWidth="1"/>
    <col min="10238" max="10238" width="25.109375" bestFit="1" customWidth="1"/>
    <col min="10239" max="10239" width="9.109375"/>
    <col min="10240" max="10240" width="51.5546875" customWidth="1"/>
    <col min="10241" max="10241" width="15.6640625" bestFit="1" customWidth="1"/>
    <col min="10242" max="10492" width="9.109375"/>
    <col min="10493" max="10493" width="3.33203125" customWidth="1"/>
    <col min="10494" max="10494" width="25.109375" bestFit="1" customWidth="1"/>
    <col min="10495" max="10495" width="9.109375"/>
    <col min="10496" max="10496" width="51.5546875" customWidth="1"/>
    <col min="10497" max="10497" width="15.6640625" bestFit="1" customWidth="1"/>
    <col min="10498" max="10748" width="9.109375"/>
    <col min="10749" max="10749" width="3.33203125" customWidth="1"/>
    <col min="10750" max="10750" width="25.109375" bestFit="1" customWidth="1"/>
    <col min="10751" max="10751" width="9.109375"/>
    <col min="10752" max="10752" width="51.5546875" customWidth="1"/>
    <col min="10753" max="10753" width="15.6640625" bestFit="1" customWidth="1"/>
    <col min="10754" max="11004" width="9.109375"/>
    <col min="11005" max="11005" width="3.33203125" customWidth="1"/>
    <col min="11006" max="11006" width="25.109375" bestFit="1" customWidth="1"/>
    <col min="11007" max="11007" width="9.109375"/>
    <col min="11008" max="11008" width="51.5546875" customWidth="1"/>
    <col min="11009" max="11009" width="15.6640625" bestFit="1" customWidth="1"/>
    <col min="11010" max="11260" width="9.109375"/>
    <col min="11261" max="11261" width="3.33203125" customWidth="1"/>
    <col min="11262" max="11262" width="25.109375" bestFit="1" customWidth="1"/>
    <col min="11263" max="11263" width="9.109375"/>
    <col min="11264" max="11264" width="51.5546875" customWidth="1"/>
    <col min="11265" max="11265" width="15.6640625" bestFit="1" customWidth="1"/>
    <col min="11266" max="11516" width="9.109375"/>
    <col min="11517" max="11517" width="3.33203125" customWidth="1"/>
    <col min="11518" max="11518" width="25.109375" bestFit="1" customWidth="1"/>
    <col min="11519" max="11519" width="9.109375"/>
    <col min="11520" max="11520" width="51.5546875" customWidth="1"/>
    <col min="11521" max="11521" width="15.6640625" bestFit="1" customWidth="1"/>
    <col min="11522" max="11772" width="9.109375"/>
    <col min="11773" max="11773" width="3.33203125" customWidth="1"/>
    <col min="11774" max="11774" width="25.109375" bestFit="1" customWidth="1"/>
    <col min="11775" max="11775" width="9.109375"/>
    <col min="11776" max="11776" width="51.5546875" customWidth="1"/>
    <col min="11777" max="11777" width="15.6640625" bestFit="1" customWidth="1"/>
    <col min="11778" max="12028" width="9.109375"/>
    <col min="12029" max="12029" width="3.33203125" customWidth="1"/>
    <col min="12030" max="12030" width="25.109375" bestFit="1" customWidth="1"/>
    <col min="12031" max="12031" width="9.109375"/>
    <col min="12032" max="12032" width="51.5546875" customWidth="1"/>
    <col min="12033" max="12033" width="15.6640625" bestFit="1" customWidth="1"/>
    <col min="12034" max="12284" width="9.109375"/>
    <col min="12285" max="12285" width="3.33203125" customWidth="1"/>
    <col min="12286" max="12286" width="25.109375" bestFit="1" customWidth="1"/>
    <col min="12287" max="12287" width="9.109375"/>
    <col min="12288" max="12288" width="51.5546875" customWidth="1"/>
    <col min="12289" max="12289" width="15.6640625" bestFit="1" customWidth="1"/>
    <col min="12290" max="12540" width="9.109375"/>
    <col min="12541" max="12541" width="3.33203125" customWidth="1"/>
    <col min="12542" max="12542" width="25.109375" bestFit="1" customWidth="1"/>
    <col min="12543" max="12543" width="9.109375"/>
    <col min="12544" max="12544" width="51.5546875" customWidth="1"/>
    <col min="12545" max="12545" width="15.6640625" bestFit="1" customWidth="1"/>
    <col min="12546" max="12796" width="9.109375"/>
    <col min="12797" max="12797" width="3.33203125" customWidth="1"/>
    <col min="12798" max="12798" width="25.109375" bestFit="1" customWidth="1"/>
    <col min="12799" max="12799" width="9.109375"/>
    <col min="12800" max="12800" width="51.5546875" customWidth="1"/>
    <col min="12801" max="12801" width="15.6640625" bestFit="1" customWidth="1"/>
    <col min="12802" max="13052" width="9.109375"/>
    <col min="13053" max="13053" width="3.33203125" customWidth="1"/>
    <col min="13054" max="13054" width="25.109375" bestFit="1" customWidth="1"/>
    <col min="13055" max="13055" width="9.109375"/>
    <col min="13056" max="13056" width="51.5546875" customWidth="1"/>
    <col min="13057" max="13057" width="15.6640625" bestFit="1" customWidth="1"/>
    <col min="13058" max="13308" width="9.109375"/>
    <col min="13309" max="13309" width="3.33203125" customWidth="1"/>
    <col min="13310" max="13310" width="25.109375" bestFit="1" customWidth="1"/>
    <col min="13311" max="13311" width="9.109375"/>
    <col min="13312" max="13312" width="51.5546875" customWidth="1"/>
    <col min="13313" max="13313" width="15.6640625" bestFit="1" customWidth="1"/>
    <col min="13314" max="13564" width="9.109375"/>
    <col min="13565" max="13565" width="3.33203125" customWidth="1"/>
    <col min="13566" max="13566" width="25.109375" bestFit="1" customWidth="1"/>
    <col min="13567" max="13567" width="9.109375"/>
    <col min="13568" max="13568" width="51.5546875" customWidth="1"/>
    <col min="13569" max="13569" width="15.6640625" bestFit="1" customWidth="1"/>
    <col min="13570" max="13820" width="9.109375"/>
    <col min="13821" max="13821" width="3.33203125" customWidth="1"/>
    <col min="13822" max="13822" width="25.109375" bestFit="1" customWidth="1"/>
    <col min="13823" max="13823" width="9.109375"/>
    <col min="13824" max="13824" width="51.5546875" customWidth="1"/>
    <col min="13825" max="13825" width="15.6640625" bestFit="1" customWidth="1"/>
    <col min="13826" max="14076" width="9.109375"/>
    <col min="14077" max="14077" width="3.33203125" customWidth="1"/>
    <col min="14078" max="14078" width="25.109375" bestFit="1" customWidth="1"/>
    <col min="14079" max="14079" width="9.109375"/>
    <col min="14080" max="14080" width="51.5546875" customWidth="1"/>
    <col min="14081" max="14081" width="15.6640625" bestFit="1" customWidth="1"/>
    <col min="14082" max="14332" width="9.109375"/>
    <col min="14333" max="14333" width="3.33203125" customWidth="1"/>
    <col min="14334" max="14334" width="25.109375" bestFit="1" customWidth="1"/>
    <col min="14335" max="14335" width="9.109375"/>
    <col min="14336" max="14336" width="51.5546875" customWidth="1"/>
    <col min="14337" max="14337" width="15.6640625" bestFit="1" customWidth="1"/>
    <col min="14338" max="14588" width="9.109375"/>
    <col min="14589" max="14589" width="3.33203125" customWidth="1"/>
    <col min="14590" max="14590" width="25.109375" bestFit="1" customWidth="1"/>
    <col min="14591" max="14591" width="9.109375"/>
    <col min="14592" max="14592" width="51.5546875" customWidth="1"/>
    <col min="14593" max="14593" width="15.6640625" bestFit="1" customWidth="1"/>
    <col min="14594" max="14844" width="9.109375"/>
    <col min="14845" max="14845" width="3.33203125" customWidth="1"/>
    <col min="14846" max="14846" width="25.109375" bestFit="1" customWidth="1"/>
    <col min="14847" max="14847" width="9.109375"/>
    <col min="14848" max="14848" width="51.5546875" customWidth="1"/>
    <col min="14849" max="14849" width="15.6640625" bestFit="1" customWidth="1"/>
    <col min="14850" max="15100" width="9.109375"/>
    <col min="15101" max="15101" width="3.33203125" customWidth="1"/>
    <col min="15102" max="15102" width="25.109375" bestFit="1" customWidth="1"/>
    <col min="15103" max="15103" width="9.109375"/>
    <col min="15104" max="15104" width="51.5546875" customWidth="1"/>
    <col min="15105" max="15105" width="15.6640625" bestFit="1" customWidth="1"/>
    <col min="15106" max="15356" width="9.109375"/>
    <col min="15357" max="15357" width="3.33203125" customWidth="1"/>
    <col min="15358" max="15358" width="25.109375" bestFit="1" customWidth="1"/>
    <col min="15359" max="15359" width="9.109375"/>
    <col min="15360" max="15360" width="51.5546875" customWidth="1"/>
    <col min="15361" max="15361" width="15.6640625" bestFit="1" customWidth="1"/>
    <col min="15362" max="15612" width="9.109375"/>
    <col min="15613" max="15613" width="3.33203125" customWidth="1"/>
    <col min="15614" max="15614" width="25.109375" bestFit="1" customWidth="1"/>
    <col min="15615" max="15615" width="9.109375"/>
    <col min="15616" max="15616" width="51.5546875" customWidth="1"/>
    <col min="15617" max="15617" width="15.6640625" bestFit="1" customWidth="1"/>
    <col min="15618" max="15868" width="9.109375"/>
    <col min="15869" max="15869" width="3.33203125" customWidth="1"/>
    <col min="15870" max="15870" width="25.109375" bestFit="1" customWidth="1"/>
    <col min="15871" max="15871" width="9.109375"/>
    <col min="15872" max="15872" width="51.5546875" customWidth="1"/>
    <col min="15873" max="15873" width="15.6640625" bestFit="1" customWidth="1"/>
    <col min="15874" max="16124" width="9.109375"/>
    <col min="16125" max="16126" width="9.109375" customWidth="1"/>
    <col min="16127" max="16127" width="9.109375"/>
    <col min="16128" max="16129" width="9.109375" customWidth="1"/>
    <col min="16130" max="16384" width="9.109375"/>
  </cols>
  <sheetData>
    <row r="1" spans="2:10" ht="14.4" x14ac:dyDescent="0.3">
      <c r="B1"/>
      <c r="D1"/>
      <c r="F1"/>
      <c r="J1" s="36" t="s">
        <v>109</v>
      </c>
    </row>
    <row r="2" spans="2:10" ht="24.6" x14ac:dyDescent="0.4">
      <c r="B2" s="41" t="s">
        <v>0</v>
      </c>
      <c r="C2" s="41"/>
      <c r="D2" s="41"/>
      <c r="E2" s="41"/>
      <c r="F2" s="41"/>
      <c r="G2" s="41"/>
      <c r="H2" s="41"/>
      <c r="I2" s="41"/>
      <c r="J2" s="36"/>
    </row>
    <row r="3" spans="2:10" ht="34.5" customHeight="1" x14ac:dyDescent="0.3">
      <c r="B3" s="40" t="s">
        <v>54</v>
      </c>
      <c r="C3" s="40"/>
      <c r="D3" s="40"/>
      <c r="E3" s="40"/>
      <c r="F3" s="40"/>
      <c r="G3" s="40"/>
      <c r="H3" s="40"/>
      <c r="I3" s="40"/>
      <c r="J3" s="36"/>
    </row>
    <row r="4" spans="2:10" ht="14.4" x14ac:dyDescent="0.3">
      <c r="B4" s="40"/>
      <c r="C4" s="40"/>
      <c r="D4" s="40"/>
      <c r="E4" s="40"/>
      <c r="F4" s="40"/>
      <c r="G4" s="40"/>
      <c r="H4" s="40"/>
      <c r="I4" s="40"/>
      <c r="J4" s="36"/>
    </row>
    <row r="5" spans="2:10" ht="30" customHeight="1" x14ac:dyDescent="0.3">
      <c r="B5" s="7" t="s">
        <v>2</v>
      </c>
      <c r="C5" t="s">
        <v>55</v>
      </c>
      <c r="D5" t="s">
        <v>68</v>
      </c>
      <c r="E5" t="s">
        <v>78</v>
      </c>
      <c r="F5" t="s">
        <v>92</v>
      </c>
      <c r="H5" s="8" t="s">
        <v>53</v>
      </c>
      <c r="I5" s="8" t="s">
        <v>78</v>
      </c>
      <c r="J5" s="6" t="s">
        <v>110</v>
      </c>
    </row>
    <row r="6" spans="2:10" ht="30" customHeight="1" x14ac:dyDescent="0.3">
      <c r="B6" s="5">
        <v>1</v>
      </c>
      <c r="C6" t="s">
        <v>56</v>
      </c>
      <c r="D6" t="s">
        <v>69</v>
      </c>
      <c r="E6" t="s">
        <v>79</v>
      </c>
      <c r="F6"/>
      <c r="H6" s="30" t="s">
        <v>101</v>
      </c>
      <c r="I6" s="7" t="s">
        <v>105</v>
      </c>
      <c r="J6" s="9">
        <v>0</v>
      </c>
    </row>
    <row r="7" spans="2:10" ht="30" customHeight="1" x14ac:dyDescent="0.3">
      <c r="B7" s="5">
        <v>2</v>
      </c>
      <c r="C7" t="s">
        <v>57</v>
      </c>
      <c r="D7" t="s">
        <v>70</v>
      </c>
      <c r="E7" t="s">
        <v>80</v>
      </c>
      <c r="F7"/>
      <c r="H7" s="28" t="s">
        <v>102</v>
      </c>
      <c r="I7" s="7" t="s">
        <v>106</v>
      </c>
      <c r="J7" s="9">
        <v>0.65</v>
      </c>
    </row>
    <row r="8" spans="2:10" ht="30" customHeight="1" x14ac:dyDescent="0.3">
      <c r="B8" s="5">
        <v>3</v>
      </c>
      <c r="C8" t="s">
        <v>58</v>
      </c>
      <c r="D8" t="s">
        <v>71</v>
      </c>
      <c r="E8" t="s">
        <v>81</v>
      </c>
      <c r="F8"/>
      <c r="H8" s="29" t="s">
        <v>103</v>
      </c>
      <c r="I8" s="7" t="s">
        <v>107</v>
      </c>
      <c r="J8" s="9">
        <v>0.85</v>
      </c>
    </row>
    <row r="9" spans="2:10" ht="30" customHeight="1" x14ac:dyDescent="0.3">
      <c r="B9" s="5">
        <v>4</v>
      </c>
      <c r="C9" t="s">
        <v>59</v>
      </c>
      <c r="D9" t="s">
        <v>72</v>
      </c>
      <c r="E9" t="s">
        <v>82</v>
      </c>
      <c r="F9"/>
      <c r="H9" s="31" t="s">
        <v>104</v>
      </c>
      <c r="I9" s="7" t="s">
        <v>108</v>
      </c>
      <c r="J9" s="9">
        <v>1</v>
      </c>
    </row>
    <row r="10" spans="2:10" ht="30" customHeight="1" x14ac:dyDescent="0.3">
      <c r="B10" s="5">
        <v>5</v>
      </c>
      <c r="C10" t="s">
        <v>60</v>
      </c>
      <c r="D10" t="s">
        <v>73</v>
      </c>
      <c r="E10" t="s">
        <v>83</v>
      </c>
      <c r="F10" t="s">
        <v>93</v>
      </c>
    </row>
    <row r="11" spans="2:10" ht="30" customHeight="1" x14ac:dyDescent="0.3">
      <c r="B11" s="5">
        <v>6</v>
      </c>
      <c r="C11" t="s">
        <v>61</v>
      </c>
      <c r="D11" t="s">
        <v>44</v>
      </c>
      <c r="E11" t="s">
        <v>84</v>
      </c>
      <c r="F11" t="s">
        <v>94</v>
      </c>
    </row>
    <row r="12" spans="2:10" ht="30" customHeight="1" x14ac:dyDescent="0.3">
      <c r="B12" s="5">
        <v>7</v>
      </c>
      <c r="C12" t="s">
        <v>62</v>
      </c>
      <c r="D12" t="s">
        <v>74</v>
      </c>
      <c r="E12" t="s">
        <v>85</v>
      </c>
      <c r="F12" t="s">
        <v>95</v>
      </c>
    </row>
    <row r="13" spans="2:10" ht="30" customHeight="1" x14ac:dyDescent="0.3">
      <c r="B13" s="5">
        <v>8</v>
      </c>
      <c r="C13" t="s">
        <v>63</v>
      </c>
      <c r="D13" t="s">
        <v>45</v>
      </c>
      <c r="E13" t="s">
        <v>86</v>
      </c>
      <c r="F13" t="s">
        <v>96</v>
      </c>
    </row>
    <row r="14" spans="2:10" ht="30" customHeight="1" x14ac:dyDescent="0.3">
      <c r="B14" s="5">
        <v>9</v>
      </c>
      <c r="C14" t="s">
        <v>64</v>
      </c>
      <c r="D14" t="s">
        <v>47</v>
      </c>
      <c r="E14" t="s">
        <v>87</v>
      </c>
      <c r="F14" t="s">
        <v>97</v>
      </c>
    </row>
    <row r="15" spans="2:10" ht="30" customHeight="1" x14ac:dyDescent="0.3">
      <c r="B15" s="5">
        <v>10</v>
      </c>
      <c r="C15" t="s">
        <v>65</v>
      </c>
      <c r="D15" t="s">
        <v>48</v>
      </c>
      <c r="E15" t="s">
        <v>88</v>
      </c>
      <c r="F15" t="s">
        <v>98</v>
      </c>
    </row>
    <row r="16" spans="2:10" ht="30" customHeight="1" x14ac:dyDescent="0.3">
      <c r="B16" s="5">
        <v>11</v>
      </c>
      <c r="C16" t="s">
        <v>66</v>
      </c>
      <c r="D16" t="s">
        <v>75</v>
      </c>
      <c r="E16" t="s">
        <v>89</v>
      </c>
      <c r="F16" t="s">
        <v>99</v>
      </c>
    </row>
    <row r="17" spans="2:6" ht="30" customHeight="1" x14ac:dyDescent="0.3">
      <c r="B17" s="5">
        <v>12</v>
      </c>
      <c r="C17" t="s">
        <v>53</v>
      </c>
      <c r="D17" t="s">
        <v>76</v>
      </c>
      <c r="E17" t="s">
        <v>90</v>
      </c>
      <c r="F17" t="s">
        <v>100</v>
      </c>
    </row>
    <row r="18" spans="2:6" ht="30" customHeight="1" x14ac:dyDescent="0.3">
      <c r="B18" s="5">
        <v>13</v>
      </c>
      <c r="C18" t="s">
        <v>67</v>
      </c>
      <c r="D18" t="s">
        <v>77</v>
      </c>
      <c r="E18" t="s">
        <v>91</v>
      </c>
      <c r="F18"/>
    </row>
  </sheetData>
  <mergeCells count="2">
    <mergeCell ref="B3:I4"/>
    <mergeCell ref="B2:I2"/>
  </mergeCells>
  <dataValidations count="11">
    <dataValidation allowBlank="1" showInputMessage="1" showErrorMessage="1" prompt="Sửa đổi hoặc thêm định nghĩa và từ viết tắt của số liệu trong bảng Định_nghĩa, cũng như mô tả trạng thái trong bảng Trạng_thái ở trang tính này. Chọn ô J1 để dẫn hướng tới trang tính Báo cáo" sqref="A1" xr:uid="{00000000-0002-0000-0100-000000000000}"/>
    <dataValidation allowBlank="1" showInputMessage="1" showErrorMessage="1" prompt="Tiêu đề của trang tính này nằm trong ô này, còn tiêu đề phụ nằm trong ô bên dưới" sqref="B2" xr:uid="{00000000-0002-0000-0100-000001000000}"/>
    <dataValidation allowBlank="1" showInputMessage="1" showErrorMessage="1" prompt="Tiêu đề phụ nằm trong ô này. Các định nghĩa và từ viết tắt của số liệu nằm trong bảng bắt đầu ở ô B5 và Mô tả trạng thái trong bảng bắt đầu ở ô H5" sqref="B3" xr:uid="{00000000-0002-0000-0100-000002000000}"/>
    <dataValidation allowBlank="1" showInputMessage="1" showErrorMessage="1" prompt="Liên kết dẫn hướng tới trang tính Báo cáo" sqref="J1" xr:uid="{00000000-0002-0000-0100-000003000000}"/>
    <dataValidation allowBlank="1" showInputMessage="1" showErrorMessage="1" prompt="Số sê-ri nằm trong cột này, bên dưới đầu đề này" sqref="B5" xr:uid="{00000000-0002-0000-0100-000004000000}"/>
    <dataValidation allowBlank="1" showInputMessage="1" showErrorMessage="1" prompt="Số liệu nằm trong cột này, bên dưới đầu đề này" sqref="C5" xr:uid="{00000000-0002-0000-0100-000005000000}"/>
    <dataValidation allowBlank="1" showInputMessage="1" showErrorMessage="1" prompt="Từ viết tắt nằm trong cột này, bên dưới đầu đề này" sqref="D5" xr:uid="{00000000-0002-0000-0100-000006000000}"/>
    <dataValidation allowBlank="1" showInputMessage="1" showErrorMessage="1" prompt="Mô tả nằm trong cột này, bên dưới đầu đề này" sqref="E5 I5" xr:uid="{00000000-0002-0000-0100-000007000000}"/>
    <dataValidation allowBlank="1" showInputMessage="1" showErrorMessage="1" prompt="Công thức hoặc Giá trị nằm trong cột này, bên dưới đầu đề này" sqref="F5" xr:uid="{00000000-0002-0000-0100-000008000000}"/>
    <dataValidation allowBlank="1" showInputMessage="1" showErrorMessage="1" prompt="Màu trạng thái nằm trong cột này, bên dưới đầu đề này" sqref="H5" xr:uid="{00000000-0002-0000-0100-000009000000}"/>
    <dataValidation allowBlank="1" showInputMessage="1" showErrorMessage="1" prompt="Nhập Giới hạn giá trị thấp hơn theo thứ tự tăng dần vào cột này, bên dưới đầu đề này" sqref="J5" xr:uid="{00000000-0002-0000-0100-00000A000000}"/>
  </dataValidations>
  <hyperlinks>
    <hyperlink ref="J1" location="'Báo cáo hiệu suất'!A1" tooltip="Chọn để dẫn hướng đến trang tính Báo cáo Hiệu suất" display="Report" xr:uid="{00000000-0004-0000-0100-000000000000}"/>
  </hyperlinks>
  <printOptions horizontalCentered="1"/>
  <pageMargins left="0.25" right="0.25" top="0.75" bottom="0.75" header="0.3" footer="0.3"/>
  <pageSetup paperSize="9" fitToHeight="0" orientation="landscape" r:id="rId1"/>
  <headerFooter differentFirst="1" alignWithMargins="0">
    <oddFooter>Page &amp;P of &amp;N</oddFooter>
  </headerFooter>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4C617DA6-C580-4DB9-837B-E334B744851A}">
  <ds:schemaRefs>
    <ds:schemaRef ds:uri="http://schemas.microsoft.com/sharepoint/v3/contenttype/forms"/>
  </ds:schemaRefs>
</ds:datastoreItem>
</file>

<file path=customXml/itemProps21.xml><?xml version="1.0" encoding="utf-8"?>
<ds:datastoreItem xmlns:ds="http://schemas.openxmlformats.org/officeDocument/2006/customXml" ds:itemID="{B2441F60-4722-4C26-9C27-6AAED9860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95E7DBB2-F48E-44DF-A408-56350078B7D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TM02897386</ap:Template>
  <ap:ScaleCrop>false</ap:ScaleCrop>
  <ap:HeadingPairs>
    <vt:vector baseType="variant" size="4">
      <vt:variant>
        <vt:lpstr>Trang tính</vt:lpstr>
      </vt:variant>
      <vt:variant>
        <vt:i4>2</vt:i4>
      </vt:variant>
      <vt:variant>
        <vt:lpstr>Phạm vi Có tên</vt:lpstr>
      </vt:variant>
      <vt:variant>
        <vt:i4>6</vt:i4>
      </vt:variant>
    </vt:vector>
  </ap:HeadingPairs>
  <ap:TitlesOfParts>
    <vt:vector baseType="lpstr" size="8">
      <vt:lpstr>Báo cáo hiệu suất</vt:lpstr>
      <vt:lpstr>Định nghĩa</vt:lpstr>
      <vt:lpstr>'Báo cáo hiệu suất'!Print_Titles</vt:lpstr>
      <vt:lpstr>'Định nghĩa'!Print_Titles</vt:lpstr>
      <vt:lpstr>Tiêu_đề_1</vt:lpstr>
      <vt:lpstr>Tiêu_đề_2</vt:lpstr>
      <vt:lpstr>Tiêu_đề_cột_2</vt:lpstr>
      <vt:lpstr>'Báo cáo hiệu suất'!Vùng_In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2022-02-14T04:41:17Z</dcterms:created>
  <dcterms:modified xsi:type="dcterms:W3CDTF">2022-04-06T11:47:10Z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