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5"/>
  <workbookPr filterPrivacy="1" codeName="ThisWorkbook" autoCompressPictures="0"/>
  <xr:revisionPtr revIDLastSave="9" documentId="8_{DA901FB2-7345-4FD4-99AB-9C7CE34CAC92}" xr6:coauthVersionLast="47" xr6:coauthVersionMax="47" xr10:uidLastSave="{B7CABBCF-4237-4598-AD94-54AE72E9DFB8}"/>
  <bookViews>
    <workbookView xWindow="-120" yWindow="-120" windowWidth="28920" windowHeight="16065" xr2:uid="{00000000-000D-0000-FFFF-FFFF00000000}"/>
  </bookViews>
  <sheets>
    <sheet name="Tính toán Thế chấp" sheetId="1" r:id="rId1"/>
    <sheet name="Bảng Thanh toán nợ" sheetId="2" r:id="rId2"/>
  </sheets>
  <definedNames>
    <definedName name="Các_khoản_thanh_toán_Tiền_vay_Hàng_tháng">'Tính toán Thế chấp'!$E$4</definedName>
    <definedName name="Giá_trị_đã_nhập">IF(Số_tiền_Vay*(LEN(Lãi_Suất_)&gt;0)*Thời_hạn_Vay*LoanStart*(LEN(PropertyTaxAmount)&gt;0)&gt;0,1,0)</definedName>
    <definedName name="HeaderRow">ROW('Bảng Thanh toán nợ'!$B$3:$J$3)</definedName>
    <definedName name="lãi_suất">'Bảng Thanh toán nợ'!$E$4:$E$363</definedName>
    <definedName name="Lãi_Suất_">'Tính toán Thế chấp'!$C$5</definedName>
    <definedName name="LastRow">COUNTIF('Bảng Thanh toán nợ'!$C$4:$C$363,"&gt;1")+HeaderRow</definedName>
    <definedName name="LoanIsGood">('Tính toán Thế chấp'!$C$5*'Tính toán Thế chấp'!$C$6*'Tính toán Thế chấp'!$C$7)&gt;0</definedName>
    <definedName name="LoanStart">'Tính toán Thế chấp'!$C$8</definedName>
    <definedName name="NoPaymentsRemaining">'Bảng Thanh toán nợ'!$J$4:$J$363</definedName>
    <definedName name="PaymentDurationIncreaseDecrease">INT(NPER(Lãi_Suất_/12,-Các_khoản_thanh_toán_Tiền_vay_Hàng_tháng*VLOOKUP(PaymentPercentage,PaymentScenarios,2,FALSE),Số_tiền_Vay))</definedName>
    <definedName name="PercentageIncreaseDecrease">1-PaymentDurationIncreaseDecrease/Thời_hạn_Vay</definedName>
    <definedName name="_xlnm.Print_Titles" localSheetId="1">'Bảng Thanh toán nợ'!$3:$3</definedName>
    <definedName name="PropertyTaxAmount">'Tính toán Thế chấp'!$E$8</definedName>
    <definedName name="Số_tiền_Vay">'Tính toán Thế chấp'!$C$7</definedName>
    <definedName name="Tiêu_đề_Cột_2">Khấu_trừ_dần[[#Headers],['#]]</definedName>
    <definedName name="Tiêu_đề_vùng_1..C8">'Tính toán Thế chấp'!$B$3</definedName>
    <definedName name="Tiêu_đề_vùng_2..E8">'Tính toán Thế chấp'!$D$3</definedName>
    <definedName name="tổng_khoản_thanh_toán">'Bảng Thanh toán nợ'!$H$4:$H$363</definedName>
    <definedName name="tổng_khoản_thanh_toán_tiền_vay">'Bảng Thanh toán nợ'!$E$4:$F$363</definedName>
    <definedName name="tổng_lãi_trả">'Tính toán Thế chấp'!$E$7</definedName>
    <definedName name="Thời_hạn_Vay">'Tính toán Thế chấp'!$C$6</definedName>
    <definedName name="ValueOfHome">'Tính toán Thế chấp'!$C$4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1" l="1"/>
  <c r="D4" i="2" l="1"/>
  <c r="C8" i="1" l="1"/>
  <c r="D2" i="1" l="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F4" i="2" l="1"/>
  <c r="I4" i="2" s="1"/>
  <c r="G4" i="2"/>
  <c r="C5" i="2" l="1"/>
  <c r="G5" i="2" l="1"/>
  <c r="D5" i="2"/>
  <c r="E4" i="2" s="1"/>
  <c r="F5" i="2" l="1"/>
  <c r="I5" i="2" s="1"/>
  <c r="C6" i="2" s="1"/>
  <c r="H4" i="2"/>
  <c r="D6" i="2" l="1"/>
  <c r="G6" i="2"/>
  <c r="F6" i="2" l="1"/>
  <c r="I6" i="2" s="1"/>
  <c r="C7" i="2" l="1"/>
  <c r="G7" i="2" l="1"/>
  <c r="D7" i="2"/>
  <c r="F7" i="2" l="1"/>
  <c r="I7" i="2" s="1"/>
  <c r="C8" i="2" s="1"/>
  <c r="D8" i="2" l="1"/>
  <c r="F8" i="2" s="1"/>
  <c r="I8" i="2" s="1"/>
  <c r="G8" i="2"/>
  <c r="C9" i="2" l="1"/>
  <c r="D9" i="2" l="1"/>
  <c r="G9" i="2"/>
  <c r="F9" i="2" l="1"/>
  <c r="I9" i="2" s="1"/>
  <c r="C10" i="2" l="1"/>
  <c r="D10" i="2" l="1"/>
  <c r="F10" i="2" s="1"/>
  <c r="I10" i="2" s="1"/>
  <c r="G10" i="2"/>
  <c r="C11" i="2" l="1"/>
  <c r="D11" i="2" l="1"/>
  <c r="F11" i="2" s="1"/>
  <c r="G11" i="2"/>
  <c r="I11" i="2" l="1"/>
  <c r="C12" i="2" l="1"/>
  <c r="D12" i="2" l="1"/>
  <c r="G12" i="2"/>
  <c r="F12" i="2" l="1"/>
  <c r="I12" i="2" s="1"/>
  <c r="C13" i="2" l="1"/>
  <c r="D13" i="2" l="1"/>
  <c r="F13" i="2" s="1"/>
  <c r="I13" i="2" s="1"/>
  <c r="C14" i="2" s="1"/>
  <c r="D14" i="2" s="1"/>
  <c r="G13" i="2"/>
  <c r="G14" i="2" l="1"/>
  <c r="F14" i="2"/>
  <c r="I14" i="2" s="1"/>
  <c r="C15" i="2" l="1"/>
  <c r="D15" i="2" l="1"/>
  <c r="F15" i="2" s="1"/>
  <c r="I15" i="2" s="1"/>
  <c r="G15" i="2"/>
  <c r="C16" i="2" l="1"/>
  <c r="G16" i="2" l="1"/>
  <c r="D16" i="2"/>
  <c r="F16" i="2" l="1"/>
  <c r="I16" i="2" s="1"/>
  <c r="C17" i="2" l="1"/>
  <c r="G17" i="2" l="1"/>
  <c r="D17" i="2"/>
  <c r="F17" i="2" l="1"/>
  <c r="I17" i="2" s="1"/>
  <c r="C18" i="2" l="1"/>
  <c r="G18" i="2" l="1"/>
  <c r="D18" i="2"/>
  <c r="F18" i="2" l="1"/>
  <c r="I18" i="2" s="1"/>
  <c r="C19" i="2" l="1"/>
  <c r="D19" i="2" l="1"/>
  <c r="F19" i="2" s="1"/>
  <c r="I19" i="2" s="1"/>
  <c r="G19" i="2"/>
  <c r="C20" i="2" l="1"/>
  <c r="G20" i="2" l="1"/>
  <c r="D20" i="2"/>
  <c r="F20" i="2" s="1"/>
  <c r="I20" i="2" s="1"/>
  <c r="C21" i="2" s="1"/>
  <c r="G21" i="2" l="1"/>
  <c r="D21" i="2"/>
  <c r="F21" i="2" l="1"/>
  <c r="I21" i="2" s="1"/>
  <c r="C22" i="2" l="1"/>
  <c r="D22" i="2" l="1"/>
  <c r="F22" i="2" s="1"/>
  <c r="I22" i="2" s="1"/>
  <c r="G22" i="2"/>
  <c r="C23" i="2" l="1"/>
  <c r="D23" i="2" l="1"/>
  <c r="G23" i="2"/>
  <c r="F23" i="2" l="1"/>
  <c r="I23" i="2" s="1"/>
  <c r="C24" i="2" l="1"/>
  <c r="D24" i="2" l="1"/>
  <c r="F24" i="2" s="1"/>
  <c r="I24" i="2" s="1"/>
  <c r="G24" i="2"/>
  <c r="C25" i="2" l="1"/>
  <c r="D25" i="2" l="1"/>
  <c r="F25" i="2" s="1"/>
  <c r="G25" i="2"/>
  <c r="I25" i="2" l="1"/>
  <c r="C26" i="2" l="1"/>
  <c r="D26" i="2" l="1"/>
  <c r="F26" i="2" s="1"/>
  <c r="G26" i="2"/>
  <c r="I26" i="2" l="1"/>
  <c r="C27" i="2" l="1"/>
  <c r="D27" i="2" l="1"/>
  <c r="F27" i="2" s="1"/>
  <c r="G27" i="2"/>
  <c r="I27" i="2" l="1"/>
  <c r="C28" i="2" l="1"/>
  <c r="D28" i="2" l="1"/>
  <c r="G28" i="2"/>
  <c r="F28" i="2" l="1"/>
  <c r="I28" i="2" s="1"/>
  <c r="C29" i="2" l="1"/>
  <c r="D29" i="2" l="1"/>
  <c r="F29" i="2" s="1"/>
  <c r="G29" i="2"/>
  <c r="I29" i="2" l="1"/>
  <c r="C30" i="2" l="1"/>
  <c r="D30" i="2" l="1"/>
  <c r="G30" i="2"/>
  <c r="F30" i="2" l="1"/>
  <c r="I30" i="2" s="1"/>
  <c r="C31" i="2" l="1"/>
  <c r="G31" i="2" l="1"/>
  <c r="D31" i="2"/>
  <c r="F31" i="2" l="1"/>
  <c r="I31" i="2" s="1"/>
  <c r="C32" i="2" l="1"/>
  <c r="D32" i="2" l="1"/>
  <c r="G32" i="2"/>
  <c r="F32" i="2" l="1"/>
  <c r="I32" i="2" s="1"/>
  <c r="C33" i="2" l="1"/>
  <c r="D33" i="2" l="1"/>
  <c r="F33" i="2" s="1"/>
  <c r="I33" i="2" s="1"/>
  <c r="G33" i="2"/>
  <c r="C34" i="2" l="1"/>
  <c r="D34" i="2" l="1"/>
  <c r="F34" i="2" s="1"/>
  <c r="G34" i="2"/>
  <c r="I34" i="2" l="1"/>
  <c r="C35" i="2" l="1"/>
  <c r="D35" i="2" l="1"/>
  <c r="G35" i="2"/>
  <c r="F35" i="2" l="1"/>
  <c r="I35" i="2" s="1"/>
  <c r="C36" i="2" l="1"/>
  <c r="D36" i="2" l="1"/>
  <c r="F36" i="2" s="1"/>
  <c r="G36" i="2"/>
  <c r="I36" i="2" l="1"/>
  <c r="C37" i="2" l="1"/>
  <c r="D37" i="2" l="1"/>
  <c r="G37" i="2"/>
  <c r="F37" i="2" l="1"/>
  <c r="I37" i="2" s="1"/>
  <c r="C38" i="2" l="1"/>
  <c r="D38" i="2" l="1"/>
  <c r="G38" i="2"/>
  <c r="F38" i="2" l="1"/>
  <c r="I38" i="2" s="1"/>
  <c r="C39" i="2" l="1"/>
  <c r="G39" i="2" l="1"/>
  <c r="D39" i="2"/>
  <c r="F39" i="2" s="1"/>
  <c r="I39" i="2" s="1"/>
  <c r="C40" i="2" l="1"/>
  <c r="D40" i="2" l="1"/>
  <c r="F40" i="2" s="1"/>
  <c r="I40" i="2" s="1"/>
  <c r="G40" i="2"/>
  <c r="C41" i="2" l="1"/>
  <c r="D41" i="2" l="1"/>
  <c r="G41" i="2"/>
  <c r="F41" i="2" l="1"/>
  <c r="I41" i="2" s="1"/>
  <c r="C42" i="2" l="1"/>
  <c r="D42" i="2" l="1"/>
  <c r="F42" i="2" s="1"/>
  <c r="G42" i="2"/>
  <c r="I42" i="2" l="1"/>
  <c r="C43" i="2" l="1"/>
  <c r="D43" i="2" l="1"/>
  <c r="G43" i="2"/>
  <c r="F43" i="2" l="1"/>
  <c r="I43" i="2" s="1"/>
  <c r="C44" i="2" l="1"/>
  <c r="D44" i="2" l="1"/>
  <c r="F44" i="2" s="1"/>
  <c r="G44" i="2"/>
  <c r="I44" i="2" l="1"/>
  <c r="C45" i="2" l="1"/>
  <c r="D45" i="2" l="1"/>
  <c r="G45" i="2"/>
  <c r="F45" i="2" l="1"/>
  <c r="I45" i="2" s="1"/>
  <c r="C46" i="2" l="1"/>
  <c r="D46" i="2" l="1"/>
  <c r="G46" i="2"/>
  <c r="F46" i="2" l="1"/>
  <c r="I46" i="2" s="1"/>
  <c r="C47" i="2" l="1"/>
  <c r="D47" i="2" l="1"/>
  <c r="G47" i="2"/>
  <c r="F47" i="2" l="1"/>
  <c r="I47" i="2" s="1"/>
  <c r="C48" i="2" l="1"/>
  <c r="G48" i="2" l="1"/>
  <c r="D48" i="2"/>
  <c r="F48" i="2" l="1"/>
  <c r="I48" i="2" s="1"/>
  <c r="C49" i="2" l="1"/>
  <c r="D49" i="2" l="1"/>
  <c r="F49" i="2" s="1"/>
  <c r="I49" i="2" s="1"/>
  <c r="G49" i="2"/>
  <c r="C50" i="2" l="1"/>
  <c r="G50" i="2" s="1"/>
  <c r="D50" i="2" l="1"/>
  <c r="F50" i="2" s="1"/>
  <c r="I50" i="2" s="1"/>
  <c r="C51" i="2" l="1"/>
  <c r="D51" i="2" l="1"/>
  <c r="G51" i="2"/>
  <c r="F51" i="2" l="1"/>
  <c r="I51" i="2" s="1"/>
  <c r="C52" i="2" l="1"/>
  <c r="D52" i="2" l="1"/>
  <c r="F52" i="2" s="1"/>
  <c r="I52" i="2" s="1"/>
  <c r="G52" i="2"/>
  <c r="C53" i="2" l="1"/>
  <c r="D53" i="2" l="1"/>
  <c r="G53" i="2"/>
  <c r="F53" i="2" l="1"/>
  <c r="I53" i="2" s="1"/>
  <c r="C54" i="2" l="1"/>
  <c r="D54" i="2" l="1"/>
  <c r="F54" i="2" s="1"/>
  <c r="I54" i="2" s="1"/>
  <c r="G54" i="2"/>
  <c r="C55" i="2" l="1"/>
  <c r="D55" i="2" l="1"/>
  <c r="F55" i="2" s="1"/>
  <c r="I55" i="2" s="1"/>
  <c r="G55" i="2"/>
  <c r="C56" i="2" l="1"/>
  <c r="D56" i="2" l="1"/>
  <c r="F56" i="2" s="1"/>
  <c r="G56" i="2"/>
  <c r="I56" i="2" l="1"/>
  <c r="C57" i="2" l="1"/>
  <c r="D57" i="2" l="1"/>
  <c r="G57" i="2"/>
  <c r="F57" i="2" l="1"/>
  <c r="I57" i="2" s="1"/>
  <c r="C58" i="2" l="1"/>
  <c r="D58" i="2" l="1"/>
  <c r="G58" i="2"/>
  <c r="F58" i="2" l="1"/>
  <c r="I58" i="2" s="1"/>
  <c r="C59" i="2" l="1"/>
  <c r="D59" i="2" l="1"/>
  <c r="G59" i="2"/>
  <c r="F59" i="2" l="1"/>
  <c r="I59" i="2" s="1"/>
  <c r="C60" i="2" l="1"/>
  <c r="G60" i="2" l="1"/>
  <c r="D60" i="2"/>
  <c r="F60" i="2" s="1"/>
  <c r="I60" i="2" s="1"/>
  <c r="C61" i="2" l="1"/>
  <c r="D61" i="2" l="1"/>
  <c r="F61" i="2" s="1"/>
  <c r="I61" i="2" s="1"/>
  <c r="G61" i="2"/>
  <c r="C62" i="2" l="1"/>
  <c r="D62" i="2" l="1"/>
  <c r="F62" i="2" s="1"/>
  <c r="G62" i="2"/>
  <c r="I62" i="2" l="1"/>
  <c r="C63" i="2" l="1"/>
  <c r="D63" i="2" l="1"/>
  <c r="F63" i="2" s="1"/>
  <c r="G63" i="2"/>
  <c r="I63" i="2" l="1"/>
  <c r="C64" i="2" l="1"/>
  <c r="D64" i="2" l="1"/>
  <c r="F64" i="2" s="1"/>
  <c r="G64" i="2"/>
  <c r="I64" i="2" l="1"/>
  <c r="C65" i="2" l="1"/>
  <c r="D65" i="2" l="1"/>
  <c r="G65" i="2"/>
  <c r="F65" i="2" l="1"/>
  <c r="I65" i="2" s="1"/>
  <c r="C66" i="2" l="1"/>
  <c r="D66" i="2" l="1"/>
  <c r="G66" i="2"/>
  <c r="F66" i="2" l="1"/>
  <c r="I66" i="2" s="1"/>
  <c r="C67" i="2" l="1"/>
  <c r="D67" i="2" l="1"/>
  <c r="F67" i="2" s="1"/>
  <c r="I67" i="2" s="1"/>
  <c r="G67" i="2"/>
  <c r="C68" i="2" l="1"/>
  <c r="D68" i="2" l="1"/>
  <c r="F68" i="2" s="1"/>
  <c r="I68" i="2" s="1"/>
  <c r="G68" i="2"/>
  <c r="C69" i="2" l="1"/>
  <c r="D69" i="2" l="1"/>
  <c r="F69" i="2" s="1"/>
  <c r="I69" i="2" s="1"/>
  <c r="G69" i="2"/>
  <c r="C70" i="2" l="1"/>
  <c r="D70" i="2" l="1"/>
  <c r="F70" i="2" s="1"/>
  <c r="I70" i="2" s="1"/>
  <c r="G70" i="2"/>
  <c r="C71" i="2" l="1"/>
  <c r="G71" i="2" s="1"/>
  <c r="D71" i="2" l="1"/>
  <c r="F71" i="2" s="1"/>
  <c r="I71" i="2" s="1"/>
  <c r="C72" i="2" l="1"/>
  <c r="G72" i="2" s="1"/>
  <c r="D72" i="2" l="1"/>
  <c r="F72" i="2" s="1"/>
  <c r="I72" i="2" s="1"/>
  <c r="C73" i="2" l="1"/>
  <c r="D73" i="2" l="1"/>
  <c r="F73" i="2" s="1"/>
  <c r="I73" i="2" s="1"/>
  <c r="G73" i="2"/>
  <c r="C74" i="2" l="1"/>
  <c r="D74" i="2" l="1"/>
  <c r="F74" i="2" s="1"/>
  <c r="I74" i="2" s="1"/>
  <c r="G74" i="2"/>
  <c r="C75" i="2" l="1"/>
  <c r="D75" i="2" l="1"/>
  <c r="G75" i="2"/>
  <c r="F75" i="2" l="1"/>
  <c r="I75" i="2" s="1"/>
  <c r="C76" i="2" l="1"/>
  <c r="G76" i="2" l="1"/>
  <c r="D76" i="2"/>
  <c r="F76" i="2" s="1"/>
  <c r="I76" i="2" s="1"/>
  <c r="C77" i="2" l="1"/>
  <c r="D77" i="2" l="1"/>
  <c r="F77" i="2" s="1"/>
  <c r="I77" i="2" s="1"/>
  <c r="G77" i="2"/>
  <c r="C78" i="2" l="1"/>
  <c r="D78" i="2" l="1"/>
  <c r="G78" i="2"/>
  <c r="F78" i="2" l="1"/>
  <c r="I78" i="2" s="1"/>
  <c r="C79" i="2" l="1"/>
  <c r="D79" i="2" l="1"/>
  <c r="F79" i="2" s="1"/>
  <c r="G79" i="2"/>
  <c r="I79" i="2" l="1"/>
  <c r="C80" i="2" s="1"/>
  <c r="D80" i="2" l="1"/>
  <c r="G80" i="2"/>
  <c r="F80" i="2" l="1"/>
  <c r="I80" i="2" s="1"/>
  <c r="C81" i="2" l="1"/>
  <c r="D81" i="2" l="1"/>
  <c r="F81" i="2" s="1"/>
  <c r="I81" i="2" s="1"/>
  <c r="G81" i="2"/>
  <c r="C82" i="2" l="1"/>
  <c r="G82" i="2" l="1"/>
  <c r="D82" i="2"/>
  <c r="F82" i="2" l="1"/>
  <c r="I82" i="2" s="1"/>
  <c r="C83" i="2" l="1"/>
  <c r="D83" i="2" l="1"/>
  <c r="F83" i="2" s="1"/>
  <c r="I83" i="2" s="1"/>
  <c r="G83" i="2"/>
  <c r="C84" i="2" l="1"/>
  <c r="G84" i="2" l="1"/>
  <c r="D84" i="2"/>
  <c r="F84" i="2" l="1"/>
  <c r="I84" i="2" s="1"/>
  <c r="C85" i="2" l="1"/>
  <c r="G85" i="2" l="1"/>
  <c r="D85" i="2"/>
  <c r="F85" i="2" s="1"/>
  <c r="I85" i="2" l="1"/>
  <c r="C86" i="2" l="1"/>
  <c r="D86" i="2" l="1"/>
  <c r="F86" i="2" s="1"/>
  <c r="I86" i="2" s="1"/>
  <c r="G86" i="2"/>
  <c r="C87" i="2" l="1"/>
  <c r="D87" i="2" l="1"/>
  <c r="G87" i="2"/>
  <c r="F87" i="2" l="1"/>
  <c r="I87" i="2" s="1"/>
  <c r="C88" i="2" l="1"/>
  <c r="G88" i="2" l="1"/>
  <c r="D88" i="2"/>
  <c r="F88" i="2" l="1"/>
  <c r="I88" i="2" s="1"/>
  <c r="C89" i="2" l="1"/>
  <c r="D89" i="2" l="1"/>
  <c r="F89" i="2" s="1"/>
  <c r="G89" i="2"/>
  <c r="I89" i="2" l="1"/>
  <c r="C90" i="2" l="1"/>
  <c r="D90" i="2" l="1"/>
  <c r="F90" i="2" s="1"/>
  <c r="I90" i="2" s="1"/>
  <c r="G90" i="2"/>
  <c r="C91" i="2" l="1"/>
  <c r="G91" i="2" l="1"/>
  <c r="D91" i="2"/>
  <c r="F91" i="2" l="1"/>
  <c r="I91" i="2" s="1"/>
  <c r="C92" i="2" l="1"/>
  <c r="D92" i="2" l="1"/>
  <c r="F92" i="2" s="1"/>
  <c r="I92" i="2" s="1"/>
  <c r="G92" i="2"/>
  <c r="C93" i="2" l="1"/>
  <c r="D93" i="2" l="1"/>
  <c r="F93" i="2" s="1"/>
  <c r="I93" i="2" s="1"/>
  <c r="G93" i="2"/>
  <c r="C94" i="2" l="1"/>
  <c r="D94" i="2" l="1"/>
  <c r="F94" i="2" s="1"/>
  <c r="I94" i="2" s="1"/>
  <c r="G94" i="2"/>
  <c r="C95" i="2" l="1"/>
  <c r="D95" i="2" l="1"/>
  <c r="F95" i="2" s="1"/>
  <c r="I95" i="2" s="1"/>
  <c r="G95" i="2"/>
  <c r="C96" i="2" l="1"/>
  <c r="D96" i="2" l="1"/>
  <c r="F96" i="2" s="1"/>
  <c r="I96" i="2" s="1"/>
  <c r="G96" i="2"/>
  <c r="C97" i="2" l="1"/>
  <c r="G97" i="2" l="1"/>
  <c r="D97" i="2"/>
  <c r="F97" i="2" l="1"/>
  <c r="I97" i="2" s="1"/>
  <c r="C98" i="2" l="1"/>
  <c r="G98" i="2" l="1"/>
  <c r="D98" i="2"/>
  <c r="F98" i="2" l="1"/>
  <c r="I98" i="2" s="1"/>
  <c r="C99" i="2" l="1"/>
  <c r="D99" i="2" l="1"/>
  <c r="F99" i="2" s="1"/>
  <c r="I99" i="2" s="1"/>
  <c r="G99" i="2"/>
  <c r="C100" i="2" l="1"/>
  <c r="G100" i="2" l="1"/>
  <c r="D100" i="2"/>
  <c r="F100" i="2" l="1"/>
  <c r="I100" i="2" s="1"/>
  <c r="C101" i="2" l="1"/>
  <c r="G101" i="2" l="1"/>
  <c r="D101" i="2"/>
  <c r="F101" i="2" s="1"/>
  <c r="I101" i="2" s="1"/>
  <c r="C102" i="2" l="1"/>
  <c r="D102" i="2" l="1"/>
  <c r="F102" i="2" s="1"/>
  <c r="I102" i="2" s="1"/>
  <c r="G102" i="2"/>
  <c r="C103" i="2" l="1"/>
  <c r="D103" i="2" l="1"/>
  <c r="F103" i="2" s="1"/>
  <c r="I103" i="2" s="1"/>
  <c r="G103" i="2"/>
  <c r="C104" i="2" l="1"/>
  <c r="G104" i="2" l="1"/>
  <c r="D104" i="2"/>
  <c r="F104" i="2" l="1"/>
  <c r="I104" i="2" s="1"/>
  <c r="C105" i="2" l="1"/>
  <c r="G105" i="2" l="1"/>
  <c r="D105" i="2"/>
  <c r="F105" i="2" s="1"/>
  <c r="I105" i="2" s="1"/>
  <c r="C106" i="2" l="1"/>
  <c r="D106" i="2" l="1"/>
  <c r="F106" i="2" s="1"/>
  <c r="I106" i="2" s="1"/>
  <c r="G106" i="2"/>
  <c r="C107" i="2" l="1"/>
  <c r="D107" i="2" l="1"/>
  <c r="F107" i="2" s="1"/>
  <c r="I107" i="2" s="1"/>
  <c r="C108" i="2" s="1"/>
  <c r="G107" i="2"/>
  <c r="D108" i="2" l="1"/>
  <c r="G108" i="2"/>
  <c r="F108" i="2" l="1"/>
  <c r="I108" i="2" s="1"/>
  <c r="C109" i="2" l="1"/>
  <c r="D109" i="2" l="1"/>
  <c r="F109" i="2" s="1"/>
  <c r="I109" i="2" s="1"/>
  <c r="G109" i="2"/>
  <c r="C110" i="2" l="1"/>
  <c r="G110" i="2" l="1"/>
  <c r="D110" i="2"/>
  <c r="F110" i="2" s="1"/>
  <c r="I110" i="2" s="1"/>
  <c r="C111" i="2" l="1"/>
  <c r="D111" i="2" l="1"/>
  <c r="F111" i="2" s="1"/>
  <c r="I111" i="2" s="1"/>
  <c r="G111" i="2"/>
  <c r="C112" i="2" l="1"/>
  <c r="D112" i="2" l="1"/>
  <c r="F112" i="2" s="1"/>
  <c r="I112" i="2" s="1"/>
  <c r="G112" i="2"/>
  <c r="C113" i="2" l="1"/>
  <c r="D113" i="2" l="1"/>
  <c r="F113" i="2" s="1"/>
  <c r="G113" i="2"/>
  <c r="I113" i="2" l="1"/>
  <c r="C114" i="2" l="1"/>
  <c r="D114" i="2" l="1"/>
  <c r="G114" i="2"/>
  <c r="F114" i="2" l="1"/>
  <c r="I114" i="2" s="1"/>
  <c r="C115" i="2" l="1"/>
  <c r="D115" i="2" l="1"/>
  <c r="G115" i="2"/>
  <c r="F115" i="2" l="1"/>
  <c r="I115" i="2" s="1"/>
  <c r="C116" i="2" l="1"/>
  <c r="D116" i="2" l="1"/>
  <c r="F116" i="2" s="1"/>
  <c r="I116" i="2" s="1"/>
  <c r="G116" i="2"/>
  <c r="C117" i="2" l="1"/>
  <c r="D117" i="2" l="1"/>
  <c r="F117" i="2" s="1"/>
  <c r="I117" i="2" s="1"/>
  <c r="G117" i="2"/>
  <c r="C118" i="2" l="1"/>
  <c r="D118" i="2" l="1"/>
  <c r="G118" i="2"/>
  <c r="F118" i="2" l="1"/>
  <c r="I118" i="2" s="1"/>
  <c r="C119" i="2" l="1"/>
  <c r="G119" i="2" l="1"/>
  <c r="D119" i="2"/>
  <c r="F119" i="2" l="1"/>
  <c r="I119" i="2" s="1"/>
  <c r="C120" i="2" l="1"/>
  <c r="G120" i="2" l="1"/>
  <c r="D120" i="2"/>
  <c r="F120" i="2" s="1"/>
  <c r="I120" i="2" s="1"/>
  <c r="C121" i="2" l="1"/>
  <c r="G121" i="2" s="1"/>
  <c r="D121" i="2" l="1"/>
  <c r="F121" i="2" s="1"/>
  <c r="I121" i="2" s="1"/>
  <c r="C122" i="2" l="1"/>
  <c r="D122" i="2" l="1"/>
  <c r="F122" i="2" s="1"/>
  <c r="I122" i="2" s="1"/>
  <c r="G122" i="2"/>
  <c r="C123" i="2" l="1"/>
  <c r="D123" i="2" l="1"/>
  <c r="F123" i="2" s="1"/>
  <c r="I123" i="2" s="1"/>
  <c r="G123" i="2"/>
  <c r="C124" i="2" l="1"/>
  <c r="G124" i="2" l="1"/>
  <c r="D124" i="2"/>
  <c r="F124" i="2" l="1"/>
  <c r="I124" i="2" s="1"/>
  <c r="C125" i="2" l="1"/>
  <c r="G125" i="2" l="1"/>
  <c r="D125" i="2"/>
  <c r="F125" i="2" s="1"/>
  <c r="I125" i="2" l="1"/>
  <c r="C126" i="2" l="1"/>
  <c r="D126" i="2" l="1"/>
  <c r="F126" i="2" s="1"/>
  <c r="I126" i="2" s="1"/>
  <c r="G126" i="2"/>
  <c r="C127" i="2" l="1"/>
  <c r="D127" i="2" l="1"/>
  <c r="G127" i="2"/>
  <c r="F127" i="2" l="1"/>
  <c r="I127" i="2" s="1"/>
  <c r="C128" i="2" l="1"/>
  <c r="D128" i="2" l="1"/>
  <c r="F128" i="2" s="1"/>
  <c r="G128" i="2"/>
  <c r="I128" i="2" l="1"/>
  <c r="C129" i="2" l="1"/>
  <c r="D129" i="2" l="1"/>
  <c r="F129" i="2" s="1"/>
  <c r="I129" i="2" s="1"/>
  <c r="G129" i="2"/>
  <c r="C130" i="2" l="1"/>
  <c r="D130" i="2" l="1"/>
  <c r="G130" i="2"/>
  <c r="F130" i="2" l="1"/>
  <c r="I130" i="2" s="1"/>
  <c r="C131" i="2" l="1"/>
  <c r="G131" i="2" l="1"/>
  <c r="D131" i="2"/>
  <c r="F131" i="2" l="1"/>
  <c r="I131" i="2" s="1"/>
  <c r="C132" i="2" l="1"/>
  <c r="G132" i="2" l="1"/>
  <c r="D132" i="2"/>
  <c r="F132" i="2" l="1"/>
  <c r="I132" i="2" s="1"/>
  <c r="C133" i="2" l="1"/>
  <c r="D133" i="2" l="1"/>
  <c r="G133" i="2"/>
  <c r="F133" i="2" l="1"/>
  <c r="I133" i="2" s="1"/>
  <c r="C134" i="2" l="1"/>
  <c r="G134" i="2" l="1"/>
  <c r="D134" i="2"/>
  <c r="F134" i="2" s="1"/>
  <c r="I134" i="2" s="1"/>
  <c r="C135" i="2" l="1"/>
  <c r="D135" i="2" l="1"/>
  <c r="G135" i="2"/>
  <c r="F135" i="2" l="1"/>
  <c r="I135" i="2" s="1"/>
  <c r="C136" i="2" l="1"/>
  <c r="D136" i="2" l="1"/>
  <c r="F136" i="2" s="1"/>
  <c r="I136" i="2" s="1"/>
  <c r="G136" i="2"/>
  <c r="C137" i="2" l="1"/>
  <c r="D137" i="2" l="1"/>
  <c r="F137" i="2" s="1"/>
  <c r="I137" i="2" s="1"/>
  <c r="G137" i="2"/>
  <c r="C138" i="2" l="1"/>
  <c r="D138" i="2" l="1"/>
  <c r="F138" i="2" s="1"/>
  <c r="G138" i="2"/>
  <c r="I138" i="2" l="1"/>
  <c r="C139" i="2" l="1"/>
  <c r="D139" i="2" l="1"/>
  <c r="F139" i="2" s="1"/>
  <c r="I139" i="2" s="1"/>
  <c r="G139" i="2"/>
  <c r="C140" i="2" l="1"/>
  <c r="D140" i="2" l="1"/>
  <c r="G140" i="2"/>
  <c r="F140" i="2" l="1"/>
  <c r="I140" i="2" s="1"/>
  <c r="C141" i="2" l="1"/>
  <c r="D141" i="2" l="1"/>
  <c r="G141" i="2"/>
  <c r="F141" i="2" l="1"/>
  <c r="I141" i="2" s="1"/>
  <c r="C142" i="2" l="1"/>
  <c r="D142" i="2" l="1"/>
  <c r="G142" i="2"/>
  <c r="F142" i="2" l="1"/>
  <c r="I142" i="2" s="1"/>
  <c r="C143" i="2" l="1"/>
  <c r="D143" i="2" l="1"/>
  <c r="G143" i="2"/>
  <c r="F143" i="2" l="1"/>
  <c r="I143" i="2" s="1"/>
  <c r="C144" i="2" l="1"/>
  <c r="D144" i="2" l="1"/>
  <c r="F144" i="2" s="1"/>
  <c r="G144" i="2"/>
  <c r="I144" i="2" l="1"/>
  <c r="C145" i="2" l="1"/>
  <c r="D145" i="2" l="1"/>
  <c r="G145" i="2"/>
  <c r="F145" i="2" l="1"/>
  <c r="I145" i="2" s="1"/>
  <c r="C146" i="2" l="1"/>
  <c r="D146" i="2" l="1"/>
  <c r="F146" i="2" s="1"/>
  <c r="I146" i="2" s="1"/>
  <c r="G146" i="2"/>
  <c r="C147" i="2" l="1"/>
  <c r="D147" i="2" l="1"/>
  <c r="G147" i="2"/>
  <c r="F147" i="2" l="1"/>
  <c r="I147" i="2" s="1"/>
  <c r="C148" i="2" l="1"/>
  <c r="D148" i="2" l="1"/>
  <c r="F148" i="2" s="1"/>
  <c r="G148" i="2"/>
  <c r="I148" i="2" l="1"/>
  <c r="C149" i="2" l="1"/>
  <c r="D149" i="2" l="1"/>
  <c r="G149" i="2"/>
  <c r="F149" i="2" l="1"/>
  <c r="I149" i="2" s="1"/>
  <c r="C150" i="2" l="1"/>
  <c r="D150" i="2" l="1"/>
  <c r="G150" i="2"/>
  <c r="F150" i="2" l="1"/>
  <c r="I150" i="2" s="1"/>
  <c r="C151" i="2" l="1"/>
  <c r="D151" i="2" l="1"/>
  <c r="F151" i="2" s="1"/>
  <c r="G151" i="2"/>
  <c r="I151" i="2" l="1"/>
  <c r="C152" i="2" l="1"/>
  <c r="D152" i="2" l="1"/>
  <c r="G152" i="2"/>
  <c r="F152" i="2" l="1"/>
  <c r="I152" i="2" s="1"/>
  <c r="C153" i="2" l="1"/>
  <c r="D153" i="2" l="1"/>
  <c r="G153" i="2"/>
  <c r="F153" i="2" l="1"/>
  <c r="I153" i="2" s="1"/>
  <c r="C154" i="2" l="1"/>
  <c r="G154" i="2" l="1"/>
  <c r="D154" i="2"/>
  <c r="F154" i="2" l="1"/>
  <c r="I154" i="2" s="1"/>
  <c r="C155" i="2" l="1"/>
  <c r="G155" i="2" l="1"/>
  <c r="D155" i="2"/>
  <c r="F155" i="2" s="1"/>
  <c r="I155" i="2" s="1"/>
  <c r="C156" i="2" l="1"/>
  <c r="G156" i="2" l="1"/>
  <c r="D156" i="2"/>
  <c r="F156" i="2" s="1"/>
  <c r="I156" i="2" s="1"/>
  <c r="C157" i="2" l="1"/>
  <c r="D157" i="2" l="1"/>
  <c r="F157" i="2" s="1"/>
  <c r="I157" i="2" s="1"/>
  <c r="C158" i="2" s="1"/>
  <c r="G157" i="2"/>
  <c r="D158" i="2" l="1"/>
  <c r="F158" i="2" s="1"/>
  <c r="I158" i="2" s="1"/>
  <c r="G158" i="2"/>
  <c r="C159" i="2" l="1"/>
  <c r="G159" i="2" l="1"/>
  <c r="D159" i="2"/>
  <c r="F159" i="2" s="1"/>
  <c r="I159" i="2" s="1"/>
  <c r="C160" i="2" l="1"/>
  <c r="D160" i="2" l="1"/>
  <c r="F160" i="2" s="1"/>
  <c r="I160" i="2" s="1"/>
  <c r="G160" i="2"/>
  <c r="C161" i="2" l="1"/>
  <c r="D161" i="2" l="1"/>
  <c r="G161" i="2"/>
  <c r="F161" i="2" l="1"/>
  <c r="I161" i="2" s="1"/>
  <c r="C162" i="2" l="1"/>
  <c r="D162" i="2" l="1"/>
  <c r="G162" i="2"/>
  <c r="F162" i="2" l="1"/>
  <c r="I162" i="2" s="1"/>
  <c r="C163" i="2" l="1"/>
  <c r="G163" i="2" l="1"/>
  <c r="D163" i="2"/>
  <c r="F163" i="2" l="1"/>
  <c r="I163" i="2" s="1"/>
  <c r="C164" i="2" l="1"/>
  <c r="G164" i="2" l="1"/>
  <c r="D164" i="2"/>
  <c r="F164" i="2" l="1"/>
  <c r="I164" i="2" s="1"/>
  <c r="C165" i="2" l="1"/>
  <c r="G165" i="2" l="1"/>
  <c r="D165" i="2"/>
  <c r="F165" i="2" l="1"/>
  <c r="I165" i="2" s="1"/>
  <c r="C166" i="2" l="1"/>
  <c r="D166" i="2" l="1"/>
  <c r="F166" i="2" s="1"/>
  <c r="I166" i="2" s="1"/>
  <c r="G166" i="2"/>
  <c r="C167" i="2" l="1"/>
  <c r="G167" i="2" s="1"/>
  <c r="D167" i="2" l="1"/>
  <c r="F167" i="2" s="1"/>
  <c r="I167" i="2" s="1"/>
  <c r="C168" i="2" l="1"/>
  <c r="D168" i="2" l="1"/>
  <c r="F168" i="2" s="1"/>
  <c r="I168" i="2" s="1"/>
  <c r="G168" i="2"/>
  <c r="C169" i="2" l="1"/>
  <c r="D169" i="2" l="1"/>
  <c r="F169" i="2" s="1"/>
  <c r="G169" i="2"/>
  <c r="I169" i="2" l="1"/>
  <c r="C170" i="2" l="1"/>
  <c r="D170" i="2" l="1"/>
  <c r="G170" i="2"/>
  <c r="F170" i="2" l="1"/>
  <c r="I170" i="2" s="1"/>
  <c r="C171" i="2" l="1"/>
  <c r="D171" i="2" l="1"/>
  <c r="F171" i="2" s="1"/>
  <c r="I171" i="2" s="1"/>
  <c r="G171" i="2"/>
  <c r="C172" i="2" l="1"/>
  <c r="D172" i="2" l="1"/>
  <c r="G172" i="2"/>
  <c r="F172" i="2" l="1"/>
  <c r="I172" i="2" s="1"/>
  <c r="C173" i="2" l="1"/>
  <c r="D173" i="2" l="1"/>
  <c r="G173" i="2"/>
  <c r="F173" i="2" l="1"/>
  <c r="I173" i="2" s="1"/>
  <c r="C174" i="2" l="1"/>
  <c r="D174" i="2" l="1"/>
  <c r="F174" i="2" s="1"/>
  <c r="I174" i="2" s="1"/>
  <c r="G174" i="2"/>
  <c r="C175" i="2" l="1"/>
  <c r="D175" i="2" l="1"/>
  <c r="F175" i="2" s="1"/>
  <c r="G175" i="2"/>
  <c r="I175" i="2" l="1"/>
  <c r="C176" i="2" l="1"/>
  <c r="D176" i="2" l="1"/>
  <c r="G176" i="2"/>
  <c r="F176" i="2" l="1"/>
  <c r="I176" i="2" s="1"/>
  <c r="C177" i="2" l="1"/>
  <c r="D177" i="2" l="1"/>
  <c r="G177" i="2"/>
  <c r="F177" i="2" l="1"/>
  <c r="I177" i="2" s="1"/>
  <c r="C178" i="2" l="1"/>
  <c r="D178" i="2" l="1"/>
  <c r="G178" i="2"/>
  <c r="F178" i="2" l="1"/>
  <c r="I178" i="2" s="1"/>
  <c r="C179" i="2" l="1"/>
  <c r="G179" i="2" l="1"/>
  <c r="D179" i="2"/>
  <c r="F179" i="2" l="1"/>
  <c r="I179" i="2" s="1"/>
  <c r="C180" i="2" l="1"/>
  <c r="G180" i="2" l="1"/>
  <c r="D180" i="2"/>
  <c r="F180" i="2" s="1"/>
  <c r="I180" i="2" l="1"/>
  <c r="C181" i="2" s="1"/>
  <c r="D181" i="2" l="1"/>
  <c r="F181" i="2" s="1"/>
  <c r="I181" i="2" s="1"/>
  <c r="G181" i="2"/>
  <c r="C182" i="2" l="1"/>
  <c r="D182" i="2" l="1"/>
  <c r="F182" i="2" s="1"/>
  <c r="G182" i="2"/>
  <c r="I182" i="2" l="1"/>
  <c r="C183" i="2" l="1"/>
  <c r="D183" i="2" l="1"/>
  <c r="F183" i="2" s="1"/>
  <c r="I183" i="2" s="1"/>
  <c r="G183" i="2"/>
  <c r="C184" i="2" l="1"/>
  <c r="D184" i="2" l="1"/>
  <c r="F184" i="2" s="1"/>
  <c r="G184" i="2"/>
  <c r="I184" i="2" l="1"/>
  <c r="C185" i="2" l="1"/>
  <c r="D185" i="2" l="1"/>
  <c r="F185" i="2" s="1"/>
  <c r="G185" i="2"/>
  <c r="I185" i="2" l="1"/>
  <c r="C186" i="2" l="1"/>
  <c r="D186" i="2" l="1"/>
  <c r="F186" i="2" s="1"/>
  <c r="G186" i="2"/>
  <c r="I186" i="2" l="1"/>
  <c r="C187" i="2" l="1"/>
  <c r="D187" i="2" l="1"/>
  <c r="F187" i="2" s="1"/>
  <c r="I187" i="2" s="1"/>
  <c r="G187" i="2"/>
  <c r="C188" i="2" l="1"/>
  <c r="D188" i="2" l="1"/>
  <c r="F188" i="2" s="1"/>
  <c r="G188" i="2"/>
  <c r="I188" i="2" l="1"/>
  <c r="C189" i="2" l="1"/>
  <c r="D189" i="2" l="1"/>
  <c r="G189" i="2"/>
  <c r="F189" i="2" l="1"/>
  <c r="I189" i="2" s="1"/>
  <c r="C190" i="2" l="1"/>
  <c r="D190" i="2" l="1"/>
  <c r="G190" i="2"/>
  <c r="F190" i="2" l="1"/>
  <c r="I190" i="2" s="1"/>
  <c r="C191" i="2" l="1"/>
  <c r="D191" i="2" l="1"/>
  <c r="F191" i="2" s="1"/>
  <c r="I191" i="2" s="1"/>
  <c r="G191" i="2"/>
  <c r="C192" i="2" l="1"/>
  <c r="D192" i="2" l="1"/>
  <c r="G192" i="2"/>
  <c r="F192" i="2" l="1"/>
  <c r="I192" i="2" s="1"/>
  <c r="C193" i="2" l="1"/>
  <c r="D193" i="2" l="1"/>
  <c r="F193" i="2" s="1"/>
  <c r="G193" i="2"/>
  <c r="I193" i="2" l="1"/>
  <c r="C194" i="2" l="1"/>
  <c r="D194" i="2" l="1"/>
  <c r="F194" i="2" s="1"/>
  <c r="G194" i="2"/>
  <c r="I194" i="2" l="1"/>
  <c r="C195" i="2" l="1"/>
  <c r="D195" i="2" l="1"/>
  <c r="F195" i="2" s="1"/>
  <c r="G195" i="2"/>
  <c r="I195" i="2" l="1"/>
  <c r="C196" i="2" l="1"/>
  <c r="G196" i="2" l="1"/>
  <c r="D196" i="2"/>
  <c r="F196" i="2" s="1"/>
  <c r="I196" i="2" s="1"/>
  <c r="C197" i="2" l="1"/>
  <c r="D197" i="2" l="1"/>
  <c r="F197" i="2" s="1"/>
  <c r="G197" i="2"/>
  <c r="I197" i="2" l="1"/>
  <c r="C198" i="2" l="1"/>
  <c r="D198" i="2" l="1"/>
  <c r="F198" i="2" s="1"/>
  <c r="G198" i="2"/>
  <c r="I198" i="2" l="1"/>
  <c r="C199" i="2" l="1"/>
  <c r="D199" i="2" l="1"/>
  <c r="F199" i="2" s="1"/>
  <c r="I199" i="2" s="1"/>
  <c r="G199" i="2"/>
  <c r="C200" i="2" l="1"/>
  <c r="D200" i="2" l="1"/>
  <c r="F200" i="2" s="1"/>
  <c r="G200" i="2"/>
  <c r="I200" i="2" l="1"/>
  <c r="C201" i="2" l="1"/>
  <c r="D201" i="2" l="1"/>
  <c r="G201" i="2"/>
  <c r="F201" i="2" l="1"/>
  <c r="I201" i="2" s="1"/>
  <c r="C202" i="2" l="1"/>
  <c r="D202" i="2" l="1"/>
  <c r="G202" i="2"/>
  <c r="F202" i="2" l="1"/>
  <c r="I202" i="2" s="1"/>
  <c r="C203" i="2" l="1"/>
  <c r="D203" i="2" l="1"/>
  <c r="F203" i="2" s="1"/>
  <c r="I203" i="2" s="1"/>
  <c r="G203" i="2"/>
  <c r="C204" i="2" l="1"/>
  <c r="D204" i="2" l="1"/>
  <c r="G204" i="2"/>
  <c r="F204" i="2" l="1"/>
  <c r="I204" i="2" s="1"/>
  <c r="C205" i="2" l="1"/>
  <c r="G205" i="2" l="1"/>
  <c r="D205" i="2"/>
  <c r="F205" i="2" s="1"/>
  <c r="I205" i="2" s="1"/>
  <c r="C206" i="2" l="1"/>
  <c r="D206" i="2" l="1"/>
  <c r="G206" i="2"/>
  <c r="F206" i="2" l="1"/>
  <c r="I206" i="2" s="1"/>
  <c r="C207" i="2" l="1"/>
  <c r="G207" i="2" l="1"/>
  <c r="D207" i="2"/>
  <c r="F207" i="2" s="1"/>
  <c r="I207" i="2" s="1"/>
  <c r="C208" i="2" l="1"/>
  <c r="G208" i="2" l="1"/>
  <c r="D208" i="2"/>
  <c r="F208" i="2" s="1"/>
  <c r="I208" i="2" s="1"/>
  <c r="C209" i="2" l="1"/>
  <c r="G209" i="2" l="1"/>
  <c r="D209" i="2"/>
  <c r="F209" i="2" s="1"/>
  <c r="I209" i="2" s="1"/>
  <c r="C210" i="2" l="1"/>
  <c r="D210" i="2" l="1"/>
  <c r="G210" i="2"/>
  <c r="F210" i="2" l="1"/>
  <c r="I210" i="2" s="1"/>
  <c r="C211" i="2" l="1"/>
  <c r="D211" i="2" l="1"/>
  <c r="F211" i="2" s="1"/>
  <c r="I211" i="2" s="1"/>
  <c r="G211" i="2"/>
  <c r="C212" i="2" l="1"/>
  <c r="D212" i="2" l="1"/>
  <c r="G212" i="2"/>
  <c r="F212" i="2" l="1"/>
  <c r="I212" i="2" s="1"/>
  <c r="C213" i="2" l="1"/>
  <c r="G213" i="2" l="1"/>
  <c r="D213" i="2"/>
  <c r="F213" i="2" s="1"/>
  <c r="I213" i="2" s="1"/>
  <c r="C214" i="2" l="1"/>
  <c r="D214" i="2" l="1"/>
  <c r="F214" i="2" s="1"/>
  <c r="G214" i="2"/>
  <c r="I214" i="2" l="1"/>
  <c r="C215" i="2" l="1"/>
  <c r="D215" i="2" l="1"/>
  <c r="G215" i="2"/>
  <c r="F215" i="2" l="1"/>
  <c r="I215" i="2" s="1"/>
  <c r="C216" i="2" l="1"/>
  <c r="D216" i="2" l="1"/>
  <c r="F216" i="2" s="1"/>
  <c r="I216" i="2" s="1"/>
  <c r="G216" i="2"/>
  <c r="C217" i="2" l="1"/>
  <c r="D217" i="2" l="1"/>
  <c r="F217" i="2" s="1"/>
  <c r="I217" i="2" s="1"/>
  <c r="G217" i="2"/>
  <c r="C218" i="2" l="1"/>
  <c r="D218" i="2" l="1"/>
  <c r="F218" i="2" s="1"/>
  <c r="I218" i="2" s="1"/>
  <c r="C219" i="2" s="1"/>
  <c r="G218" i="2"/>
  <c r="D219" i="2" l="1"/>
  <c r="G219" i="2"/>
  <c r="F219" i="2" l="1"/>
  <c r="I219" i="2" s="1"/>
  <c r="C220" i="2" l="1"/>
  <c r="D220" i="2" l="1"/>
  <c r="F220" i="2" s="1"/>
  <c r="I220" i="2" s="1"/>
  <c r="G220" i="2"/>
  <c r="C221" i="2" l="1"/>
  <c r="D221" i="2" l="1"/>
  <c r="F221" i="2" s="1"/>
  <c r="I221" i="2" s="1"/>
  <c r="G221" i="2"/>
  <c r="C222" i="2" l="1"/>
  <c r="G222" i="2" l="1"/>
  <c r="D222" i="2"/>
  <c r="F222" i="2" l="1"/>
  <c r="I222" i="2" s="1"/>
  <c r="C223" i="2" l="1"/>
  <c r="D223" i="2" l="1"/>
  <c r="F223" i="2" s="1"/>
  <c r="I223" i="2" s="1"/>
  <c r="G223" i="2"/>
  <c r="C224" i="2" l="1"/>
  <c r="D224" i="2" l="1"/>
  <c r="F224" i="2" s="1"/>
  <c r="I224" i="2" s="1"/>
  <c r="C225" i="2" s="1"/>
  <c r="G224" i="2"/>
  <c r="D225" i="2" l="1"/>
  <c r="F225" i="2" s="1"/>
  <c r="I225" i="2" s="1"/>
  <c r="G225" i="2"/>
  <c r="C226" i="2" l="1"/>
  <c r="D226" i="2" l="1"/>
  <c r="F226" i="2" s="1"/>
  <c r="G226" i="2"/>
  <c r="I226" i="2" l="1"/>
  <c r="C227" i="2" l="1"/>
  <c r="D227" i="2" l="1"/>
  <c r="G227" i="2"/>
  <c r="F227" i="2" l="1"/>
  <c r="I227" i="2" s="1"/>
  <c r="C228" i="2" l="1"/>
  <c r="D228" i="2" l="1"/>
  <c r="G228" i="2"/>
  <c r="F228" i="2" l="1"/>
  <c r="I228" i="2" s="1"/>
  <c r="C229" i="2" l="1"/>
  <c r="D229" i="2" l="1"/>
  <c r="F229" i="2" s="1"/>
  <c r="G229" i="2"/>
  <c r="I229" i="2" l="1"/>
  <c r="C230" i="2" l="1"/>
  <c r="D230" i="2" l="1"/>
  <c r="G230" i="2"/>
  <c r="F230" i="2" l="1"/>
  <c r="I230" i="2" s="1"/>
  <c r="C231" i="2" l="1"/>
  <c r="D231" i="2" l="1"/>
  <c r="F231" i="2" s="1"/>
  <c r="I231" i="2" s="1"/>
  <c r="G231" i="2"/>
  <c r="C232" i="2" l="1"/>
  <c r="D232" i="2" l="1"/>
  <c r="F232" i="2" s="1"/>
  <c r="I232" i="2" s="1"/>
  <c r="G232" i="2"/>
  <c r="C233" i="2" l="1"/>
  <c r="D233" i="2" l="1"/>
  <c r="F233" i="2" s="1"/>
  <c r="I233" i="2" s="1"/>
  <c r="G233" i="2"/>
  <c r="C234" i="2" l="1"/>
  <c r="D234" i="2" l="1"/>
  <c r="F234" i="2" s="1"/>
  <c r="I234" i="2" s="1"/>
  <c r="G234" i="2"/>
  <c r="C235" i="2" l="1"/>
  <c r="D235" i="2" l="1"/>
  <c r="F235" i="2" s="1"/>
  <c r="G235" i="2"/>
  <c r="I235" i="2" l="1"/>
  <c r="C236" i="2" l="1"/>
  <c r="D236" i="2" l="1"/>
  <c r="G236" i="2"/>
  <c r="F236" i="2" l="1"/>
  <c r="I236" i="2" s="1"/>
  <c r="C237" i="2" l="1"/>
  <c r="D237" i="2" l="1"/>
  <c r="G237" i="2"/>
  <c r="F237" i="2" l="1"/>
  <c r="I237" i="2" s="1"/>
  <c r="C238" i="2" l="1"/>
  <c r="D238" i="2" l="1"/>
  <c r="G238" i="2"/>
  <c r="F238" i="2" l="1"/>
  <c r="I238" i="2" s="1"/>
  <c r="C239" i="2" l="1"/>
  <c r="D239" i="2" l="1"/>
  <c r="G239" i="2"/>
  <c r="F239" i="2" l="1"/>
  <c r="I239" i="2" s="1"/>
  <c r="C240" i="2" l="1"/>
  <c r="D240" i="2" l="1"/>
  <c r="G240" i="2"/>
  <c r="F240" i="2" l="1"/>
  <c r="I240" i="2" s="1"/>
  <c r="C241" i="2" l="1"/>
  <c r="D241" i="2" l="1"/>
  <c r="F241" i="2" s="1"/>
  <c r="G241" i="2"/>
  <c r="I241" i="2" l="1"/>
  <c r="C242" i="2" l="1"/>
  <c r="D242" i="2" l="1"/>
  <c r="F242" i="2" s="1"/>
  <c r="G242" i="2"/>
  <c r="I242" i="2" l="1"/>
  <c r="C243" i="2" l="1"/>
  <c r="D243" i="2" l="1"/>
  <c r="F243" i="2" s="1"/>
  <c r="I243" i="2" s="1"/>
  <c r="G243" i="2"/>
  <c r="C244" i="2" l="1"/>
  <c r="D244" i="2" l="1"/>
  <c r="F244" i="2" s="1"/>
  <c r="G244" i="2"/>
  <c r="I244" i="2" l="1"/>
  <c r="C245" i="2" l="1"/>
  <c r="D245" i="2" l="1"/>
  <c r="F245" i="2" s="1"/>
  <c r="I245" i="2" s="1"/>
  <c r="G245" i="2"/>
  <c r="C246" i="2" l="1"/>
  <c r="D246" i="2" l="1"/>
  <c r="F246" i="2" s="1"/>
  <c r="I246" i="2" s="1"/>
  <c r="G246" i="2"/>
  <c r="C247" i="2" l="1"/>
  <c r="D247" i="2" l="1"/>
  <c r="G247" i="2"/>
  <c r="F247" i="2" l="1"/>
  <c r="I247" i="2" s="1"/>
  <c r="C248" i="2" l="1"/>
  <c r="G248" i="2" l="1"/>
  <c r="D248" i="2"/>
  <c r="F248" i="2" l="1"/>
  <c r="I248" i="2" s="1"/>
  <c r="C249" i="2" l="1"/>
  <c r="D249" i="2" l="1"/>
  <c r="F249" i="2" s="1"/>
  <c r="I249" i="2" s="1"/>
  <c r="G249" i="2"/>
  <c r="C250" i="2" l="1"/>
  <c r="G250" i="2" l="1"/>
  <c r="D250" i="2"/>
  <c r="F250" i="2" s="1"/>
  <c r="I250" i="2" s="1"/>
  <c r="C251" i="2" l="1"/>
  <c r="D251" i="2" l="1"/>
  <c r="F251" i="2" s="1"/>
  <c r="I251" i="2" s="1"/>
  <c r="G251" i="2"/>
  <c r="C252" i="2" l="1"/>
  <c r="D252" i="2" l="1"/>
  <c r="F252" i="2" s="1"/>
  <c r="I252" i="2" s="1"/>
  <c r="G252" i="2"/>
  <c r="C253" i="2" l="1"/>
  <c r="D253" i="2" l="1"/>
  <c r="F253" i="2" s="1"/>
  <c r="I253" i="2" s="1"/>
  <c r="G253" i="2"/>
  <c r="C254" i="2" l="1"/>
  <c r="D254" i="2" l="1"/>
  <c r="G254" i="2"/>
  <c r="F254" i="2" l="1"/>
  <c r="I254" i="2" s="1"/>
  <c r="C255" i="2" l="1"/>
  <c r="D255" i="2" l="1"/>
  <c r="F255" i="2" s="1"/>
  <c r="G255" i="2"/>
  <c r="I255" i="2" l="1"/>
  <c r="C256" i="2" l="1"/>
  <c r="D256" i="2" l="1"/>
  <c r="F256" i="2" s="1"/>
  <c r="G256" i="2"/>
  <c r="I256" i="2" l="1"/>
  <c r="C257" i="2" l="1"/>
  <c r="D257" i="2" l="1"/>
  <c r="G257" i="2"/>
  <c r="F257" i="2" l="1"/>
  <c r="I257" i="2" s="1"/>
  <c r="C258" i="2" l="1"/>
  <c r="D258" i="2" l="1"/>
  <c r="F258" i="2" s="1"/>
  <c r="I258" i="2" s="1"/>
  <c r="G258" i="2"/>
  <c r="C259" i="2" l="1"/>
  <c r="D259" i="2" l="1"/>
  <c r="G259" i="2"/>
  <c r="F259" i="2" l="1"/>
  <c r="I259" i="2" s="1"/>
  <c r="C260" i="2" l="1"/>
  <c r="D260" i="2" l="1"/>
  <c r="F260" i="2" s="1"/>
  <c r="G260" i="2"/>
  <c r="I260" i="2" l="1"/>
  <c r="C261" i="2" l="1"/>
  <c r="D261" i="2" l="1"/>
  <c r="F261" i="2" s="1"/>
  <c r="G261" i="2"/>
  <c r="I261" i="2" l="1"/>
  <c r="C262" i="2" l="1"/>
  <c r="D262" i="2" l="1"/>
  <c r="G262" i="2"/>
  <c r="F262" i="2" l="1"/>
  <c r="I262" i="2" s="1"/>
  <c r="C263" i="2" l="1"/>
  <c r="D263" i="2" l="1"/>
  <c r="F263" i="2" s="1"/>
  <c r="G263" i="2"/>
  <c r="I263" i="2" l="1"/>
  <c r="C264" i="2" l="1"/>
  <c r="D264" i="2" l="1"/>
  <c r="G264" i="2"/>
  <c r="F264" i="2" l="1"/>
  <c r="I264" i="2" s="1"/>
  <c r="C265" i="2" l="1"/>
  <c r="D265" i="2" l="1"/>
  <c r="G265" i="2"/>
  <c r="F265" i="2" l="1"/>
  <c r="I265" i="2" s="1"/>
  <c r="C266" i="2" l="1"/>
  <c r="D266" i="2" l="1"/>
  <c r="F266" i="2" s="1"/>
  <c r="I266" i="2" s="1"/>
  <c r="G266" i="2"/>
  <c r="C267" i="2" l="1"/>
  <c r="D267" i="2" l="1"/>
  <c r="G267" i="2"/>
  <c r="F267" i="2" l="1"/>
  <c r="I267" i="2" s="1"/>
  <c r="C268" i="2" l="1"/>
  <c r="D268" i="2" l="1"/>
  <c r="F268" i="2" s="1"/>
  <c r="I268" i="2" s="1"/>
  <c r="G268" i="2"/>
  <c r="C269" i="2" l="1"/>
  <c r="D269" i="2" l="1"/>
  <c r="F269" i="2" s="1"/>
  <c r="I269" i="2" s="1"/>
  <c r="G269" i="2"/>
  <c r="C270" i="2" l="1"/>
  <c r="D270" i="2" l="1"/>
  <c r="F270" i="2" s="1"/>
  <c r="G270" i="2"/>
  <c r="I270" i="2" l="1"/>
  <c r="C271" i="2" l="1"/>
  <c r="D271" i="2" l="1"/>
  <c r="G271" i="2"/>
  <c r="F271" i="2" l="1"/>
  <c r="I271" i="2" s="1"/>
  <c r="C272" i="2" l="1"/>
  <c r="D272" i="2" l="1"/>
  <c r="F272" i="2" s="1"/>
  <c r="G272" i="2"/>
  <c r="I272" i="2" l="1"/>
  <c r="C273" i="2" l="1"/>
  <c r="D273" i="2" l="1"/>
  <c r="G273" i="2"/>
  <c r="F273" i="2" l="1"/>
  <c r="I273" i="2" s="1"/>
  <c r="C274" i="2" l="1"/>
  <c r="D274" i="2" l="1"/>
  <c r="F274" i="2" s="1"/>
  <c r="I274" i="2" s="1"/>
  <c r="G274" i="2"/>
  <c r="C275" i="2" l="1"/>
  <c r="D275" i="2" l="1"/>
  <c r="F275" i="2" s="1"/>
  <c r="I275" i="2" s="1"/>
  <c r="G275" i="2"/>
  <c r="C276" i="2" l="1"/>
  <c r="D276" i="2" l="1"/>
  <c r="F276" i="2" s="1"/>
  <c r="I276" i="2" s="1"/>
  <c r="G276" i="2"/>
  <c r="C277" i="2" l="1"/>
  <c r="D277" i="2" l="1"/>
  <c r="F277" i="2" s="1"/>
  <c r="I277" i="2" s="1"/>
  <c r="G277" i="2"/>
  <c r="C278" i="2" l="1"/>
  <c r="D278" i="2" l="1"/>
  <c r="G278" i="2"/>
  <c r="F278" i="2" l="1"/>
  <c r="I278" i="2" s="1"/>
  <c r="C279" i="2" l="1"/>
  <c r="D279" i="2" l="1"/>
  <c r="G279" i="2"/>
  <c r="F279" i="2" l="1"/>
  <c r="I279" i="2" s="1"/>
  <c r="C280" i="2" l="1"/>
  <c r="D280" i="2" l="1"/>
  <c r="F280" i="2" s="1"/>
  <c r="I280" i="2" s="1"/>
  <c r="G280" i="2"/>
  <c r="C281" i="2" l="1"/>
  <c r="G281" i="2" l="1"/>
  <c r="D281" i="2"/>
  <c r="F281" i="2" l="1"/>
  <c r="I281" i="2" s="1"/>
  <c r="C282" i="2" l="1"/>
  <c r="G282" i="2" l="1"/>
  <c r="D282" i="2"/>
  <c r="F282" i="2" l="1"/>
  <c r="I282" i="2" s="1"/>
  <c r="C283" i="2" l="1"/>
  <c r="G283" i="2" l="1"/>
  <c r="D283" i="2"/>
  <c r="F283" i="2" l="1"/>
  <c r="I283" i="2" s="1"/>
  <c r="C284" i="2" l="1"/>
  <c r="D284" i="2" l="1"/>
  <c r="F284" i="2" s="1"/>
  <c r="I284" i="2" s="1"/>
  <c r="G284" i="2"/>
  <c r="C285" i="2" l="1"/>
  <c r="D285" i="2" l="1"/>
  <c r="F285" i="2" s="1"/>
  <c r="I285" i="2" s="1"/>
  <c r="G285" i="2"/>
  <c r="C286" i="2" l="1"/>
  <c r="D286" i="2" l="1"/>
  <c r="F286" i="2" s="1"/>
  <c r="I286" i="2" s="1"/>
  <c r="G286" i="2"/>
  <c r="C287" i="2" l="1"/>
  <c r="G287" i="2" s="1"/>
  <c r="D287" i="2" l="1"/>
  <c r="F287" i="2" s="1"/>
  <c r="I287" i="2" s="1"/>
  <c r="C288" i="2" l="1"/>
  <c r="D288" i="2" l="1"/>
  <c r="F288" i="2" s="1"/>
  <c r="I288" i="2" s="1"/>
  <c r="G288" i="2"/>
  <c r="C289" i="2" l="1"/>
  <c r="D289" i="2" l="1"/>
  <c r="G289" i="2"/>
  <c r="F289" i="2" l="1"/>
  <c r="I289" i="2" s="1"/>
  <c r="C290" i="2" l="1"/>
  <c r="G290" i="2" l="1"/>
  <c r="D290" i="2"/>
  <c r="F290" i="2" s="1"/>
  <c r="I290" i="2" s="1"/>
  <c r="C291" i="2" l="1"/>
  <c r="G291" i="2" l="1"/>
  <c r="D291" i="2"/>
  <c r="F291" i="2" s="1"/>
  <c r="I291" i="2" s="1"/>
  <c r="C292" i="2" l="1"/>
  <c r="D292" i="2" l="1"/>
  <c r="G292" i="2"/>
  <c r="F292" i="2" l="1"/>
  <c r="I292" i="2" s="1"/>
  <c r="C293" i="2" l="1"/>
  <c r="D293" i="2" l="1"/>
  <c r="F293" i="2" s="1"/>
  <c r="I293" i="2" s="1"/>
  <c r="G293" i="2"/>
  <c r="C294" i="2" l="1"/>
  <c r="D294" i="2" l="1"/>
  <c r="F294" i="2" s="1"/>
  <c r="I294" i="2" s="1"/>
  <c r="G294" i="2"/>
  <c r="C295" i="2" l="1"/>
  <c r="G295" i="2" l="1"/>
  <c r="D295" i="2"/>
  <c r="F295" i="2" l="1"/>
  <c r="I295" i="2" s="1"/>
  <c r="C296" i="2" l="1"/>
  <c r="D296" i="2" l="1"/>
  <c r="G296" i="2"/>
  <c r="F296" i="2" l="1"/>
  <c r="I296" i="2" s="1"/>
  <c r="C297" i="2" l="1"/>
  <c r="D297" i="2" l="1"/>
  <c r="F297" i="2" s="1"/>
  <c r="I297" i="2" s="1"/>
  <c r="G297" i="2"/>
  <c r="C298" i="2" l="1"/>
  <c r="D298" i="2" l="1"/>
  <c r="F298" i="2" s="1"/>
  <c r="I298" i="2" s="1"/>
  <c r="G298" i="2"/>
  <c r="C299" i="2" l="1"/>
  <c r="D299" i="2" l="1"/>
  <c r="F299" i="2" s="1"/>
  <c r="I299" i="2" s="1"/>
  <c r="G299" i="2"/>
  <c r="C300" i="2" l="1"/>
  <c r="D300" i="2" l="1"/>
  <c r="F300" i="2" s="1"/>
  <c r="I300" i="2" s="1"/>
  <c r="G300" i="2"/>
  <c r="C301" i="2" l="1"/>
  <c r="D301" i="2" l="1"/>
  <c r="F301" i="2" s="1"/>
  <c r="I301" i="2" s="1"/>
  <c r="G301" i="2"/>
  <c r="C302" i="2" l="1"/>
  <c r="D302" i="2" l="1"/>
  <c r="F302" i="2" s="1"/>
  <c r="I302" i="2" s="1"/>
  <c r="G302" i="2"/>
  <c r="C303" i="2" l="1"/>
  <c r="G303" i="2" l="1"/>
  <c r="D303" i="2"/>
  <c r="F303" i="2" l="1"/>
  <c r="I303" i="2" s="1"/>
  <c r="C304" i="2" l="1"/>
  <c r="D304" i="2" l="1"/>
  <c r="F304" i="2" s="1"/>
  <c r="I304" i="2" s="1"/>
  <c r="G304" i="2"/>
  <c r="C305" i="2" l="1"/>
  <c r="D305" i="2" l="1"/>
  <c r="G305" i="2"/>
  <c r="F305" i="2" l="1"/>
  <c r="I305" i="2" s="1"/>
  <c r="C306" i="2" l="1"/>
  <c r="D306" i="2" l="1"/>
  <c r="F306" i="2" s="1"/>
  <c r="I306" i="2" s="1"/>
  <c r="C307" i="2" s="1"/>
  <c r="D307" i="2" s="1"/>
  <c r="G306" i="2"/>
  <c r="G307" i="2" l="1"/>
  <c r="F307" i="2"/>
  <c r="I307" i="2" s="1"/>
  <c r="C308" i="2" l="1"/>
  <c r="D308" i="2" l="1"/>
  <c r="G308" i="2"/>
  <c r="F308" i="2" l="1"/>
  <c r="I308" i="2" s="1"/>
  <c r="C309" i="2" l="1"/>
  <c r="D309" i="2" l="1"/>
  <c r="F309" i="2" s="1"/>
  <c r="I309" i="2" s="1"/>
  <c r="G309" i="2"/>
  <c r="C310" i="2" l="1"/>
  <c r="D310" i="2" l="1"/>
  <c r="F310" i="2" s="1"/>
  <c r="I310" i="2" s="1"/>
  <c r="C311" i="2" s="1"/>
  <c r="D311" i="2" s="1"/>
  <c r="G310" i="2"/>
  <c r="G311" i="2" l="1"/>
  <c r="F311" i="2" l="1"/>
  <c r="I311" i="2" s="1"/>
  <c r="C312" i="2" l="1"/>
  <c r="D312" i="2" l="1"/>
  <c r="G312" i="2"/>
  <c r="F312" i="2" l="1"/>
  <c r="I312" i="2" s="1"/>
  <c r="C313" i="2" l="1"/>
  <c r="D313" i="2" l="1"/>
  <c r="F313" i="2" s="1"/>
  <c r="I313" i="2" s="1"/>
  <c r="G313" i="2"/>
  <c r="C314" i="2" l="1"/>
  <c r="D314" i="2" l="1"/>
  <c r="F314" i="2" s="1"/>
  <c r="I314" i="2" s="1"/>
  <c r="G314" i="2"/>
  <c r="C315" i="2" l="1"/>
  <c r="D315" i="2" l="1"/>
  <c r="G315" i="2"/>
  <c r="F315" i="2" l="1"/>
  <c r="I315" i="2" s="1"/>
  <c r="C316" i="2" l="1"/>
  <c r="D316" i="2" l="1"/>
  <c r="F316" i="2" s="1"/>
  <c r="I316" i="2" s="1"/>
  <c r="G316" i="2"/>
  <c r="C317" i="2" l="1"/>
  <c r="D317" i="2" l="1"/>
  <c r="G317" i="2"/>
  <c r="F317" i="2" l="1"/>
  <c r="I317" i="2" s="1"/>
  <c r="C318" i="2" l="1"/>
  <c r="D318" i="2" l="1"/>
  <c r="F318" i="2" s="1"/>
  <c r="G318" i="2"/>
  <c r="I318" i="2" l="1"/>
  <c r="C319" i="2" l="1"/>
  <c r="D319" i="2" l="1"/>
  <c r="F319" i="2" s="1"/>
  <c r="G319" i="2"/>
  <c r="I319" i="2" l="1"/>
  <c r="C320" i="2" l="1"/>
  <c r="D320" i="2" l="1"/>
  <c r="F320" i="2" s="1"/>
  <c r="I320" i="2" s="1"/>
  <c r="G320" i="2"/>
  <c r="C321" i="2" l="1"/>
  <c r="D321" i="2" l="1"/>
  <c r="F321" i="2" s="1"/>
  <c r="I321" i="2" s="1"/>
  <c r="G321" i="2"/>
  <c r="C322" i="2" l="1"/>
  <c r="D322" i="2" l="1"/>
  <c r="G322" i="2"/>
  <c r="F322" i="2" l="1"/>
  <c r="I322" i="2" s="1"/>
  <c r="C323" i="2" l="1"/>
  <c r="D323" i="2" l="1"/>
  <c r="F323" i="2" s="1"/>
  <c r="I323" i="2" s="1"/>
  <c r="G323" i="2"/>
  <c r="C324" i="2" l="1"/>
  <c r="D324" i="2" l="1"/>
  <c r="F324" i="2" s="1"/>
  <c r="I324" i="2" s="1"/>
  <c r="G324" i="2"/>
  <c r="C325" i="2" l="1"/>
  <c r="D325" i="2" l="1"/>
  <c r="G325" i="2"/>
  <c r="F325" i="2" l="1"/>
  <c r="I325" i="2" s="1"/>
  <c r="C326" i="2" l="1"/>
  <c r="G326" i="2" l="1"/>
  <c r="D326" i="2"/>
  <c r="F326" i="2" l="1"/>
  <c r="I326" i="2" s="1"/>
  <c r="C327" i="2" l="1"/>
  <c r="G327" i="2" l="1"/>
  <c r="D327" i="2"/>
  <c r="F327" i="2" l="1"/>
  <c r="I327" i="2" s="1"/>
  <c r="C328" i="2" l="1"/>
  <c r="D328" i="2" l="1"/>
  <c r="F328" i="2" s="1"/>
  <c r="I328" i="2" s="1"/>
  <c r="C329" i="2" s="1"/>
  <c r="G328" i="2"/>
  <c r="D329" i="2" l="1"/>
  <c r="F329" i="2" s="1"/>
  <c r="I329" i="2" s="1"/>
  <c r="G329" i="2"/>
  <c r="C330" i="2" l="1"/>
  <c r="D330" i="2" l="1"/>
  <c r="G330" i="2"/>
  <c r="F330" i="2" l="1"/>
  <c r="I330" i="2" s="1"/>
  <c r="C331" i="2" l="1"/>
  <c r="D331" i="2" l="1"/>
  <c r="F331" i="2" s="1"/>
  <c r="I331" i="2" s="1"/>
  <c r="G331" i="2"/>
  <c r="C332" i="2" l="1"/>
  <c r="D332" i="2" l="1"/>
  <c r="G332" i="2"/>
  <c r="F332" i="2" l="1"/>
  <c r="I332" i="2" s="1"/>
  <c r="C333" i="2" l="1"/>
  <c r="D333" i="2" l="1"/>
  <c r="F333" i="2" s="1"/>
  <c r="I333" i="2" s="1"/>
  <c r="G333" i="2"/>
  <c r="C334" i="2" l="1"/>
  <c r="D334" i="2" l="1"/>
  <c r="G334" i="2"/>
  <c r="F334" i="2" l="1"/>
  <c r="I334" i="2" s="1"/>
  <c r="C335" i="2" l="1"/>
  <c r="D335" i="2" l="1"/>
  <c r="F335" i="2" s="1"/>
  <c r="I335" i="2" s="1"/>
  <c r="G335" i="2"/>
  <c r="C336" i="2" l="1"/>
  <c r="G336" i="2" s="1"/>
  <c r="D336" i="2" l="1"/>
  <c r="F336" i="2" s="1"/>
  <c r="I336" i="2" s="1"/>
  <c r="C337" i="2" s="1"/>
  <c r="D337" i="2" l="1"/>
  <c r="F337" i="2" s="1"/>
  <c r="I337" i="2" s="1"/>
  <c r="G337" i="2"/>
  <c r="C338" i="2" l="1"/>
  <c r="D338" i="2" l="1"/>
  <c r="G338" i="2"/>
  <c r="F338" i="2" l="1"/>
  <c r="I338" i="2" s="1"/>
  <c r="C339" i="2" l="1"/>
  <c r="D339" i="2" l="1"/>
  <c r="F339" i="2" s="1"/>
  <c r="I339" i="2" s="1"/>
  <c r="G339" i="2"/>
  <c r="C340" i="2" l="1"/>
  <c r="D340" i="2" l="1"/>
  <c r="G340" i="2"/>
  <c r="F340" i="2" l="1"/>
  <c r="I340" i="2" s="1"/>
  <c r="C341" i="2" l="1"/>
  <c r="D341" i="2" l="1"/>
  <c r="F341" i="2" s="1"/>
  <c r="I341" i="2" s="1"/>
  <c r="G341" i="2"/>
  <c r="C342" i="2" l="1"/>
  <c r="D342" i="2" l="1"/>
  <c r="F342" i="2" s="1"/>
  <c r="I342" i="2" s="1"/>
  <c r="G342" i="2"/>
  <c r="C343" i="2" l="1"/>
  <c r="G343" i="2" l="1"/>
  <c r="D343" i="2"/>
  <c r="F343" i="2" s="1"/>
  <c r="I343" i="2" s="1"/>
  <c r="C344" i="2" l="1"/>
  <c r="G344" i="2" l="1"/>
  <c r="D344" i="2"/>
  <c r="F344" i="2" s="1"/>
  <c r="I344" i="2" s="1"/>
  <c r="C345" i="2" l="1"/>
  <c r="D345" i="2" l="1"/>
  <c r="G345" i="2"/>
  <c r="F345" i="2" l="1"/>
  <c r="I345" i="2" s="1"/>
  <c r="C346" i="2" l="1"/>
  <c r="D346" i="2" l="1"/>
  <c r="G346" i="2"/>
  <c r="F346" i="2" l="1"/>
  <c r="I346" i="2" s="1"/>
  <c r="C347" i="2" l="1"/>
  <c r="D347" i="2" l="1"/>
  <c r="G347" i="2"/>
  <c r="F347" i="2" l="1"/>
  <c r="I347" i="2" s="1"/>
  <c r="C348" i="2" l="1"/>
  <c r="G348" i="2" l="1"/>
  <c r="D348" i="2"/>
  <c r="F348" i="2" l="1"/>
  <c r="I348" i="2" s="1"/>
  <c r="C349" i="2" l="1"/>
  <c r="G349" i="2" l="1"/>
  <c r="D349" i="2"/>
  <c r="F349" i="2" l="1"/>
  <c r="I349" i="2" s="1"/>
  <c r="C350" i="2" l="1"/>
  <c r="D350" i="2" l="1"/>
  <c r="F350" i="2" s="1"/>
  <c r="I350" i="2" s="1"/>
  <c r="G350" i="2"/>
  <c r="C351" i="2" l="1"/>
  <c r="D351" i="2" l="1"/>
  <c r="G351" i="2"/>
  <c r="F351" i="2" l="1"/>
  <c r="I351" i="2" s="1"/>
  <c r="C352" i="2" l="1"/>
  <c r="D352" i="2" l="1"/>
  <c r="F352" i="2" s="1"/>
  <c r="I352" i="2" s="1"/>
  <c r="G352" i="2"/>
  <c r="C353" i="2" l="1"/>
  <c r="D353" i="2" l="1"/>
  <c r="G353" i="2"/>
  <c r="F353" i="2" l="1"/>
  <c r="I353" i="2" s="1"/>
  <c r="C354" i="2" l="1"/>
  <c r="D354" i="2" l="1"/>
  <c r="F354" i="2" s="1"/>
  <c r="I354" i="2" s="1"/>
  <c r="G354" i="2"/>
  <c r="C355" i="2" l="1"/>
  <c r="D355" i="2" l="1"/>
  <c r="G355" i="2"/>
  <c r="F355" i="2" l="1"/>
  <c r="I355" i="2" s="1"/>
  <c r="C356" i="2" l="1"/>
  <c r="D356" i="2" l="1"/>
  <c r="F356" i="2" s="1"/>
  <c r="I356" i="2" s="1"/>
  <c r="G356" i="2"/>
  <c r="C357" i="2" l="1"/>
  <c r="D357" i="2" l="1"/>
  <c r="G357" i="2"/>
  <c r="F357" i="2" l="1"/>
  <c r="I357" i="2" s="1"/>
  <c r="C358" i="2" l="1"/>
  <c r="D358" i="2" l="1"/>
  <c r="F358" i="2" s="1"/>
  <c r="I358" i="2" s="1"/>
  <c r="G358" i="2"/>
  <c r="C359" i="2" l="1"/>
  <c r="D359" i="2" l="1"/>
  <c r="F359" i="2" s="1"/>
  <c r="I359" i="2" s="1"/>
  <c r="G359" i="2"/>
  <c r="C360" i="2" l="1"/>
  <c r="G360" i="2" s="1"/>
  <c r="D360" i="2" l="1"/>
  <c r="F360" i="2" s="1"/>
  <c r="I360" i="2" s="1"/>
  <c r="C361" i="2" l="1"/>
  <c r="D361" i="2" l="1"/>
  <c r="G361" i="2"/>
  <c r="F361" i="2" l="1"/>
  <c r="I361" i="2" s="1"/>
  <c r="C362" i="2" l="1"/>
  <c r="D362" i="2" l="1"/>
  <c r="G362" i="2"/>
  <c r="F362" i="2" l="1"/>
  <c r="I362" i="2" s="1"/>
  <c r="C363" i="2" l="1"/>
  <c r="J362" i="2" s="1"/>
  <c r="J7" i="2" l="1"/>
  <c r="J8" i="2"/>
  <c r="J9" i="2"/>
  <c r="J10" i="2"/>
  <c r="J11" i="2"/>
  <c r="J12" i="2"/>
  <c r="J14" i="2"/>
  <c r="J13" i="2"/>
  <c r="J15" i="2"/>
  <c r="J16" i="2"/>
  <c r="J17" i="2"/>
  <c r="J18" i="2"/>
  <c r="J19" i="2"/>
  <c r="J21" i="2"/>
  <c r="J20" i="2"/>
  <c r="J22" i="2"/>
  <c r="J23" i="2"/>
  <c r="J24" i="2"/>
  <c r="J25" i="2"/>
  <c r="J27" i="2"/>
  <c r="J26" i="2"/>
  <c r="J28" i="2"/>
  <c r="J29" i="2"/>
  <c r="J31" i="2"/>
  <c r="J30" i="2"/>
  <c r="J32" i="2"/>
  <c r="J33" i="2"/>
  <c r="J34" i="2"/>
  <c r="J36" i="2"/>
  <c r="J35" i="2"/>
  <c r="J37" i="2"/>
  <c r="J38" i="2"/>
  <c r="J39" i="2"/>
  <c r="J40" i="2"/>
  <c r="J42" i="2"/>
  <c r="J41" i="2"/>
  <c r="J43" i="2"/>
  <c r="J44" i="2"/>
  <c r="J45" i="2"/>
  <c r="J47" i="2"/>
  <c r="J46" i="2"/>
  <c r="J48" i="2"/>
  <c r="J50" i="2"/>
  <c r="J51" i="2"/>
  <c r="J49" i="2"/>
  <c r="J52" i="2"/>
  <c r="J53" i="2"/>
  <c r="J54" i="2"/>
  <c r="J56" i="2"/>
  <c r="J55" i="2"/>
  <c r="J57" i="2"/>
  <c r="J59" i="2"/>
  <c r="J58" i="2"/>
  <c r="J60" i="2"/>
  <c r="J62" i="2"/>
  <c r="J63" i="2"/>
  <c r="J61" i="2"/>
  <c r="J65" i="2"/>
  <c r="J64" i="2"/>
  <c r="J67" i="2"/>
  <c r="J66" i="2"/>
  <c r="J68" i="2"/>
  <c r="J69" i="2"/>
  <c r="J72" i="2"/>
  <c r="J71" i="2"/>
  <c r="J70" i="2"/>
  <c r="J73" i="2"/>
  <c r="J74" i="2"/>
  <c r="J75" i="2"/>
  <c r="J76" i="2"/>
  <c r="J77" i="2"/>
  <c r="J79" i="2"/>
  <c r="J78" i="2"/>
  <c r="J81" i="2"/>
  <c r="J80" i="2"/>
  <c r="J82" i="2"/>
  <c r="J84" i="2"/>
  <c r="J83" i="2"/>
  <c r="J85" i="2"/>
  <c r="J86" i="2"/>
  <c r="J88" i="2"/>
  <c r="J87" i="2"/>
  <c r="J89" i="2"/>
  <c r="J91" i="2"/>
  <c r="J90" i="2"/>
  <c r="J92" i="2"/>
  <c r="J94" i="2"/>
  <c r="J93" i="2"/>
  <c r="J95" i="2"/>
  <c r="J96" i="2"/>
  <c r="J97" i="2"/>
  <c r="J98" i="2"/>
  <c r="J99" i="2"/>
  <c r="J101" i="2"/>
  <c r="J100" i="2"/>
  <c r="J102" i="2"/>
  <c r="J104" i="2"/>
  <c r="J103" i="2"/>
  <c r="J105" i="2"/>
  <c r="J106" i="2"/>
  <c r="J107" i="2"/>
  <c r="J109" i="2"/>
  <c r="J108" i="2"/>
  <c r="J110" i="2"/>
  <c r="J112" i="2"/>
  <c r="J111" i="2"/>
  <c r="J113" i="2"/>
  <c r="J114" i="2"/>
  <c r="J115" i="2"/>
  <c r="J116" i="2"/>
  <c r="J118" i="2"/>
  <c r="J117" i="2"/>
  <c r="J119" i="2"/>
  <c r="J120" i="2"/>
  <c r="J121" i="2"/>
  <c r="J123" i="2"/>
  <c r="J122" i="2"/>
  <c r="J124" i="2"/>
  <c r="J126" i="2"/>
  <c r="J125" i="2"/>
  <c r="J127" i="2"/>
  <c r="J128" i="2"/>
  <c r="J130" i="2"/>
  <c r="J129" i="2"/>
  <c r="J131" i="2"/>
  <c r="J133" i="2"/>
  <c r="J132" i="2"/>
  <c r="J134" i="2"/>
  <c r="J136" i="2"/>
  <c r="J135" i="2"/>
  <c r="J137" i="2"/>
  <c r="J140" i="2"/>
  <c r="J138" i="2"/>
  <c r="J139" i="2"/>
  <c r="J141" i="2"/>
  <c r="J142" i="2"/>
  <c r="J143" i="2"/>
  <c r="J144" i="2"/>
  <c r="J145" i="2"/>
  <c r="J146" i="2"/>
  <c r="J147" i="2"/>
  <c r="J148" i="2"/>
  <c r="J150" i="2"/>
  <c r="J149" i="2"/>
  <c r="J151" i="2"/>
  <c r="J152" i="2"/>
  <c r="J153" i="2"/>
  <c r="J154" i="2"/>
  <c r="J155" i="2"/>
  <c r="J157" i="2"/>
  <c r="J158" i="2"/>
  <c r="J156" i="2"/>
  <c r="J160" i="2"/>
  <c r="J159" i="2"/>
  <c r="J161" i="2"/>
  <c r="J162" i="2"/>
  <c r="J164" i="2"/>
  <c r="J163" i="2"/>
  <c r="J165" i="2"/>
  <c r="J167" i="2"/>
  <c r="J166" i="2"/>
  <c r="J168" i="2"/>
  <c r="J169" i="2"/>
  <c r="J171" i="2"/>
  <c r="J170" i="2"/>
  <c r="J172" i="2"/>
  <c r="J173" i="2"/>
  <c r="J174" i="2"/>
  <c r="J175" i="2"/>
  <c r="J176" i="2"/>
  <c r="J178" i="2"/>
  <c r="J177" i="2"/>
  <c r="J179" i="2"/>
  <c r="J180" i="2"/>
  <c r="J181" i="2"/>
  <c r="J183" i="2"/>
  <c r="J182" i="2"/>
  <c r="J184" i="2"/>
  <c r="J185" i="2"/>
  <c r="J186" i="2"/>
  <c r="J187" i="2"/>
  <c r="J188" i="2"/>
  <c r="J189" i="2"/>
  <c r="J190" i="2"/>
  <c r="J191" i="2"/>
  <c r="J192" i="2"/>
  <c r="J193" i="2"/>
  <c r="J194" i="2"/>
  <c r="J195" i="2"/>
  <c r="J196" i="2"/>
  <c r="J198" i="2"/>
  <c r="J197" i="2"/>
  <c r="J199" i="2"/>
  <c r="J200" i="2"/>
  <c r="J201" i="2"/>
  <c r="J202" i="2"/>
  <c r="J203" i="2"/>
  <c r="J205" i="2"/>
  <c r="J204" i="2"/>
  <c r="J206" i="2"/>
  <c r="J207" i="2"/>
  <c r="J208" i="2"/>
  <c r="J210" i="2"/>
  <c r="J209" i="2"/>
  <c r="J213" i="2"/>
  <c r="J211" i="2"/>
  <c r="J212" i="2"/>
  <c r="J215" i="2"/>
  <c r="J214" i="2"/>
  <c r="J216" i="2"/>
  <c r="J217" i="2"/>
  <c r="J219" i="2"/>
  <c r="J218" i="2"/>
  <c r="J221" i="2"/>
  <c r="J220" i="2"/>
  <c r="J222" i="2"/>
  <c r="J223" i="2"/>
  <c r="J224" i="2"/>
  <c r="J226" i="2"/>
  <c r="J225" i="2"/>
  <c r="J227" i="2"/>
  <c r="J228" i="2"/>
  <c r="J229" i="2"/>
  <c r="J230" i="2"/>
  <c r="J231" i="2"/>
  <c r="J232" i="2"/>
  <c r="J233" i="2"/>
  <c r="J234" i="2"/>
  <c r="J235" i="2"/>
  <c r="J236" i="2"/>
  <c r="J237" i="2"/>
  <c r="J238" i="2"/>
  <c r="J239" i="2"/>
  <c r="J240" i="2"/>
  <c r="J241" i="2"/>
  <c r="J242" i="2"/>
  <c r="J245" i="2"/>
  <c r="J243" i="2"/>
  <c r="J244" i="2"/>
  <c r="J246" i="2"/>
  <c r="J247" i="2"/>
  <c r="J248" i="2"/>
  <c r="J249" i="2"/>
  <c r="J251" i="2"/>
  <c r="J250" i="2"/>
  <c r="J252" i="2"/>
  <c r="J253" i="2"/>
  <c r="J254" i="2"/>
  <c r="J255" i="2"/>
  <c r="J256" i="2"/>
  <c r="J257" i="2"/>
  <c r="J258" i="2"/>
  <c r="J259" i="2"/>
  <c r="J260" i="2"/>
  <c r="J262" i="2"/>
  <c r="J261" i="2"/>
  <c r="J263" i="2"/>
  <c r="J264" i="2"/>
  <c r="J266" i="2"/>
  <c r="J265" i="2"/>
  <c r="J267" i="2"/>
  <c r="J268" i="2"/>
  <c r="J269" i="2"/>
  <c r="J270" i="2"/>
  <c r="J271" i="2"/>
  <c r="J272" i="2"/>
  <c r="J274" i="2"/>
  <c r="J273" i="2"/>
  <c r="J275" i="2"/>
  <c r="J276" i="2"/>
  <c r="J277" i="2"/>
  <c r="J278" i="2"/>
  <c r="J279" i="2"/>
  <c r="J280" i="2"/>
  <c r="J281" i="2"/>
  <c r="J282" i="2"/>
  <c r="J283" i="2"/>
  <c r="J284" i="2"/>
  <c r="J286" i="2"/>
  <c r="J285" i="2"/>
  <c r="J287" i="2"/>
  <c r="J289" i="2"/>
  <c r="J288" i="2"/>
  <c r="J290" i="2"/>
  <c r="J291" i="2"/>
  <c r="J292" i="2"/>
  <c r="J293" i="2"/>
  <c r="J294" i="2"/>
  <c r="J295" i="2"/>
  <c r="J296" i="2"/>
  <c r="J297" i="2"/>
  <c r="J298" i="2"/>
  <c r="J300" i="2"/>
  <c r="J299" i="2"/>
  <c r="J301" i="2"/>
  <c r="J303" i="2"/>
  <c r="J302" i="2"/>
  <c r="J304" i="2"/>
  <c r="J305" i="2"/>
  <c r="J306" i="2"/>
  <c r="J309" i="2"/>
  <c r="J307" i="2"/>
  <c r="J308" i="2"/>
  <c r="J310" i="2"/>
  <c r="J312" i="2"/>
  <c r="J311" i="2"/>
  <c r="J313" i="2"/>
  <c r="J314" i="2"/>
  <c r="J316" i="2"/>
  <c r="J315" i="2"/>
  <c r="J317" i="2"/>
  <c r="J318" i="2"/>
  <c r="J319" i="2"/>
  <c r="J320" i="2"/>
  <c r="J321" i="2"/>
  <c r="J324" i="2"/>
  <c r="J322" i="2"/>
  <c r="J323" i="2"/>
  <c r="J325" i="2"/>
  <c r="J326" i="2"/>
  <c r="J327" i="2"/>
  <c r="J328" i="2"/>
  <c r="J329" i="2"/>
  <c r="J330" i="2"/>
  <c r="J331" i="2"/>
  <c r="J334" i="2"/>
  <c r="J332" i="2"/>
  <c r="J333" i="2"/>
  <c r="J335" i="2"/>
  <c r="J336" i="2"/>
  <c r="J337" i="2"/>
  <c r="J338" i="2"/>
  <c r="J339" i="2"/>
  <c r="J340" i="2"/>
  <c r="J341" i="2"/>
  <c r="J342" i="2"/>
  <c r="J343" i="2"/>
  <c r="J345" i="2"/>
  <c r="J344" i="2"/>
  <c r="J346" i="2"/>
  <c r="J347" i="2"/>
  <c r="J348" i="2"/>
  <c r="J350" i="2"/>
  <c r="J349" i="2"/>
  <c r="J351" i="2"/>
  <c r="J352" i="2"/>
  <c r="J353" i="2"/>
  <c r="J354" i="2"/>
  <c r="J355" i="2"/>
  <c r="J356" i="2"/>
  <c r="J357" i="2"/>
  <c r="J361" i="2"/>
  <c r="J359" i="2"/>
  <c r="J360" i="2"/>
  <c r="J358" i="2"/>
  <c r="J4" i="2"/>
  <c r="J5" i="2"/>
  <c r="J6" i="2"/>
  <c r="D363" i="2"/>
  <c r="G363" i="2"/>
  <c r="E358" i="2" l="1"/>
  <c r="H358" i="2" s="1"/>
  <c r="E355" i="2"/>
  <c r="H355" i="2" s="1"/>
  <c r="E350" i="2"/>
  <c r="H350" i="2" s="1"/>
  <c r="E344" i="2"/>
  <c r="H344" i="2" s="1"/>
  <c r="E339" i="2"/>
  <c r="H339" i="2" s="1"/>
  <c r="E332" i="2"/>
  <c r="H332" i="2" s="1"/>
  <c r="E327" i="2"/>
  <c r="H327" i="2" s="1"/>
  <c r="E322" i="2"/>
  <c r="H322" i="2" s="1"/>
  <c r="E317" i="2"/>
  <c r="H317" i="2" s="1"/>
  <c r="E313" i="2"/>
  <c r="H313" i="2" s="1"/>
  <c r="E312" i="2"/>
  <c r="H312" i="2" s="1"/>
  <c r="E308" i="2"/>
  <c r="H308" i="2" s="1"/>
  <c r="E309" i="2"/>
  <c r="H309" i="2" s="1"/>
  <c r="E305" i="2"/>
  <c r="H305" i="2" s="1"/>
  <c r="E302" i="2"/>
  <c r="H302" i="2" s="1"/>
  <c r="E301" i="2"/>
  <c r="H301" i="2" s="1"/>
  <c r="E300" i="2"/>
  <c r="H300" i="2" s="1"/>
  <c r="E297" i="2"/>
  <c r="H297" i="2" s="1"/>
  <c r="E295" i="2"/>
  <c r="H295" i="2" s="1"/>
  <c r="E293" i="2"/>
  <c r="H293" i="2" s="1"/>
  <c r="E291" i="2"/>
  <c r="H291" i="2" s="1"/>
  <c r="E288" i="2"/>
  <c r="H288" i="2" s="1"/>
  <c r="E287" i="2"/>
  <c r="H287" i="2" s="1"/>
  <c r="E286" i="2"/>
  <c r="H286" i="2" s="1"/>
  <c r="E283" i="2"/>
  <c r="H283" i="2" s="1"/>
  <c r="E281" i="2"/>
  <c r="H281" i="2" s="1"/>
  <c r="E279" i="2"/>
  <c r="H279" i="2" s="1"/>
  <c r="E277" i="2"/>
  <c r="H277" i="2" s="1"/>
  <c r="E275" i="2"/>
  <c r="H275" i="2" s="1"/>
  <c r="E274" i="2"/>
  <c r="H274" i="2" s="1"/>
  <c r="E271" i="2"/>
  <c r="H271" i="2" s="1"/>
  <c r="E269" i="2"/>
  <c r="H269" i="2" s="1"/>
  <c r="E267" i="2"/>
  <c r="H267" i="2" s="1"/>
  <c r="E266" i="2"/>
  <c r="H266" i="2" s="1"/>
  <c r="E263" i="2"/>
  <c r="H263" i="2" s="1"/>
  <c r="E262" i="2"/>
  <c r="H262" i="2" s="1"/>
  <c r="E259" i="2"/>
  <c r="H259" i="2" s="1"/>
  <c r="E257" i="2"/>
  <c r="H257" i="2" s="1"/>
  <c r="E255" i="2"/>
  <c r="H255" i="2" s="1"/>
  <c r="E253" i="2"/>
  <c r="H253" i="2" s="1"/>
  <c r="E250" i="2"/>
  <c r="H250" i="2" s="1"/>
  <c r="E249" i="2"/>
  <c r="H249" i="2" s="1"/>
  <c r="E247" i="2"/>
  <c r="H247" i="2" s="1"/>
  <c r="E244" i="2"/>
  <c r="H244" i="2" s="1"/>
  <c r="E245" i="2"/>
  <c r="H245" i="2" s="1"/>
  <c r="E241" i="2"/>
  <c r="H241" i="2" s="1"/>
  <c r="E239" i="2"/>
  <c r="H239" i="2" s="1"/>
  <c r="E237" i="2"/>
  <c r="H237" i="2" s="1"/>
  <c r="E235" i="2"/>
  <c r="H235" i="2" s="1"/>
  <c r="E233" i="2"/>
  <c r="H233" i="2" s="1"/>
  <c r="E231" i="2"/>
  <c r="H231" i="2" s="1"/>
  <c r="E229" i="2"/>
  <c r="H229" i="2" s="1"/>
  <c r="E227" i="2"/>
  <c r="H227" i="2" s="1"/>
  <c r="E226" i="2"/>
  <c r="H226" i="2" s="1"/>
  <c r="E223" i="2"/>
  <c r="H223" i="2" s="1"/>
  <c r="E220" i="2"/>
  <c r="H220" i="2" s="1"/>
  <c r="E218" i="2"/>
  <c r="H218" i="2" s="1"/>
  <c r="E217" i="2"/>
  <c r="H217" i="2" s="1"/>
  <c r="E214" i="2"/>
  <c r="H214" i="2" s="1"/>
  <c r="E212" i="2"/>
  <c r="H212" i="2" s="1"/>
  <c r="E213" i="2"/>
  <c r="H213" i="2" s="1"/>
  <c r="E210" i="2"/>
  <c r="H210" i="2" s="1"/>
  <c r="E207" i="2"/>
  <c r="H207" i="2" s="1"/>
  <c r="E204" i="2"/>
  <c r="H204" i="2" s="1"/>
  <c r="E203" i="2"/>
  <c r="H203" i="2" s="1"/>
  <c r="E201" i="2"/>
  <c r="H201" i="2" s="1"/>
  <c r="E199" i="2"/>
  <c r="H199" i="2" s="1"/>
  <c r="E198" i="2"/>
  <c r="H198" i="2" s="1"/>
  <c r="E195" i="2"/>
  <c r="H195" i="2" s="1"/>
  <c r="E193" i="2"/>
  <c r="H193" i="2" s="1"/>
  <c r="E191" i="2"/>
  <c r="H191" i="2" s="1"/>
  <c r="E189" i="2"/>
  <c r="H189" i="2" s="1"/>
  <c r="E187" i="2"/>
  <c r="H187" i="2" s="1"/>
  <c r="E185" i="2"/>
  <c r="H185" i="2" s="1"/>
  <c r="E182" i="2"/>
  <c r="H182" i="2" s="1"/>
  <c r="E181" i="2"/>
  <c r="H181" i="2" s="1"/>
  <c r="E179" i="2"/>
  <c r="H179" i="2" s="1"/>
  <c r="E178" i="2"/>
  <c r="H178" i="2" s="1"/>
  <c r="E175" i="2"/>
  <c r="H175" i="2" s="1"/>
  <c r="E173" i="2"/>
  <c r="H173" i="2" s="1"/>
  <c r="E170" i="2"/>
  <c r="H170" i="2" s="1"/>
  <c r="E169" i="2"/>
  <c r="H169" i="2" s="1"/>
  <c r="E166" i="2"/>
  <c r="H166" i="2" s="1"/>
  <c r="E165" i="2"/>
  <c r="H165" i="2" s="1"/>
  <c r="E164" i="2"/>
  <c r="H164" i="2" s="1"/>
  <c r="E161" i="2"/>
  <c r="H161" i="2" s="1"/>
  <c r="E160" i="2"/>
  <c r="H160" i="2" s="1"/>
  <c r="E158" i="2"/>
  <c r="H158" i="2" s="1"/>
  <c r="E155" i="2"/>
  <c r="H155" i="2" s="1"/>
  <c r="E153" i="2"/>
  <c r="H153" i="2" s="1"/>
  <c r="E151" i="2"/>
  <c r="H151" i="2" s="1"/>
  <c r="E150" i="2"/>
  <c r="H150" i="2" s="1"/>
  <c r="E147" i="2"/>
  <c r="H147" i="2" s="1"/>
  <c r="E145" i="2"/>
  <c r="H145" i="2" s="1"/>
  <c r="E143" i="2"/>
  <c r="H143" i="2" s="1"/>
  <c r="E141" i="2"/>
  <c r="H141" i="2" s="1"/>
  <c r="E138" i="2"/>
  <c r="H138" i="2" s="1"/>
  <c r="E137" i="2"/>
  <c r="H137" i="2" s="1"/>
  <c r="E136" i="2"/>
  <c r="H136" i="2" s="1"/>
  <c r="E132" i="2"/>
  <c r="H132" i="2" s="1"/>
  <c r="E131" i="2"/>
  <c r="H131" i="2" s="1"/>
  <c r="E130" i="2"/>
  <c r="H130" i="2" s="1"/>
  <c r="E127" i="2"/>
  <c r="H127" i="2" s="1"/>
  <c r="E126" i="2"/>
  <c r="H126" i="2" s="1"/>
  <c r="E122" i="2"/>
  <c r="H122" i="2" s="1"/>
  <c r="E121" i="2"/>
  <c r="H121" i="2" s="1"/>
  <c r="E119" i="2"/>
  <c r="H119" i="2" s="1"/>
  <c r="E118" i="2"/>
  <c r="H118" i="2" s="1"/>
  <c r="E115" i="2"/>
  <c r="H115" i="2" s="1"/>
  <c r="E113" i="2"/>
  <c r="H113" i="2" s="1"/>
  <c r="E112" i="2"/>
  <c r="H112" i="2" s="1"/>
  <c r="E108" i="2"/>
  <c r="H108" i="2" s="1"/>
  <c r="E107" i="2"/>
  <c r="H107" i="2" s="1"/>
  <c r="E105" i="2"/>
  <c r="H105" i="2" s="1"/>
  <c r="E104" i="2"/>
  <c r="H104" i="2" s="1"/>
  <c r="E100" i="2"/>
  <c r="H100" i="2" s="1"/>
  <c r="E99" i="2"/>
  <c r="H99" i="2" s="1"/>
  <c r="E97" i="2"/>
  <c r="H97" i="2" s="1"/>
  <c r="E95" i="2"/>
  <c r="H95" i="2" s="1"/>
  <c r="E94" i="2"/>
  <c r="H94" i="2" s="1"/>
  <c r="E90" i="2"/>
  <c r="H90" i="2" s="1"/>
  <c r="E89" i="2"/>
  <c r="H89" i="2" s="1"/>
  <c r="E88" i="2"/>
  <c r="H88" i="2" s="1"/>
  <c r="E85" i="2"/>
  <c r="H85" i="2" s="1"/>
  <c r="E84" i="2"/>
  <c r="H84" i="2" s="1"/>
  <c r="E80" i="2"/>
  <c r="H80" i="2" s="1"/>
  <c r="E78" i="2"/>
  <c r="H78" i="2" s="1"/>
  <c r="E77" i="2"/>
  <c r="H77" i="2" s="1"/>
  <c r="E75" i="2"/>
  <c r="H75" i="2" s="1"/>
  <c r="E73" i="2"/>
  <c r="H73" i="2" s="1"/>
  <c r="E71" i="2"/>
  <c r="H71" i="2" s="1"/>
  <c r="E69" i="2"/>
  <c r="H69" i="2" s="1"/>
  <c r="E66" i="2"/>
  <c r="H66" i="2" s="1"/>
  <c r="E64" i="2"/>
  <c r="H64" i="2" s="1"/>
  <c r="E61" i="2"/>
  <c r="H61" i="2" s="1"/>
  <c r="E62" i="2"/>
  <c r="H62" i="2" s="1"/>
  <c r="E58" i="2"/>
  <c r="H58" i="2" s="1"/>
  <c r="E57" i="2"/>
  <c r="H57" i="2" s="1"/>
  <c r="E56" i="2"/>
  <c r="H56" i="2" s="1"/>
  <c r="E53" i="2"/>
  <c r="H53" i="2" s="1"/>
  <c r="E49" i="2"/>
  <c r="H49" i="2" s="1"/>
  <c r="E50" i="2"/>
  <c r="H50" i="2" s="1"/>
  <c r="E46" i="2"/>
  <c r="H46" i="2" s="1"/>
  <c r="E45" i="2"/>
  <c r="H45" i="2" s="1"/>
  <c r="E43" i="2"/>
  <c r="H43" i="2" s="1"/>
  <c r="E42" i="2"/>
  <c r="H42" i="2" s="1"/>
  <c r="E39" i="2"/>
  <c r="H39" i="2" s="1"/>
  <c r="E37" i="2"/>
  <c r="H37" i="2" s="1"/>
  <c r="E36" i="2"/>
  <c r="H36" i="2" s="1"/>
  <c r="E33" i="2"/>
  <c r="H33" i="2" s="1"/>
  <c r="E30" i="2"/>
  <c r="H30" i="2" s="1"/>
  <c r="E29" i="2"/>
  <c r="H29" i="2" s="1"/>
  <c r="E26" i="2"/>
  <c r="H26" i="2" s="1"/>
  <c r="E25" i="2"/>
  <c r="H25" i="2" s="1"/>
  <c r="E23" i="2"/>
  <c r="H23" i="2" s="1"/>
  <c r="E20" i="2"/>
  <c r="H20" i="2" s="1"/>
  <c r="E19" i="2"/>
  <c r="H19" i="2" s="1"/>
  <c r="E17" i="2"/>
  <c r="H17" i="2" s="1"/>
  <c r="E15" i="2"/>
  <c r="H15" i="2" s="1"/>
  <c r="E14" i="2"/>
  <c r="H14" i="2" s="1"/>
  <c r="E11" i="2"/>
  <c r="H11" i="2" s="1"/>
  <c r="E9" i="2"/>
  <c r="H9" i="2" s="1"/>
  <c r="E7" i="2"/>
  <c r="H7" i="2" s="1"/>
  <c r="E5" i="2"/>
  <c r="H5" i="2" s="1"/>
  <c r="E359" i="2"/>
  <c r="H359" i="2" s="1"/>
  <c r="E357" i="2"/>
  <c r="H357" i="2" s="1"/>
  <c r="E353" i="2"/>
  <c r="H353" i="2" s="1"/>
  <c r="E351" i="2"/>
  <c r="H351" i="2" s="1"/>
  <c r="E347" i="2"/>
  <c r="H347" i="2" s="1"/>
  <c r="E343" i="2"/>
  <c r="H343" i="2" s="1"/>
  <c r="E341" i="2"/>
  <c r="H341" i="2" s="1"/>
  <c r="E337" i="2"/>
  <c r="H337" i="2" s="1"/>
  <c r="E335" i="2"/>
  <c r="H335" i="2" s="1"/>
  <c r="E331" i="2"/>
  <c r="H331" i="2" s="1"/>
  <c r="E329" i="2"/>
  <c r="H329" i="2" s="1"/>
  <c r="E325" i="2"/>
  <c r="H325" i="2" s="1"/>
  <c r="E321" i="2"/>
  <c r="H321" i="2" s="1"/>
  <c r="E319" i="2"/>
  <c r="H319" i="2" s="1"/>
  <c r="E316" i="2"/>
  <c r="H316" i="2" s="1"/>
  <c r="E6" i="2"/>
  <c r="H6" i="2" s="1"/>
  <c r="E360" i="2"/>
  <c r="H360" i="2" s="1"/>
  <c r="E361" i="2"/>
  <c r="H361" i="2" s="1"/>
  <c r="E356" i="2"/>
  <c r="H356" i="2" s="1"/>
  <c r="E354" i="2"/>
  <c r="H354" i="2" s="1"/>
  <c r="E352" i="2"/>
  <c r="H352" i="2" s="1"/>
  <c r="E349" i="2"/>
  <c r="H349" i="2" s="1"/>
  <c r="E348" i="2"/>
  <c r="H348" i="2" s="1"/>
  <c r="E346" i="2"/>
  <c r="H346" i="2" s="1"/>
  <c r="E345" i="2"/>
  <c r="H345" i="2" s="1"/>
  <c r="E342" i="2"/>
  <c r="H342" i="2" s="1"/>
  <c r="E340" i="2"/>
  <c r="H340" i="2" s="1"/>
  <c r="E338" i="2"/>
  <c r="H338" i="2" s="1"/>
  <c r="E336" i="2"/>
  <c r="H336" i="2" s="1"/>
  <c r="E333" i="2"/>
  <c r="H333" i="2" s="1"/>
  <c r="E334" i="2"/>
  <c r="H334" i="2" s="1"/>
  <c r="E330" i="2"/>
  <c r="H330" i="2" s="1"/>
  <c r="E328" i="2"/>
  <c r="H328" i="2" s="1"/>
  <c r="E326" i="2"/>
  <c r="H326" i="2" s="1"/>
  <c r="E323" i="2"/>
  <c r="H323" i="2" s="1"/>
  <c r="E324" i="2"/>
  <c r="H324" i="2" s="1"/>
  <c r="E320" i="2"/>
  <c r="H320" i="2" s="1"/>
  <c r="E318" i="2"/>
  <c r="H318" i="2" s="1"/>
  <c r="E315" i="2"/>
  <c r="H315" i="2" s="1"/>
  <c r="E314" i="2"/>
  <c r="H314" i="2" s="1"/>
  <c r="E311" i="2"/>
  <c r="H311" i="2" s="1"/>
  <c r="E310" i="2"/>
  <c r="H310" i="2" s="1"/>
  <c r="E307" i="2"/>
  <c r="H307" i="2" s="1"/>
  <c r="E306" i="2"/>
  <c r="H306" i="2" s="1"/>
  <c r="E304" i="2"/>
  <c r="H304" i="2" s="1"/>
  <c r="E303" i="2"/>
  <c r="H303" i="2" s="1"/>
  <c r="E299" i="2"/>
  <c r="H299" i="2" s="1"/>
  <c r="E298" i="2"/>
  <c r="H298" i="2" s="1"/>
  <c r="E296" i="2"/>
  <c r="H296" i="2" s="1"/>
  <c r="E294" i="2"/>
  <c r="H294" i="2" s="1"/>
  <c r="E292" i="2"/>
  <c r="H292" i="2" s="1"/>
  <c r="E290" i="2"/>
  <c r="H290" i="2" s="1"/>
  <c r="E289" i="2"/>
  <c r="H289" i="2" s="1"/>
  <c r="E285" i="2"/>
  <c r="H285" i="2" s="1"/>
  <c r="E284" i="2"/>
  <c r="H284" i="2" s="1"/>
  <c r="E282" i="2"/>
  <c r="H282" i="2" s="1"/>
  <c r="E280" i="2"/>
  <c r="H280" i="2" s="1"/>
  <c r="E278" i="2"/>
  <c r="H278" i="2" s="1"/>
  <c r="E276" i="2"/>
  <c r="H276" i="2" s="1"/>
  <c r="E273" i="2"/>
  <c r="H273" i="2" s="1"/>
  <c r="E272" i="2"/>
  <c r="H272" i="2" s="1"/>
  <c r="E270" i="2"/>
  <c r="H270" i="2" s="1"/>
  <c r="E268" i="2"/>
  <c r="H268" i="2" s="1"/>
  <c r="E265" i="2"/>
  <c r="H265" i="2" s="1"/>
  <c r="E264" i="2"/>
  <c r="H264" i="2" s="1"/>
  <c r="E261" i="2"/>
  <c r="H261" i="2" s="1"/>
  <c r="E260" i="2"/>
  <c r="H260" i="2" s="1"/>
  <c r="E258" i="2"/>
  <c r="H258" i="2" s="1"/>
  <c r="E256" i="2"/>
  <c r="H256" i="2" s="1"/>
  <c r="E254" i="2"/>
  <c r="H254" i="2" s="1"/>
  <c r="E252" i="2"/>
  <c r="H252" i="2" s="1"/>
  <c r="E251" i="2"/>
  <c r="H251" i="2" s="1"/>
  <c r="E248" i="2"/>
  <c r="H248" i="2" s="1"/>
  <c r="E246" i="2"/>
  <c r="H246" i="2" s="1"/>
  <c r="E243" i="2"/>
  <c r="H243" i="2" s="1"/>
  <c r="E242" i="2"/>
  <c r="H242" i="2" s="1"/>
  <c r="E240" i="2"/>
  <c r="H240" i="2" s="1"/>
  <c r="E238" i="2"/>
  <c r="H238" i="2" s="1"/>
  <c r="E236" i="2"/>
  <c r="H236" i="2" s="1"/>
  <c r="E234" i="2"/>
  <c r="H234" i="2" s="1"/>
  <c r="E232" i="2"/>
  <c r="H232" i="2" s="1"/>
  <c r="E230" i="2"/>
  <c r="H230" i="2" s="1"/>
  <c r="E228" i="2"/>
  <c r="H228" i="2" s="1"/>
  <c r="E225" i="2"/>
  <c r="H225" i="2" s="1"/>
  <c r="E224" i="2"/>
  <c r="H224" i="2" s="1"/>
  <c r="E222" i="2"/>
  <c r="H222" i="2" s="1"/>
  <c r="E221" i="2"/>
  <c r="H221" i="2" s="1"/>
  <c r="E219" i="2"/>
  <c r="H219" i="2" s="1"/>
  <c r="E216" i="2"/>
  <c r="H216" i="2" s="1"/>
  <c r="E215" i="2"/>
  <c r="H215" i="2" s="1"/>
  <c r="E211" i="2"/>
  <c r="H211" i="2" s="1"/>
  <c r="E209" i="2"/>
  <c r="H209" i="2" s="1"/>
  <c r="E208" i="2"/>
  <c r="H208" i="2" s="1"/>
  <c r="E206" i="2"/>
  <c r="H206" i="2" s="1"/>
  <c r="E205" i="2"/>
  <c r="H205" i="2" s="1"/>
  <c r="E202" i="2"/>
  <c r="H202" i="2" s="1"/>
  <c r="E200" i="2"/>
  <c r="H200" i="2" s="1"/>
  <c r="E197" i="2"/>
  <c r="H197" i="2" s="1"/>
  <c r="E196" i="2"/>
  <c r="H196" i="2" s="1"/>
  <c r="E194" i="2"/>
  <c r="H194" i="2" s="1"/>
  <c r="E192" i="2"/>
  <c r="H192" i="2" s="1"/>
  <c r="E190" i="2"/>
  <c r="H190" i="2" s="1"/>
  <c r="E188" i="2"/>
  <c r="H188" i="2" s="1"/>
  <c r="E186" i="2"/>
  <c r="H186" i="2" s="1"/>
  <c r="E184" i="2"/>
  <c r="H184" i="2" s="1"/>
  <c r="E183" i="2"/>
  <c r="H183" i="2" s="1"/>
  <c r="E180" i="2"/>
  <c r="H180" i="2" s="1"/>
  <c r="E177" i="2"/>
  <c r="H177" i="2" s="1"/>
  <c r="E176" i="2"/>
  <c r="H176" i="2" s="1"/>
  <c r="E174" i="2"/>
  <c r="H174" i="2" s="1"/>
  <c r="E172" i="2"/>
  <c r="H172" i="2" s="1"/>
  <c r="E171" i="2"/>
  <c r="H171" i="2" s="1"/>
  <c r="E168" i="2"/>
  <c r="H168" i="2" s="1"/>
  <c r="E167" i="2"/>
  <c r="H167" i="2" s="1"/>
  <c r="E163" i="2"/>
  <c r="H163" i="2" s="1"/>
  <c r="E162" i="2"/>
  <c r="H162" i="2" s="1"/>
  <c r="E159" i="2"/>
  <c r="H159" i="2" s="1"/>
  <c r="E156" i="2"/>
  <c r="H156" i="2" s="1"/>
  <c r="E157" i="2"/>
  <c r="H157" i="2" s="1"/>
  <c r="E154" i="2"/>
  <c r="H154" i="2" s="1"/>
  <c r="E152" i="2"/>
  <c r="H152" i="2" s="1"/>
  <c r="E149" i="2"/>
  <c r="H149" i="2" s="1"/>
  <c r="E148" i="2"/>
  <c r="H148" i="2" s="1"/>
  <c r="E146" i="2"/>
  <c r="H146" i="2" s="1"/>
  <c r="E144" i="2"/>
  <c r="H144" i="2" s="1"/>
  <c r="E142" i="2"/>
  <c r="H142" i="2" s="1"/>
  <c r="E139" i="2"/>
  <c r="H139" i="2" s="1"/>
  <c r="E140" i="2"/>
  <c r="H140" i="2" s="1"/>
  <c r="E135" i="2"/>
  <c r="H135" i="2" s="1"/>
  <c r="E134" i="2"/>
  <c r="H134" i="2" s="1"/>
  <c r="E133" i="2"/>
  <c r="H133" i="2" s="1"/>
  <c r="E129" i="2"/>
  <c r="H129" i="2" s="1"/>
  <c r="E128" i="2"/>
  <c r="H128" i="2" s="1"/>
  <c r="E125" i="2"/>
  <c r="H125" i="2" s="1"/>
  <c r="E124" i="2"/>
  <c r="H124" i="2" s="1"/>
  <c r="E123" i="2"/>
  <c r="H123" i="2" s="1"/>
  <c r="E120" i="2"/>
  <c r="H120" i="2" s="1"/>
  <c r="E117" i="2"/>
  <c r="H117" i="2" s="1"/>
  <c r="E116" i="2"/>
  <c r="H116" i="2" s="1"/>
  <c r="E114" i="2"/>
  <c r="H114" i="2" s="1"/>
  <c r="E111" i="2"/>
  <c r="H111" i="2" s="1"/>
  <c r="E110" i="2"/>
  <c r="H110" i="2" s="1"/>
  <c r="E109" i="2"/>
  <c r="H109" i="2" s="1"/>
  <c r="E106" i="2"/>
  <c r="H106" i="2" s="1"/>
  <c r="E103" i="2"/>
  <c r="H103" i="2" s="1"/>
  <c r="E102" i="2"/>
  <c r="H102" i="2" s="1"/>
  <c r="E101" i="2"/>
  <c r="H101" i="2" s="1"/>
  <c r="E98" i="2"/>
  <c r="H98" i="2" s="1"/>
  <c r="E96" i="2"/>
  <c r="H96" i="2" s="1"/>
  <c r="E93" i="2"/>
  <c r="H93" i="2" s="1"/>
  <c r="E92" i="2"/>
  <c r="H92" i="2" s="1"/>
  <c r="E91" i="2"/>
  <c r="H91" i="2" s="1"/>
  <c r="E87" i="2"/>
  <c r="H87" i="2" s="1"/>
  <c r="E86" i="2"/>
  <c r="H86" i="2" s="1"/>
  <c r="E83" i="2"/>
  <c r="H83" i="2" s="1"/>
  <c r="E82" i="2"/>
  <c r="H82" i="2" s="1"/>
  <c r="E81" i="2"/>
  <c r="H81" i="2" s="1"/>
  <c r="E79" i="2"/>
  <c r="H79" i="2" s="1"/>
  <c r="E76" i="2"/>
  <c r="H76" i="2" s="1"/>
  <c r="E74" i="2"/>
  <c r="H74" i="2" s="1"/>
  <c r="E70" i="2"/>
  <c r="H70" i="2" s="1"/>
  <c r="E72" i="2"/>
  <c r="H72" i="2" s="1"/>
  <c r="E68" i="2"/>
  <c r="H68" i="2" s="1"/>
  <c r="E67" i="2"/>
  <c r="H67" i="2" s="1"/>
  <c r="E65" i="2"/>
  <c r="H65" i="2" s="1"/>
  <c r="E63" i="2"/>
  <c r="H63" i="2" s="1"/>
  <c r="E60" i="2"/>
  <c r="H60" i="2" s="1"/>
  <c r="E59" i="2"/>
  <c r="H59" i="2" s="1"/>
  <c r="E55" i="2"/>
  <c r="H55" i="2" s="1"/>
  <c r="E54" i="2"/>
  <c r="H54" i="2" s="1"/>
  <c r="E52" i="2"/>
  <c r="H52" i="2" s="1"/>
  <c r="E51" i="2"/>
  <c r="H51" i="2" s="1"/>
  <c r="E48" i="2"/>
  <c r="H48" i="2" s="1"/>
  <c r="E47" i="2"/>
  <c r="H47" i="2" s="1"/>
  <c r="E44" i="2"/>
  <c r="H44" i="2" s="1"/>
  <c r="E41" i="2"/>
  <c r="H41" i="2" s="1"/>
  <c r="E40" i="2"/>
  <c r="H40" i="2" s="1"/>
  <c r="E38" i="2"/>
  <c r="H38" i="2" s="1"/>
  <c r="E35" i="2"/>
  <c r="H35" i="2" s="1"/>
  <c r="E34" i="2"/>
  <c r="H34" i="2" s="1"/>
  <c r="E32" i="2"/>
  <c r="H32" i="2" s="1"/>
  <c r="E31" i="2"/>
  <c r="H31" i="2" s="1"/>
  <c r="E28" i="2"/>
  <c r="H28" i="2" s="1"/>
  <c r="E27" i="2"/>
  <c r="H27" i="2" s="1"/>
  <c r="E24" i="2"/>
  <c r="H24" i="2" s="1"/>
  <c r="E22" i="2"/>
  <c r="H22" i="2" s="1"/>
  <c r="E21" i="2"/>
  <c r="H21" i="2" s="1"/>
  <c r="E18" i="2"/>
  <c r="H18" i="2" s="1"/>
  <c r="E16" i="2"/>
  <c r="H16" i="2" s="1"/>
  <c r="E13" i="2"/>
  <c r="H13" i="2" s="1"/>
  <c r="E12" i="2"/>
  <c r="H12" i="2" s="1"/>
  <c r="E10" i="2"/>
  <c r="H10" i="2" s="1"/>
  <c r="E8" i="2"/>
  <c r="H8" i="2" s="1"/>
  <c r="E362" i="2"/>
  <c r="H362" i="2" s="1"/>
  <c r="F363" i="2"/>
  <c r="I363" i="2" s="1"/>
  <c r="J363" i="2" s="1"/>
  <c r="E363" i="2" l="1"/>
  <c r="H363" i="2" s="1"/>
  <c r="E5" i="1" s="1"/>
  <c r="E6" i="1" l="1"/>
  <c r="E7" i="1"/>
</calcChain>
</file>

<file path=xl/sharedStrings.xml><?xml version="1.0" encoding="utf-8"?>
<sst xmlns="http://schemas.openxmlformats.org/spreadsheetml/2006/main" count="30" uniqueCount="30">
  <si>
    <t>TIỀN VAY THẾ CHẤP</t>
  </si>
  <si>
    <t>TÍNH TOÁN</t>
  </si>
  <si>
    <t>CHI TIẾT KHOẢN VAY</t>
  </si>
  <si>
    <t>Giá Mua</t>
  </si>
  <si>
    <t>Lãi Suất</t>
  </si>
  <si>
    <t>Thời hạn Vay (tính bằng tháng)</t>
  </si>
  <si>
    <t>Số tiền Vay</t>
  </si>
  <si>
    <t>Ngày Bắt đầu Vay</t>
  </si>
  <si>
    <t>* Tổng các khoản thanh toán hàng tháng = các khoản thanh toán tiền vay cộng với các khoản thanh toán thuế bất động sản</t>
  </si>
  <si>
    <t>GIÁ TRỊ</t>
  </si>
  <si>
    <t>THANH TOÁN TIỀN VAY HÀNG THÁNG</t>
  </si>
  <si>
    <t>THỐNG KÊ CHÍNH</t>
  </si>
  <si>
    <t>Các khoản thanh toán Tiền vay Hàng tháng</t>
  </si>
  <si>
    <t>Tổng Các khoản thanh toán Hàng tháng*</t>
  </si>
  <si>
    <t>Tổng Các khoản thanh toán Tiền vay</t>
  </si>
  <si>
    <t>Tổng Lãi Đã trả</t>
  </si>
  <si>
    <t>Số tiền Thuế Bất động sản Hàng tháng</t>
  </si>
  <si>
    <t>TỔNG</t>
  </si>
  <si>
    <t>Đến Bảng thanh toán nợ</t>
  </si>
  <si>
    <t>BẢNG</t>
  </si>
  <si>
    <t>THANH TOÁN NỢ</t>
  </si>
  <si>
    <t>#</t>
  </si>
  <si>
    <t>ngày
thanh toán</t>
  </si>
  <si>
    <t>số dư
đầu kỳ</t>
  </si>
  <si>
    <t>lãi_suất</t>
  </si>
  <si>
    <t>gốc</t>
  </si>
  <si>
    <t>thuế
bất động sản</t>
  </si>
  <si>
    <t>tổng
thanh toán</t>
  </si>
  <si>
    <t>số dư
cuối kỳ</t>
  </si>
  <si>
    <t>#
còn lại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</si>
</sst>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0\ &quot;₫&quot;;\-#,##0\ &quot;₫&quot;"/>
    <numFmt numFmtId="165" formatCode="&quot;$&quot;#,##0"/>
    <numFmt numFmtId="166" formatCode="0.0%"/>
    <numFmt numFmtId="167" formatCode="#,##0_ ;\-#,##0\ "/>
    <numFmt numFmtId="168" formatCode="#,##0\ &quot;₫&quot;"/>
    <numFmt numFmtId="169" formatCode="_-* #,##0\ _₫_-;\-* #,##0\ _₫_-;_-* &quot;-&quot;\ _₫_-;_-@_-"/>
  </numFmts>
  <fonts count="11" x14ac:knownFonts="1">
    <font>
      <sz val="11"/>
      <color theme="1" tint="0.3499862666707358"/>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8"/>
      <name val="Calibri"/>
      <family val="2"/>
      <scheme val="minor"/>
    </font>
    <font>
      <sz val="20"/>
      <color theme="3" tint="9.994811853389081E-2"/>
      <name val="Calibri"/>
      <family val="2"/>
      <scheme val="major"/>
    </font>
    <font>
      <sz val="11"/>
      <color theme="1" tint="0.3499862666707358"/>
      <name val="Calibri"/>
      <family val="2"/>
      <scheme val="minor"/>
    </font>
    <font>
      <sz val="11"/>
      <color theme="5" tint="-0.249946592608417"/>
      <name val="Calibri"/>
      <family val="2"/>
      <scheme val="major"/>
    </font>
    <font>
      <b/>
      <u/>
      <sz val="11"/>
      <color theme="9" tint="-0.249946592608417"/>
      <name val="Calibri"/>
      <family val="2"/>
      <scheme val="minor"/>
    </font>
    <font>
      <b/>
      <u/>
      <sz val="11"/>
      <color theme="5" tint="-0.249946592608417"/>
      <name val="Calibri"/>
      <family val="2"/>
      <scheme val="minor"/>
    </font>
    <font>
      <i/>
      <sz val="11"/>
      <color theme="1" tint="0.3499862666707358"/>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
        <bgColor indexed="64"/>
      </patternFill>
    </fill>
    <fill>
      <patternFill patternType="solid">
        <fgColor theme="5" tint="-0.249946592608417"/>
        <bgColor indexed="64"/>
      </patternFill>
    </fill>
    <fill>
      <patternFill patternType="solid">
        <fgColor theme="0"/>
        <bgColor indexed="64"/>
      </patternFill>
    </fill>
  </fills>
  <borders count="5">
    <border>
      <left/>
      <right/>
      <top/>
      <bottom/>
      <diagonal/>
    </border>
    <border>
      <left/>
      <right/>
      <top/>
      <bottom style="thin">
        <color theme="0" tint="-0.14996795556505021"/>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s>
  <cellStyleXfs count="17">
    <xf numFmtId="0" fontId="0" fillId="0" borderId="0">
      <alignment horizontal="left" wrapText="1" indent="1"/>
    </xf>
    <xf numFmtId="0" fontId="5" fillId="3" borderId="0" applyNumberFormat="0" applyAlignment="0" applyProtection="0"/>
    <xf numFmtId="0" fontId="3" fillId="4" borderId="4" applyNumberFormat="0" applyProtection="0">
      <alignment horizontal="left" vertical="center" wrapText="1" indent="1"/>
    </xf>
    <xf numFmtId="0" fontId="3" fillId="2" borderId="0" applyNumberFormat="0" applyAlignment="0" applyProtection="0"/>
    <xf numFmtId="0" fontId="7" fillId="0" borderId="1" applyFill="0" applyBorder="0" applyProtection="0">
      <alignment horizontal="right" indent="1"/>
    </xf>
    <xf numFmtId="0" fontId="1" fillId="0" borderId="0" applyNumberFormat="0" applyFill="0" applyBorder="0" applyAlignment="0" applyProtection="0"/>
    <xf numFmtId="0" fontId="9" fillId="0" borderId="0" applyNumberFormat="0" applyFill="0" applyProtection="0">
      <alignment horizontal="right"/>
    </xf>
    <xf numFmtId="0" fontId="8" fillId="0" borderId="0" applyNumberFormat="0" applyFill="0" applyAlignment="0" applyProtection="0"/>
    <xf numFmtId="14" fontId="6" fillId="0" borderId="0" applyFont="0" applyFill="0" applyBorder="0" applyAlignment="0">
      <alignment horizontal="left" indent="1"/>
    </xf>
    <xf numFmtId="0" fontId="3" fillId="4" borderId="0" applyFont="0" applyBorder="0">
      <alignment horizontal="center" wrapText="1"/>
      <protection locked="0"/>
    </xf>
    <xf numFmtId="0" fontId="10" fillId="0" borderId="0" applyNumberFormat="0" applyFill="0" applyBorder="0" applyProtection="0">
      <alignment wrapText="1"/>
    </xf>
    <xf numFmtId="0" fontId="6" fillId="0" borderId="3" applyNumberFormat="0" applyFont="0" applyFill="0" applyAlignment="0">
      <alignment wrapText="1"/>
    </xf>
    <xf numFmtId="168" fontId="2" fillId="2" borderId="0">
      <alignment horizontal="center" vertical="center"/>
    </xf>
    <xf numFmtId="169" fontId="6" fillId="0" borderId="0" applyFont="0" applyFill="0" applyBorder="0" applyProtection="0">
      <alignment horizontal="right" indent="1"/>
    </xf>
    <xf numFmtId="167" fontId="6" fillId="0" borderId="0" applyFont="0" applyFill="0" applyBorder="0" applyProtection="0">
      <alignment horizontal="center"/>
    </xf>
    <xf numFmtId="5" fontId="6" fillId="0" borderId="0" applyFont="0" applyFill="0" applyBorder="0" applyProtection="0">
      <alignment horizontal="right"/>
    </xf>
    <xf numFmtId="166" fontId="6" fillId="0" borderId="0" applyFont="0" applyFill="0" applyBorder="0" applyProtection="0">
      <alignment horizontal="right" indent="1"/>
    </xf>
  </cellStyleXfs>
  <cellXfs count="27">
    <xf numFmtId="0" fontId="0" fillId="0" borderId="0" xfId="0">
      <alignment horizontal="left" wrapText="1" indent="1"/>
    </xf>
    <xf numFmtId="0" fontId="4" fillId="0" borderId="0" xfId="0" applyFont="1" applyProtection="1">
      <alignment horizontal="left" wrapText="1" indent="1"/>
      <protection locked="0"/>
    </xf>
    <xf numFmtId="0" fontId="4" fillId="0" borderId="0" xfId="0" applyFont="1" applyAlignment="1" applyProtection="1">
      <alignment horizontal="center"/>
      <protection locked="0"/>
    </xf>
    <xf numFmtId="0" fontId="5" fillId="5" borderId="0" xfId="1" applyFill="1" applyProtection="1">
      <protection locked="0"/>
    </xf>
    <xf numFmtId="0" fontId="0" fillId="0" borderId="0" xfId="0" applyProtection="1">
      <alignment horizontal="left" wrapText="1" indent="1"/>
      <protection locked="0"/>
    </xf>
    <xf numFmtId="0" fontId="3" fillId="2" borderId="0" xfId="3" applyAlignment="1" applyProtection="1">
      <alignment horizontal="center"/>
    </xf>
    <xf numFmtId="0" fontId="3" fillId="4" borderId="0" xfId="9">
      <alignment horizontal="center" wrapText="1"/>
      <protection locked="0"/>
    </xf>
    <xf numFmtId="165" fontId="9" fillId="0" borderId="0" xfId="6" applyNumberFormat="1" applyFill="1" applyProtection="1">
      <alignment horizontal="right"/>
      <protection locked="0"/>
    </xf>
    <xf numFmtId="0" fontId="0" fillId="0" borderId="0" xfId="0" applyAlignment="1">
      <alignment vertical="top"/>
    </xf>
    <xf numFmtId="168" fontId="2" fillId="2" borderId="0" xfId="12">
      <alignment horizontal="center" vertical="center"/>
    </xf>
    <xf numFmtId="5" fontId="0" fillId="0" borderId="0" xfId="15" applyFont="1" applyFill="1" applyBorder="1">
      <alignment horizontal="right"/>
    </xf>
    <xf numFmtId="166" fontId="0" fillId="0" borderId="0" xfId="16" applyFont="1" applyFill="1" applyBorder="1">
      <alignment horizontal="right" indent="1"/>
    </xf>
    <xf numFmtId="0" fontId="3" fillId="4" borderId="4" xfId="2">
      <alignment horizontal="left" vertical="center" wrapText="1" indent="1"/>
    </xf>
    <xf numFmtId="0" fontId="3" fillId="4" borderId="3" xfId="11" applyFont="1" applyFill="1" applyAlignment="1">
      <alignment horizontal="left" vertical="center" wrapText="1" indent="1"/>
    </xf>
    <xf numFmtId="14" fontId="7" fillId="0" borderId="0" xfId="8" applyFont="1" applyFill="1" applyBorder="1" applyAlignment="1">
      <alignment horizontal="right" indent="1"/>
    </xf>
    <xf numFmtId="14" fontId="0" fillId="0" borderId="0" xfId="8" applyFont="1" applyAlignment="1">
      <alignment horizontal="left" wrapText="1" indent="1"/>
    </xf>
    <xf numFmtId="0" fontId="5" fillId="3" borderId="0" xfId="1" applyAlignment="1">
      <alignment horizontal="left" wrapText="1" indent="1"/>
    </xf>
    <xf numFmtId="0" fontId="9" fillId="0" borderId="0" xfId="6">
      <alignment horizontal="right"/>
    </xf>
    <xf numFmtId="0" fontId="10" fillId="0" borderId="0" xfId="10" applyAlignment="1"/>
    <xf numFmtId="5" fontId="0" fillId="0" borderId="0" xfId="15" applyFont="1">
      <alignment horizontal="right"/>
    </xf>
    <xf numFmtId="167" fontId="0" fillId="0" borderId="0" xfId="14" applyFont="1">
      <alignment horizontal="center"/>
    </xf>
    <xf numFmtId="167" fontId="6" fillId="0" borderId="0" xfId="14">
      <alignment horizontal="center"/>
    </xf>
    <xf numFmtId="0" fontId="5" fillId="3" borderId="0" xfId="1" applyAlignment="1">
      <alignment wrapText="1"/>
    </xf>
    <xf numFmtId="0" fontId="5" fillId="3" borderId="0" xfId="1" applyNumberFormat="1" applyAlignment="1" applyProtection="1">
      <protection locked="0"/>
    </xf>
    <xf numFmtId="0" fontId="5" fillId="3" borderId="2" xfId="1" applyNumberFormat="1" applyBorder="1" applyAlignment="1" applyProtection="1">
      <alignment horizontal="left" vertical="top"/>
      <protection locked="0"/>
    </xf>
    <xf numFmtId="5" fontId="0" fillId="0" borderId="0" xfId="15" applyFont="1" applyAlignment="1">
      <alignment horizontal="right"/>
    </xf>
    <xf numFmtId="169" fontId="0" fillId="0" borderId="0" xfId="13" applyFont="1" applyFill="1" applyBorder="1" applyAlignment="1">
      <alignment horizontal="right"/>
    </xf>
  </cellXfs>
  <cellStyles count="17">
    <cellStyle name="Bình thường" xfId="0" builtinId="0" customBuiltin="1"/>
    <cellStyle name="Dấu phẩy" xfId="13" builtinId="3" customBuiltin="1"/>
    <cellStyle name="Dấu phẩy [0]" xfId="14" builtinId="6" customBuiltin="1"/>
    <cellStyle name="Đầu đề 1" xfId="2" builtinId="16" customBuiltin="1"/>
    <cellStyle name="Đầu đề 2" xfId="3" builtinId="17" customBuiltin="1"/>
    <cellStyle name="Đầu đề 3" xfId="4" builtinId="18" customBuiltin="1"/>
    <cellStyle name="Đầu đề 4" xfId="5" builtinId="19" customBuiltin="1"/>
    <cellStyle name="Đầu đề bảng thanh toán nợ" xfId="9" xr:uid="{00000000-0005-0000-0000-000000000000}"/>
    <cellStyle name="Khoản thanh toán tiền vay hàng tháng" xfId="12" xr:uid="{00000000-0005-0000-0000-00000D000000}"/>
    <cellStyle name="Ngày" xfId="8" xr:uid="{00000000-0005-0000-0000-000004000000}"/>
    <cellStyle name="Phần trăm" xfId="16" builtinId="5" customBuiltin="1"/>
    <cellStyle name="Siêu kết nối" xfId="6" builtinId="8" customBuiltin="1"/>
    <cellStyle name="Siêu kết nối đã Bấm vào" xfId="7" builtinId="9" customBuiltin="1"/>
    <cellStyle name="Tiền tệ" xfId="15" builtinId="4" customBuiltin="1"/>
    <cellStyle name="Tiêu đề" xfId="1" builtinId="15" customBuiltin="1"/>
    <cellStyle name="Văn bản Giải thích" xfId="10" builtinId="53" customBuiltin="1"/>
    <cellStyle name="Viền trái của Thống kê chính" xfId="11" xr:uid="{00000000-0005-0000-0000-00000C000000}"/>
  </cellStyles>
  <dxfs count="17">
    <dxf>
      <numFmt numFmtId="9" formatCode="#,##0\ &quot;₫&quot;;\-#,##0\ &quot;₫&quot;"/>
      <alignment horizontal="right" vertical="bottom" textRotation="0" wrapText="0" indent="0" justifyLastLine="0" shrinkToFit="0" readingOrder="0"/>
    </dxf>
    <dxf>
      <numFmt numFmtId="167" formatCode="#,##0_ ;\-#,##0\ "/>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167" formatCode="#,##0_ ;\-#,##0\ "/>
    </dxf>
    <dxf>
      <protection locked="1" hidden="0"/>
    </dxf>
    <dxf>
      <font>
        <color theme="0"/>
      </font>
      <fill>
        <patternFill patternType="none">
          <bgColor auto="1"/>
        </patternFill>
      </fill>
      <border>
        <left/>
        <right/>
        <top/>
        <bottom/>
        <vertical/>
        <horizontal/>
      </border>
    </dxf>
    <dxf>
      <protection locked="0" hidden="0"/>
    </dxf>
    <dxf>
      <protection locked="0" hidden="0"/>
    </dxf>
    <dxf>
      <font>
        <b val="0"/>
        <i val="0"/>
        <color theme="5" tint="-0.249946592608417"/>
      </font>
      <border>
        <right style="thick">
          <color theme="0"/>
        </right>
      </border>
    </dxf>
    <dxf>
      <font>
        <b val="0"/>
        <i val="0"/>
        <color theme="5" tint="-0.249946592608417"/>
      </font>
      <fill>
        <patternFill patternType="solid">
          <bgColor theme="2"/>
        </patternFill>
      </fill>
    </dxf>
    <dxf>
      <font>
        <b/>
        <i val="0"/>
        <color theme="0"/>
      </font>
      <fill>
        <patternFill>
          <bgColor theme="5" tint="-0.249946592608417"/>
        </patternFill>
      </fill>
      <border>
        <left style="thick">
          <color theme="0"/>
        </left>
        <top style="thick">
          <color theme="0"/>
        </top>
      </border>
    </dxf>
    <dxf>
      <font>
        <b val="0"/>
        <i val="0"/>
        <color auto="1"/>
      </font>
      <fill>
        <patternFill patternType="solid">
          <bgColor theme="2"/>
        </patternFill>
      </fill>
      <border diagonalUp="0" diagonalDown="0">
        <left/>
        <right/>
        <top style="thick">
          <color theme="0"/>
        </top>
        <bottom style="thin">
          <color theme="0" tint="-0.14996795556505021"/>
        </bottom>
        <vertical/>
        <horizontal style="thin">
          <color theme="0" tint="-0.14996795556505021"/>
        </horizontal>
      </border>
    </dxf>
  </dxfs>
  <tableStyles count="1" defaultPivotStyle="PivotStyleLight16">
    <tableStyle name="Tính toán thế chấp" pivot="0" count="4" xr9:uid="{00000000-0011-0000-FFFF-FFFF00000000}">
      <tableStyleElement type="wholeTable" dxfId="16"/>
      <tableStyleElement type="headerRow" dxfId="15"/>
      <tableStyleElement type="lastColumn" dxfId="14"/>
      <tableStyleElement type="secondColumn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Chi_tiết_khoản_vay" displayName="Chi_tiết_khoản_vay" ref="B3:E8" totalsRowDxfId="12">
  <autoFilter ref="B3:E8" xr:uid="{00000000-0009-0000-0100-000005000000}">
    <filterColumn colId="0" hiddenButton="1"/>
    <filterColumn colId="1" hiddenButton="1"/>
    <filterColumn colId="2" hiddenButton="1"/>
    <filterColumn colId="3" hiddenButton="1"/>
  </autoFilter>
  <tableColumns count="4">
    <tableColumn id="1" xr3:uid="{00000000-0010-0000-0000-000001000000}" name="CHI TIẾT KHOẢN VAY" totalsRowLabel="Total"/>
    <tableColumn id="4" xr3:uid="{00000000-0010-0000-0000-000004000000}" name="GIÁ TRỊ" totalsRowFunction="count"/>
    <tableColumn id="2" xr3:uid="{00000000-0010-0000-0000-000002000000}" name="THỐNG KÊ CHÍNH" totalsRowDxfId="11"/>
    <tableColumn id="3" xr3:uid="{00000000-0010-0000-0000-000003000000}" name="TỔNG" dataDxfId="0"/>
  </tableColumns>
  <tableStyleInfo name="Tính toán thế chấp" showFirstColumn="0" showLastColumn="1" showRowStripes="1" showColumnStripes="1"/>
  <extLst>
    <ext xmlns:x14="http://schemas.microsoft.com/office/spreadsheetml/2009/9/main" uri="{504A1905-F514-4f6f-8877-14C23A59335A}">
      <x14:table altTextSummary="Nhập chi tiết khoản vay để tạo thống kê chính tiền vay cho các khoản thanh toán tiền vay hàng tháng, tổng các khoản thanh toán hàng tháng, tổng các khoản thanh toán tiền vay và tổng tiền lãi đã trả"/>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Khấu_trừ_dần" displayName="Khấu_trừ_dần" ref="B3:J363" totalsRowShown="0" dataDxfId="9">
  <autoFilter ref="B3:J363" xr:uid="{00000000-0009-0000-0100-000001000000}"/>
  <tableColumns count="9">
    <tableColumn id="1" xr3:uid="{00000000-0010-0000-0100-000001000000}" name="#" dataDxfId="8">
      <calculatedColumnFormula>ROWS($B$4:B4)</calculatedColumnFormula>
    </tableColumn>
    <tableColumn id="2" xr3:uid="{00000000-0010-0000-0100-000002000000}" name="ngày_x000a_thanh toán" dataCellStyle="Ngày">
      <calculatedColumnFormula>IF(Giá_trị_đã_nhập,IF(Khấu_trừ_dần[[#This Row],['#]]&lt;=Thời_hạn_Vay,IF(ROW()-ROW(Khấu_trừ_dần[[#Headers],[ngày
thanh toán]])=1,LoanStart,IF(I3&gt;0,EDATE(C3,1),"")),""),"")</calculatedColumnFormula>
    </tableColumn>
    <tableColumn id="3" xr3:uid="{00000000-0010-0000-0100-000003000000}" name="số dư_x000a_đầu kỳ" dataDxfId="7">
      <calculatedColumnFormula>IF(ROW()-ROW(Khấu_trừ_dần[[#Headers],[số dư
đầu kỳ]])=1,Số_tiền_Vay,IF(Khấu_trừ_dần[[#This Row],[ngày
thanh toán]]="",0,INDEX(Khấu_trừ_dần[], ROW()-4,8)))</calculatedColumnFormula>
    </tableColumn>
    <tableColumn id="4" xr3:uid="{00000000-0010-0000-0100-000004000000}" name="lãi_suất" dataDxfId="6">
      <calculatedColumnFormula>IF(Giá_trị_đã_nhập,IF(ROW()-ROW(Khấu_trừ_dần[[#Headers],[lãi_suất]])=1,-IPMT(Lãi_Suất_/12,1,Thời_hạn_Vay-ROWS($C$4:C4)+1,Khấu_trừ_dần[[#This Row],[số dư
đầu kỳ]]),IFERROR(-IPMT(Lãi_Suất_/12,1,Khấu_trừ_dần[[#This Row],['#
còn lại]],D5),0)),0)</calculatedColumnFormula>
    </tableColumn>
    <tableColumn id="5" xr3:uid="{00000000-0010-0000-0100-000005000000}" name="gốc" dataDxfId="5">
      <calculatedColumnFormula>IFERROR(IF(AND(Giá_trị_đã_nhập,Khấu_trừ_dần[[#This Row],[ngày
thanh toán]]&lt;&gt;""),-PPMT(Lãi_Suất_/12,1,Thời_hạn_Vay-ROWS($C$4:C4)+1,Khấu_trừ_dần[[#This Row],[số dư
đầu kỳ]]),""),0)</calculatedColumnFormula>
    </tableColumn>
    <tableColumn id="7" xr3:uid="{00000000-0010-0000-0100-000007000000}" name="thuế_x000a_bất động sản" dataDxfId="4">
      <calculatedColumnFormula>IF(Khấu_trừ_dần[[#This Row],[ngày
thanh toán]]="",0,PropertyTaxAmount)</calculatedColumnFormula>
    </tableColumn>
    <tableColumn id="9" xr3:uid="{00000000-0010-0000-0100-000009000000}" name="tổng_x000a_thanh toán" dataDxfId="3">
      <calculatedColumnFormula>IF(Khấu_trừ_dần[[#This Row],[ngày
thanh toán]]="",0,Khấu_trừ_dần[[#This Row],[lãi_suất]]+Khấu_trừ_dần[[#This Row],[gốc]]+Khấu_trừ_dần[[#This Row],[thuế
bất động sản]])</calculatedColumnFormula>
    </tableColumn>
    <tableColumn id="10" xr3:uid="{00000000-0010-0000-0100-00000A000000}" name="số dư_x000a_cuối kỳ" dataDxfId="2">
      <calculatedColumnFormula>IF(Khấu_trừ_dần[[#This Row],[ngày
thanh toán]]="",0,Khấu_trừ_dần[[#This Row],[số dư
đầu kỳ]]-Khấu_trừ_dần[[#This Row],[gốc]])</calculatedColumnFormula>
    </tableColumn>
    <tableColumn id="11" xr3:uid="{00000000-0010-0000-0100-00000B000000}" name="#_x000a_còn lại" dataDxfId="1">
      <calculatedColumnFormula>IF(Khấu_trừ_dần[[#This Row],[số dư
cuối kỳ]]&gt;0,LastRow-ROW(),0)</calculatedColumnFormula>
    </tableColumn>
  </tableColumns>
  <tableStyleInfo name="Tính toán thế chấp" showFirstColumn="0" showLastColumn="0" showRowStripes="1" showColumnStripes="0"/>
  <extLst>
    <ext xmlns:x14="http://schemas.microsoft.com/office/spreadsheetml/2009/9/main" uri="{504A1905-F514-4f6f-8877-14C23A59335A}">
      <x14:table altTextSummary="Tính toán các khoản thanh toán tiền vay theo thời gian. Các khoản thanh toán bổ sung giả định một khoản thanh toán bổ sung của cùng số tiền hàng tháng. Thêm một hàng mới &amp; nhập ngày thanh toán. Các cột sẽ cập nhật tự động"/>
    </ext>
  </extLst>
</table>
</file>

<file path=xl/theme/theme1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
    <pageSetUpPr autoPageBreaks="0" fitToPage="1"/>
  </sheetPr>
  <dimension ref="A1:E10"/>
  <sheetViews>
    <sheetView showGridLines="0" tabSelected="1" zoomScaleNormal="100" workbookViewId="0"/>
  </sheetViews>
  <sheetFormatPr defaultColWidth="8.85546875" defaultRowHeight="30" customHeight="1" x14ac:dyDescent="0.25"/>
  <cols>
    <col min="1" max="1" width="2.7109375" style="1" customWidth="1"/>
    <col min="2" max="2" width="35.7109375" style="2" customWidth="1"/>
    <col min="3" max="3" width="20.7109375" style="1" customWidth="1"/>
    <col min="4" max="4" width="39.85546875" style="1" customWidth="1"/>
    <col min="5" max="5" width="20.7109375" customWidth="1"/>
    <col min="6" max="16384" width="8.85546875" style="1"/>
  </cols>
  <sheetData>
    <row r="1" spans="1:5" ht="30" customHeight="1" x14ac:dyDescent="0.4">
      <c r="A1"/>
      <c r="B1" s="22" t="s">
        <v>0</v>
      </c>
      <c r="C1" s="22"/>
      <c r="D1" s="5" t="s">
        <v>10</v>
      </c>
      <c r="E1" s="16"/>
    </row>
    <row r="2" spans="1:5" ht="30" customHeight="1" thickBot="1" x14ac:dyDescent="0.45">
      <c r="A2"/>
      <c r="B2" s="22" t="s">
        <v>1</v>
      </c>
      <c r="C2" s="22"/>
      <c r="D2" s="9">
        <f>E4</f>
        <v>1.0736432460242781E3</v>
      </c>
      <c r="E2" s="16"/>
    </row>
    <row r="3" spans="1:5" ht="35.1" customHeight="1" thickTop="1" x14ac:dyDescent="0.25">
      <c r="A3"/>
      <c r="B3" s="12" t="s">
        <v>2</v>
      </c>
      <c r="C3" s="12" t="s">
        <v>9</v>
      </c>
      <c r="D3" s="13" t="s">
        <v>11</v>
      </c>
      <c r="E3" s="12" t="s">
        <v>17</v>
      </c>
    </row>
    <row r="4" spans="1:5" ht="30" customHeight="1" x14ac:dyDescent="0.25">
      <c r="B4" t="s">
        <v>3</v>
      </c>
      <c r="C4" s="10">
        <v>300000</v>
      </c>
      <c r="D4" t="s">
        <v>12</v>
      </c>
      <c r="E4" s="25">
        <f>IFERROR(PMT(Lãi_Suất_/12,Thời_hạn_Vay,-Số_tiền_Vay),0)</f>
        <v>1.0736432460242781E3</v>
      </c>
    </row>
    <row r="5" spans="1:5" ht="30" customHeight="1" x14ac:dyDescent="0.25">
      <c r="B5" t="s">
        <v>4</v>
      </c>
      <c r="C5" s="11">
        <v>0.05</v>
      </c>
      <c r="D5" t="s">
        <v>13</v>
      </c>
      <c r="E5" s="25">
        <f ca="1">IFERROR(IF(Giá_trị_đã_nhập,SUM(tổng_khoản_thanh_toán),0),0)</f>
        <v>5.2067923652670986E5</v>
      </c>
    </row>
    <row r="6" spans="1:5" ht="30" customHeight="1" x14ac:dyDescent="0.25">
      <c r="B6" t="s">
        <v>5</v>
      </c>
      <c r="C6" s="26">
        <v>360</v>
      </c>
      <c r="D6" t="s">
        <v>14</v>
      </c>
      <c r="E6" s="25">
        <f ca="1">IFERROR(IF(Giá_trị_đã_nhập,SUM(tổng_khoản_thanh_toán_tiền_vay),0),0)</f>
        <v>3.8567923652670946E5</v>
      </c>
    </row>
    <row r="7" spans="1:5" ht="30" customHeight="1" x14ac:dyDescent="0.25">
      <c r="B7" t="s">
        <v>6</v>
      </c>
      <c r="C7" s="10">
        <v>200000</v>
      </c>
      <c r="D7" t="s">
        <v>15</v>
      </c>
      <c r="E7" s="25">
        <f ca="1">IFERROR(IF(Giá_trị_đã_nhập,SUM(lãi_suất),0),0)</f>
        <v>1.8567923652670963E5</v>
      </c>
    </row>
    <row r="8" spans="1:5" ht="30" customHeight="1" x14ac:dyDescent="0.25">
      <c r="B8" t="s">
        <v>7</v>
      </c>
      <c r="C8" s="14">
        <f ca="1">TODAY()+120</f>
        <v>44740</v>
      </c>
      <c r="D8" t="s">
        <v>16</v>
      </c>
      <c r="E8" s="25">
        <v>375</v>
      </c>
    </row>
    <row r="9" spans="1:5" customFormat="1" ht="30" customHeight="1" x14ac:dyDescent="0.25">
      <c r="B9" s="18" t="s">
        <v>8</v>
      </c>
      <c r="C9" s="18"/>
      <c r="D9" s="18"/>
      <c r="E9" s="18"/>
    </row>
    <row r="10" spans="1:5" ht="30" customHeight="1" x14ac:dyDescent="0.25">
      <c r="C10" s="7"/>
      <c r="D10" s="7"/>
      <c r="E10" s="17" t="s">
        <v>18</v>
      </c>
    </row>
  </sheetData>
  <sheetProtection insertRows="0" deleteRows="0" selectLockedCells="1"/>
  <mergeCells count="2">
    <mergeCell ref="B1:C1"/>
    <mergeCell ref="B2:C2"/>
  </mergeCells>
  <dataValidations xWindow="814" yWindow="404" count="16">
    <dataValidation type="whole" errorStyle="warning" allowBlank="1" showInputMessage="1" showErrorMessage="1" error="Thời hạn tối đa của khoản vay cho máy tính tay này là 360 tháng (30 năm). Chọn THỬ LẠI để nhập giá trị từ 1 đến 360, HỦY BỎ để thoát" prompt="Nhập Thời hạn Khoản vay (theo tháng). Giá trị hợp lệ nằm trong khoảng từ 1 đến 360 (30 năm)" sqref="C6" xr:uid="{00000000-0002-0000-0000-000000000000}">
      <formula1>1</formula1>
      <formula2>360</formula2>
    </dataValidation>
    <dataValidation allowBlank="1" showInputMessage="1" showErrorMessage="1" prompt="Tính toán Thế chấp có chứa chi tiết khoản vay và tự động tính Thống kê Chính để xác định Tổng Thanh toán Tiền vay Hàng tháng. Liên kết dẫn hướng đến trang tính Bảng Thanh toán nợ nằm trong ô E10" sqref="A1" xr:uid="{00000000-0002-0000-0000-000001000000}"/>
    <dataValidation allowBlank="1" showInputMessage="1" showErrorMessage="1" prompt="Nhập Giá mua vào ô này" sqref="C4" xr:uid="{00000000-0002-0000-0000-000002000000}"/>
    <dataValidation allowBlank="1" showInputMessage="1" showErrorMessage="1" prompt="Nhập Lãi Suất vào ô này" sqref="C5" xr:uid="{00000000-0002-0000-0000-000003000000}"/>
    <dataValidation allowBlank="1" showInputMessage="1" showErrorMessage="1" prompt="Nhập tổng Số tiền Vay vào ô này" sqref="C7" xr:uid="{00000000-0002-0000-0000-000004000000}"/>
    <dataValidation allowBlank="1" showInputMessage="1" showErrorMessage="1" prompt="Nhập Ngày Bắt đầu Vay vào ô này" sqref="C8" xr:uid="{00000000-0002-0000-0000-000005000000}"/>
    <dataValidation allowBlank="1" showInputMessage="1" showErrorMessage="1" prompt="Nhập Số tiền thuế bất động sản hàng tháng vào ô này" sqref="E8" xr:uid="{00000000-0002-0000-0000-000006000000}"/>
    <dataValidation allowBlank="1" showInputMessage="1" showErrorMessage="1" prompt="Chi tiết khoản vay để nhập nằm trong cột này, bên dưới đầu đề này" sqref="B3" xr:uid="{00000000-0002-0000-0000-000007000000}"/>
    <dataValidation allowBlank="1" showInputMessage="1" showErrorMessage="1" prompt="Khoản thanh toán tiền vay hàng tháng được tự động tính trong ô này" sqref="D2" xr:uid="{00000000-0002-0000-0000-000008000000}"/>
    <dataValidation allowBlank="1" showInputMessage="1" showErrorMessage="1" prompt="Nhập giá trị Chi tiết Khoản vay vào cột này bên dưới đầu đề này. Nhập Số tiền Thuế Tài sản Hàng tháng vào ô E8" sqref="C3" xr:uid="{00000000-0002-0000-0000-000009000000}"/>
    <dataValidation allowBlank="1" showInputMessage="1" showErrorMessage="1" prompt="Thống kê chính cho khoản vay ở trong cột này bên dưới đầu đề này. Nhập Số tiền Thuế Tài sản Hàng tháng vào ô E8" sqref="D3" xr:uid="{00000000-0002-0000-0000-00000A000000}"/>
    <dataValidation allowBlank="1" showInputMessage="1" showErrorMessage="1" prompt="Tổng trong cột này, bên dưới đầu đề này được tính toán tự động. Nhập Số tiền thuế tài sản hàng tháng vào ô E8" sqref="E3" xr:uid="{00000000-0002-0000-0000-00000B000000}"/>
    <dataValidation allowBlank="1" showInputMessage="1" showErrorMessage="1" prompt="Tiêu đề của trang tính này nằm trong ô này và ô bên dưới" sqref="B1:C1" xr:uid="{00000000-0002-0000-0000-00000C000000}"/>
    <dataValidation allowBlank="1" showInputMessage="1" showErrorMessage="1" prompt="Khoản thanh toán tiền vay hàng tháng được tự động tính toán bên dưới" sqref="D1" xr:uid="{00000000-0002-0000-0000-00000D000000}"/>
    <dataValidation allowBlank="1" showInputMessage="1" showErrorMessage="1" prompt="Lưu ý này áp dụng cho Tổng các khoản thanh toán hàng tháng trong ô D5" sqref="B9" xr:uid="{00000000-0002-0000-0000-00000E000000}"/>
    <dataValidation allowBlank="1" showInputMessage="1" showErrorMessage="1" prompt="Liên kết đến trang tính Bảng thanh toán nợ" sqref="E10" xr:uid="{00000000-0002-0000-0000-00000F000000}"/>
  </dataValidations>
  <hyperlinks>
    <hyperlink ref="E10" location="'Bảng Thanh toán nợ'!A1" tooltip="Liên kết đến Bảng thanh toán nợ" display="To Amortization Table" xr:uid="{00000000-0004-0000-0000-000000000000}"/>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J363"/>
  <sheetViews>
    <sheetView showGridLines="0" zoomScaleNormal="100" workbookViewId="0"/>
  </sheetViews>
  <sheetFormatPr defaultColWidth="8.85546875" defaultRowHeight="15" x14ac:dyDescent="0.25"/>
  <cols>
    <col min="1" max="1" width="2.7109375" style="4" customWidth="1"/>
    <col min="2" max="2" width="9.140625" style="4" customWidth="1"/>
    <col min="3" max="3" width="15.28515625" style="4" customWidth="1"/>
    <col min="4" max="4" width="16.28515625" style="4" customWidth="1"/>
    <col min="5" max="5" width="14.28515625" style="4" customWidth="1"/>
    <col min="6" max="6" width="16.28515625" style="4" customWidth="1"/>
    <col min="7" max="7" width="17.5703125" style="4" customWidth="1"/>
    <col min="8" max="9" width="16.28515625" style="4" customWidth="1"/>
    <col min="10" max="10" width="15.7109375" style="4" customWidth="1"/>
    <col min="11" max="16384" width="8.85546875" style="4"/>
  </cols>
  <sheetData>
    <row r="1" spans="1:10" s="3" customFormat="1" ht="30" customHeight="1" x14ac:dyDescent="0.4">
      <c r="A1"/>
      <c r="B1" s="23" t="s">
        <v>19</v>
      </c>
      <c r="C1" s="23"/>
      <c r="D1" s="23"/>
      <c r="E1" s="23"/>
      <c r="F1" s="23"/>
      <c r="G1" s="23"/>
      <c r="H1" s="23"/>
      <c r="I1" s="23"/>
      <c r="J1" s="23"/>
    </row>
    <row r="2" spans="1:10" s="3" customFormat="1" ht="30" customHeight="1" thickBot="1" x14ac:dyDescent="0.45">
      <c r="A2" s="8"/>
      <c r="B2" s="24" t="s">
        <v>20</v>
      </c>
      <c r="C2" s="24"/>
      <c r="D2" s="24"/>
      <c r="E2" s="24"/>
      <c r="F2" s="24"/>
      <c r="G2" s="24"/>
      <c r="H2" s="24"/>
      <c r="I2" s="24"/>
      <c r="J2" s="24"/>
    </row>
    <row r="3" spans="1:10" ht="35.1" customHeight="1" thickTop="1" x14ac:dyDescent="0.25">
      <c r="B3" s="6" t="s">
        <v>21</v>
      </c>
      <c r="C3" s="6" t="s">
        <v>22</v>
      </c>
      <c r="D3" s="6" t="s">
        <v>23</v>
      </c>
      <c r="E3" s="6" t="s">
        <v>24</v>
      </c>
      <c r="F3" s="6" t="s">
        <v>25</v>
      </c>
      <c r="G3" s="6" t="s">
        <v>26</v>
      </c>
      <c r="H3" s="6" t="s">
        <v>27</v>
      </c>
      <c r="I3" s="6" t="s">
        <v>28</v>
      </c>
      <c r="J3" s="6" t="s">
        <v>29</v>
      </c>
    </row>
    <row r="4" spans="1:10" ht="15" customHeight="1" x14ac:dyDescent="0.25">
      <c r="B4" s="21">
        <f>ROWS($B$4:B4)</f>
        <v>1</v>
      </c>
      <c r="C4" s="15">
        <f ca="1">IF(Giá_trị_đã_nhập,IF(Khấu_trừ_dần[[#This Row],['#]]&lt;=Thời_hạn_Vay,IF(ROW()-ROW(Khấu_trừ_dần[[#Headers],[ngày
thanh toán]])=1,LoanStart,IF(I3&gt;0,EDATE(C3,1),"")),""),"")</f>
        <v>44740</v>
      </c>
      <c r="D4" s="19">
        <f>IF(ROW()-ROW(Khấu_trừ_dần[[#Headers],[số dư
đầu kỳ]])=1,Số_tiền_Vay,IF(Khấu_trừ_dần[[#This Row],[ngày
thanh toán]]="",0,INDEX(Khấu_trừ_dần[], ROW()-4,8)))</f>
        <v>200000</v>
      </c>
      <c r="E4" s="19">
        <f ca="1">IF(Giá_trị_đã_nhập,IF(ROW()-ROW(Khấu_trừ_dần[[#Headers],[lãi_suất]])=1,-IPMT(Lãi_Suất_/12,1,Thời_hạn_Vay-ROWS($C$4:C4)+1,Khấu_trừ_dần[[#This Row],[số dư
đầu kỳ]]),IFERROR(-IPMT(Lãi_Suất_/12,1,Khấu_trừ_dần[[#This Row],['#
còn lại]],D5),0)),0)</f>
        <v>8.333333333333334E2</v>
      </c>
      <c r="F4" s="19">
        <f ca="1">IFERROR(IF(AND(Giá_trị_đã_nhập,Khấu_trừ_dần[[#This Row],[ngày
thanh toán]]&lt;&gt;""),-PPMT(Lãi_Suất_/12,1,Thời_hạn_Vay-ROWS($C$4:C4)+1,Khấu_trừ_dần[[#This Row],[số dư
đầu kỳ]]),""),0)</f>
        <v>2.4030991269094474E2</v>
      </c>
      <c r="G4" s="19">
        <f ca="1">IF(Khấu_trừ_dần[[#This Row],[ngày
thanh toán]]="",0,PropertyTaxAmount)</f>
        <v>375</v>
      </c>
      <c r="H4" s="19">
        <f ca="1">IF(Khấu_trừ_dần[[#This Row],[ngày
thanh toán]]="",0,Khấu_trừ_dần[[#This Row],[lãi_suất]]+Khấu_trừ_dần[[#This Row],[gốc]]+Khấu_trừ_dần[[#This Row],[thuế
bất động sản]])</f>
        <v>1.4486432460242781E3</v>
      </c>
      <c r="I4" s="19">
        <f ca="1">IF(Khấu_trừ_dần[[#This Row],[ngày
thanh toán]]="",0,Khấu_trừ_dần[[#This Row],[số dư
đầu kỳ]]-Khấu_trừ_dần[[#This Row],[gốc]])</f>
        <v>1.9975969008730905E5</v>
      </c>
      <c r="J4" s="20">
        <f ca="1">IF(Khấu_trừ_dần[[#This Row],[số dư
cuối kỳ]]&gt;0,LastRow-ROW(),0)</f>
        <v>359</v>
      </c>
    </row>
    <row r="5" spans="1:10" ht="15" customHeight="1" x14ac:dyDescent="0.25">
      <c r="B5" s="21">
        <f>ROWS($B$4:B5)</f>
        <v>2</v>
      </c>
      <c r="C5" s="15">
        <f ca="1">IF(Giá_trị_đã_nhập,IF(Khấu_trừ_dần[[#This Row],['#]]&lt;=Thời_hạn_Vay,IF(ROW()-ROW(Khấu_trừ_dần[[#Headers],[ngày
thanh toán]])=1,LoanStart,IF(I4&gt;0,EDATE(C4,1),"")),""),"")</f>
        <v>44770</v>
      </c>
      <c r="D5" s="19">
        <f ca="1">IF(ROW()-ROW(Khấu_trừ_dần[[#Headers],[số dư
đầu kỳ]])=1,Số_tiền_Vay,IF(Khấu_trừ_dần[[#This Row],[ngày
thanh toán]]="",0,INDEX(Khấu_trừ_dần[], ROW()-4,8)))</f>
        <v>1.9975969008730905E5</v>
      </c>
      <c r="E5" s="19">
        <f ca="1">IF(Giá_trị_đã_nhập,IF(ROW()-ROW(Khấu_trừ_dần[[#Headers],[lãi_suất]])=1,-IPMT(Lãi_Suất_/12,1,Thời_hạn_Vay-ROWS($C$4:C5)+1,Khấu_trừ_dần[[#This Row],[số dư
đầu kỳ]]),IFERROR(-IPMT(Lãi_Suất_/12,1,Khấu_trừ_dần[[#This Row],['#
còn lại]],D6),0)),0)</f>
        <v>8.313265786804801E2</v>
      </c>
      <c r="F5" s="19">
        <f ca="1">IFERROR(IF(AND(Giá_trị_đã_nhập,Khấu_trừ_dần[[#This Row],[ngày
thanh toán]]&lt;&gt;""),-PPMT(Lãi_Suất_/12,1,Thời_hạn_Vay-ROWS($C$4:C5)+1,Khấu_trừ_dần[[#This Row],[số dư
đầu kỳ]]),""),0)</f>
        <v>2.413112039938236E2</v>
      </c>
      <c r="G5" s="19">
        <f ca="1">IF(Khấu_trừ_dần[[#This Row],[ngày
thanh toán]]="",0,PropertyTaxAmount)</f>
        <v>375</v>
      </c>
      <c r="H5" s="19">
        <f ca="1">IF(Khấu_trừ_dần[[#This Row],[ngày
thanh toán]]="",0,Khấu_trừ_dần[[#This Row],[lãi_suất]]+Khấu_trừ_dần[[#This Row],[gốc]]+Khấu_trừ_dần[[#This Row],[thuế
bất động sản]])</f>
        <v>1.4476377826743037E3</v>
      </c>
      <c r="I5" s="19">
        <f ca="1">IF(Khấu_trừ_dần[[#This Row],[ngày
thanh toán]]="",0,Khấu_trừ_dần[[#This Row],[số dư
đầu kỳ]]-Khấu_trừ_dần[[#This Row],[gốc]])</f>
        <v>1.9951837888331522E5</v>
      </c>
      <c r="J5" s="20">
        <f ca="1">IF(Khấu_trừ_dần[[#This Row],[số dư
cuối kỳ]]&gt;0,LastRow-ROW(),0)</f>
        <v>358</v>
      </c>
    </row>
    <row r="6" spans="1:10" ht="15" customHeight="1" x14ac:dyDescent="0.25">
      <c r="B6" s="21">
        <f>ROWS($B$4:B6)</f>
        <v>3</v>
      </c>
      <c r="C6" s="15">
        <f ca="1">IF(Giá_trị_đã_nhập,IF(Khấu_trừ_dần[[#This Row],['#]]&lt;=Thời_hạn_Vay,IF(ROW()-ROW(Khấu_trừ_dần[[#Headers],[ngày
thanh toán]])=1,LoanStart,IF(I5&gt;0,EDATE(C5,1),"")),""),"")</f>
        <v>44801</v>
      </c>
      <c r="D6" s="19">
        <f ca="1">IF(ROW()-ROW(Khấu_trừ_dần[[#Headers],[số dư
đầu kỳ]])=1,Số_tiền_Vay,IF(Khấu_trừ_dần[[#This Row],[ngày
thanh toán]]="",0,INDEX(Khấu_trừ_dần[], ROW()-4,8)))</f>
        <v>1.9951837888331522E5</v>
      </c>
      <c r="E6" s="19">
        <f ca="1">IF(Giá_trị_đã_nhập,IF(ROW()-ROW(Khấu_trừ_dần[[#Headers],[lãi_suất]])=1,-IPMT(Lãi_Suất_/12,1,Thời_hạn_Vay-ROWS($C$4:C6)+1,Khấu_trừ_dần[[#This Row],[số dư
đầu kỳ]]),IFERROR(-IPMT(Lãi_Suất_/12,1,Khấu_trừ_dần[[#This Row],['#
còn lại]],D7),0)),0)</f>
        <v>8.303169258998809E2</v>
      </c>
      <c r="F6" s="19">
        <f ca="1">IFERROR(IF(AND(Giá_trị_đã_nhập,Khấu_trừ_dần[[#This Row],[ngày
thanh toán]]&lt;&gt;""),-PPMT(Lãi_Suất_/12,1,Thời_hạn_Vay-ROWS($C$4:C6)+1,Khấu_trừ_dần[[#This Row],[số dư
đầu kỳ]]),""),0)</f>
        <v>2.4231666734379792E2</v>
      </c>
      <c r="G6" s="19">
        <f ca="1">IF(Khấu_trừ_dần[[#This Row],[ngày
thanh toán]]="",0,PropertyTaxAmount)</f>
        <v>375</v>
      </c>
      <c r="H6" s="19">
        <f ca="1">IF(Khấu_trừ_dần[[#This Row],[ngày
thanh toán]]="",0,Khấu_trừ_dần[[#This Row],[lãi_suất]]+Khấu_trừ_dần[[#This Row],[gốc]]+Khấu_trừ_dần[[#This Row],[thuế
bất động sản]])</f>
        <v>1.4476335932436787E3</v>
      </c>
      <c r="I6" s="19">
        <f ca="1">IF(Khấu_trừ_dần[[#This Row],[ngày
thanh toán]]="",0,Khấu_trừ_dần[[#This Row],[số dư
đầu kỳ]]-Khấu_trừ_dần[[#This Row],[gốc]])</f>
        <v>1.992760622159714E5</v>
      </c>
      <c r="J6" s="20">
        <f ca="1">IF(Khấu_trừ_dần[[#This Row],[số dư
cuối kỳ]]&gt;0,LastRow-ROW(),0)</f>
        <v>357</v>
      </c>
    </row>
    <row r="7" spans="1:10" ht="15" customHeight="1" x14ac:dyDescent="0.25">
      <c r="B7" s="21">
        <f>ROWS($B$4:B7)</f>
        <v>4</v>
      </c>
      <c r="C7" s="15">
        <f ca="1">IF(Giá_trị_đã_nhập,IF(Khấu_trừ_dần[[#This Row],['#]]&lt;=Thời_hạn_Vay,IF(ROW()-ROW(Khấu_trừ_dần[[#Headers],[ngày
thanh toán]])=1,LoanStart,IF(I6&gt;0,EDATE(C6,1),"")),""),"")</f>
        <v>44832</v>
      </c>
      <c r="D7" s="19">
        <f ca="1">IF(ROW()-ROW(Khấu_trừ_dần[[#Headers],[số dư
đầu kỳ]])=1,Số_tiền_Vay,IF(Khấu_trừ_dần[[#This Row],[ngày
thanh toán]]="",0,INDEX(Khấu_trừ_dần[], ROW()-4,8)))</f>
        <v>1.992760622159714E5</v>
      </c>
      <c r="E7" s="19">
        <f ca="1">IF(Giá_trị_đã_nhập,IF(ROW()-ROW(Khấu_trừ_dần[[#Headers],[lãi_suất]])=1,-IPMT(Lãi_Suất_/12,1,Thời_hạn_Vay-ROWS($C$4:C7)+1,Khấu_trừ_dần[[#This Row],[số dư
đầu kỳ]]),IFERROR(-IPMT(Lãi_Suất_/12,1,Khấu_trừ_dần[[#This Row],['#
còn lại]],D8),0)),0)</f>
        <v>8.29303066232696E2</v>
      </c>
      <c r="F7" s="19">
        <f ca="1">IFERROR(IF(AND(Giá_trị_đã_nhập,Khấu_trừ_dần[[#This Row],[ngày
thanh toán]]&lt;&gt;""),-PPMT(Lãi_Suất_/12,1,Thời_hạn_Vay-ROWS($C$4:C7)+1,Khấu_trừ_dần[[#This Row],[số dư
đầu kỳ]]),""),0)</f>
        <v>2.4332632012439709E2</v>
      </c>
      <c r="G7" s="19">
        <f ca="1">IF(Khấu_trừ_dần[[#This Row],[ngày
thanh toán]]="",0,PropertyTaxAmount)</f>
        <v>375</v>
      </c>
      <c r="H7" s="19">
        <f ca="1">IF(Khấu_trừ_dần[[#This Row],[ngày
thanh toán]]="",0,Khấu_trừ_dần[[#This Row],[lãi_suất]]+Khấu_trừ_dần[[#This Row],[gốc]]+Khấu_trừ_dần[[#This Row],[thuế
bất động sản]])</f>
        <v>1.4476293863570932E3</v>
      </c>
      <c r="I7" s="19">
        <f ca="1">IF(Khấu_trừ_dần[[#This Row],[ngày
thanh toán]]="",0,Khấu_trừ_dần[[#This Row],[số dư
đầu kỳ]]-Khấu_trừ_dần[[#This Row],[gốc]])</f>
        <v>1.9903273589584703E5</v>
      </c>
      <c r="J7" s="20">
        <f ca="1">IF(Khấu_trừ_dần[[#This Row],[số dư
cuối kỳ]]&gt;0,LastRow-ROW(),0)</f>
        <v>356</v>
      </c>
    </row>
    <row r="8" spans="1:10" ht="15" customHeight="1" x14ac:dyDescent="0.25">
      <c r="B8" s="21">
        <f>ROWS($B$4:B8)</f>
        <v>5</v>
      </c>
      <c r="C8" s="15">
        <f ca="1">IF(Giá_trị_đã_nhập,IF(Khấu_trừ_dần[[#This Row],['#]]&lt;=Thời_hạn_Vay,IF(ROW()-ROW(Khấu_trừ_dần[[#Headers],[ngày
thanh toán]])=1,LoanStart,IF(I7&gt;0,EDATE(C7,1),"")),""),"")</f>
        <v>44862</v>
      </c>
      <c r="D8" s="19">
        <f ca="1">IF(ROW()-ROW(Khấu_trừ_dần[[#Headers],[số dư
đầu kỳ]])=1,Số_tiền_Vay,IF(Khấu_trừ_dần[[#This Row],[ngày
thanh toán]]="",0,INDEX(Khấu_trừ_dần[], ROW()-4,8)))</f>
        <v>1.9903273589584703E5</v>
      </c>
      <c r="E8" s="19">
        <f ca="1">IF(Giá_trị_đã_nhập,IF(ROW()-ROW(Khấu_trừ_dần[[#Headers],[lãi_suất]])=1,-IPMT(Lãi_Suất_/12,1,Thời_hạn_Vay-ROWS($C$4:C8)+1,Khấu_trừ_dần[[#This Row],[số dư
đầu kỳ]]),IFERROR(-IPMT(Lãi_Suất_/12,1,Khấu_trừ_dần[[#This Row],['#
còn lại]],D9),0)),0)</f>
        <v>8.28284982150231E2</v>
      </c>
      <c r="F8" s="19">
        <f ca="1">IFERROR(IF(AND(Giá_trị_đã_nhập,Khấu_trừ_dần[[#This Row],[ngày
thanh toán]]&lt;&gt;""),-PPMT(Lãi_Suất_/12,1,Thời_hạn_Vay-ROWS($C$4:C8)+1,Khấu_trừ_dần[[#This Row],[số dư
đầu kỳ]]),""),0)</f>
        <v>2.443401797915821E2</v>
      </c>
      <c r="G8" s="19">
        <f ca="1">IF(Khấu_trừ_dần[[#This Row],[ngày
thanh toán]]="",0,PropertyTaxAmount)</f>
        <v>375</v>
      </c>
      <c r="H8" s="19">
        <f ca="1">IF(Khấu_trừ_dần[[#This Row],[ngày
thanh toán]]="",0,Khấu_trừ_dần[[#This Row],[lãi_suất]]+Khấu_trừ_dần[[#This Row],[gốc]]+Khấu_trừ_dần[[#This Row],[thuế
bất động sản]])</f>
        <v>1.447625161941813E3</v>
      </c>
      <c r="I8" s="19">
        <f ca="1">IF(Khấu_trừ_dần[[#This Row],[ngày
thanh toán]]="",0,Khấu_trừ_dần[[#This Row],[số dư
đầu kỳ]]-Khấu_trừ_dần[[#This Row],[gốc]])</f>
        <v>1.9878839571605544E5</v>
      </c>
      <c r="J8" s="20">
        <f ca="1">IF(Khấu_trừ_dần[[#This Row],[số dư
cuối kỳ]]&gt;0,LastRow-ROW(),0)</f>
        <v>355</v>
      </c>
    </row>
    <row r="9" spans="1:10" ht="15" customHeight="1" x14ac:dyDescent="0.25">
      <c r="B9" s="21">
        <f>ROWS($B$4:B9)</f>
        <v>6</v>
      </c>
      <c r="C9" s="15">
        <f ca="1">IF(Giá_trị_đã_nhập,IF(Khấu_trừ_dần[[#This Row],['#]]&lt;=Thời_hạn_Vay,IF(ROW()-ROW(Khấu_trừ_dần[[#Headers],[ngày
thanh toán]])=1,LoanStart,IF(I8&gt;0,EDATE(C8,1),"")),""),"")</f>
        <v>44893</v>
      </c>
      <c r="D9" s="19">
        <f ca="1">IF(ROW()-ROW(Khấu_trừ_dần[[#Headers],[số dư
đầu kỳ]])=1,Số_tiền_Vay,IF(Khấu_trừ_dần[[#This Row],[ngày
thanh toán]]="",0,INDEX(Khấu_trừ_dần[], ROW()-4,8)))</f>
        <v>1.9878839571605544E5</v>
      </c>
      <c r="E9" s="19">
        <f ca="1">IF(Giá_trị_đã_nhập,IF(ROW()-ROW(Khấu_trừ_dần[[#Headers],[lãi_suất]])=1,-IPMT(Lãi_Suất_/12,1,Thời_hạn_Vay-ROWS($C$4:C9)+1,Khấu_trừ_dần[[#This Row],[số dư
đầu kỳ]]),IFERROR(-IPMT(Lãi_Suất_/12,1,Khấu_trừ_dần[[#This Row],['#
còn lại]],D10),0)),0)</f>
        <v>8.272626560507558E2</v>
      </c>
      <c r="F9" s="19">
        <f ca="1">IFERROR(IF(AND(Giá_trị_đã_nhập,Khấu_trừ_dần[[#This Row],[ngày
thanh toán]]&lt;&gt;""),-PPMT(Lãi_Suất_/12,1,Thời_hạn_Vay-ROWS($C$4:C9)+1,Khấu_trừ_dần[[#This Row],[số dư
đầu kỳ]]),""),0)</f>
        <v>2.45358263874047E2</v>
      </c>
      <c r="G9" s="19">
        <f ca="1">IF(Khấu_trừ_dần[[#This Row],[ngày
thanh toán]]="",0,PropertyTaxAmount)</f>
        <v>375</v>
      </c>
      <c r="H9" s="19">
        <f ca="1">IF(Khấu_trừ_dần[[#This Row],[ngày
thanh toán]]="",0,Khấu_trừ_dần[[#This Row],[lãi_suất]]+Khấu_trừ_dần[[#This Row],[gốc]]+Khấu_trừ_dần[[#This Row],[thuế
bất động sản]])</f>
        <v>1.4476209199248028E3</v>
      </c>
      <c r="I9" s="19">
        <f ca="1">IF(Khấu_trừ_dần[[#This Row],[ngày
thanh toán]]="",0,Khấu_trừ_dần[[#This Row],[số dư
đầu kỳ]]-Khấu_trừ_dần[[#This Row],[gốc]])</f>
        <v>1.985430374521814E5</v>
      </c>
      <c r="J9" s="20">
        <f ca="1">IF(Khấu_trừ_dần[[#This Row],[số dư
cuối kỳ]]&gt;0,LastRow-ROW(),0)</f>
        <v>354</v>
      </c>
    </row>
    <row r="10" spans="1:10" ht="15" customHeight="1" x14ac:dyDescent="0.25">
      <c r="B10" s="21">
        <f>ROWS($B$4:B10)</f>
        <v>7</v>
      </c>
      <c r="C10" s="15">
        <f ca="1">IF(Giá_trị_đã_nhập,IF(Khấu_trừ_dần[[#This Row],['#]]&lt;=Thời_hạn_Vay,IF(ROW()-ROW(Khấu_trừ_dần[[#Headers],[ngày
thanh toán]])=1,LoanStart,IF(I9&gt;0,EDATE(C9,1),"")),""),"")</f>
        <v>44923</v>
      </c>
      <c r="D10" s="19">
        <f ca="1">IF(ROW()-ROW(Khấu_trừ_dần[[#Headers],[số dư
đầu kỳ]])=1,Số_tiền_Vay,IF(Khấu_trừ_dần[[#This Row],[ngày
thanh toán]]="",0,INDEX(Khấu_trừ_dần[], ROW()-4,8)))</f>
        <v>1.985430374521814E5</v>
      </c>
      <c r="E10" s="19">
        <f ca="1">IF(Giá_trị_đã_nhập,IF(ROW()-ROW(Khấu_trừ_dần[[#Headers],[lãi_suất]])=1,-IPMT(Lãi_Suất_/12,1,Thời_hạn_Vay-ROWS($C$4:C10)+1,Khấu_trừ_dần[[#This Row],[số dư
đầu kỳ]]),IFERROR(-IPMT(Lãi_Suất_/12,1,Khấu_trừ_dần[[#This Row],['#
còn lại]],D11),0)),0)</f>
        <v>8.262360702591994E2</v>
      </c>
      <c r="F10" s="19">
        <f ca="1">IFERROR(IF(AND(Giá_trị_đã_nhập,Khấu_trừ_dần[[#This Row],[ngày
thanh toán]]&lt;&gt;""),-PPMT(Lãi_Suất_/12,1,Thời_hạn_Vay-ROWS($C$4:C10)+1,Khấu_trừ_dần[[#This Row],[số dư
đầu kỳ]]),""),0)</f>
        <v>2.4638058997352215E2</v>
      </c>
      <c r="G10" s="19">
        <f ca="1">IF(Khấu_trừ_dần[[#This Row],[ngày
thanh toán]]="",0,PropertyTaxAmount)</f>
        <v>375</v>
      </c>
      <c r="H10" s="19">
        <f ca="1">IF(Khấu_trừ_dần[[#This Row],[ngày
thanh toán]]="",0,Khấu_trừ_dần[[#This Row],[lãi_suất]]+Khấu_trừ_dần[[#This Row],[gốc]]+Khấu_trừ_dần[[#This Row],[thuế
bất động sản]])</f>
        <v>1.4476166602327216E3</v>
      </c>
      <c r="I10" s="19">
        <f ca="1">IF(Khấu_trừ_dần[[#This Row],[ngày
thanh toán]]="",0,Khấu_trừ_dần[[#This Row],[số dư
đầu kỳ]]-Khấu_trừ_dần[[#This Row],[gốc]])</f>
        <v>1.9829665686220786E5</v>
      </c>
      <c r="J10" s="20">
        <f ca="1">IF(Khấu_trừ_dần[[#This Row],[số dư
cuối kỳ]]&gt;0,LastRow-ROW(),0)</f>
        <v>353</v>
      </c>
    </row>
    <row r="11" spans="1:10" ht="15" customHeight="1" x14ac:dyDescent="0.25">
      <c r="B11" s="21">
        <f>ROWS($B$4:B11)</f>
        <v>8</v>
      </c>
      <c r="C11" s="15">
        <f ca="1">IF(Giá_trị_đã_nhập,IF(Khấu_trừ_dần[[#This Row],['#]]&lt;=Thời_hạn_Vay,IF(ROW()-ROW(Khấu_trừ_dần[[#Headers],[ngày
thanh toán]])=1,LoanStart,IF(I10&gt;0,EDATE(C10,1),"")),""),"")</f>
        <v>44954</v>
      </c>
      <c r="D11" s="19">
        <f ca="1">IF(ROW()-ROW(Khấu_trừ_dần[[#Headers],[số dư
đầu kỳ]])=1,Số_tiền_Vay,IF(Khấu_trừ_dần[[#This Row],[ngày
thanh toán]]="",0,INDEX(Khấu_trừ_dần[], ROW()-4,8)))</f>
        <v>1.9829665686220786E5</v>
      </c>
      <c r="E11" s="19">
        <f ca="1">IF(Giá_trị_đã_nhập,IF(ROW()-ROW(Khấu_trừ_dần[[#Headers],[lãi_suất]])=1,-IPMT(Lãi_Suất_/12,1,Thời_hạn_Vay-ROWS($C$4:C11)+1,Khấu_trừ_dần[[#This Row],[số dư
đầu kỳ]]),IFERROR(-IPMT(Lãi_Suất_/12,1,Khấu_trừ_dần[[#This Row],['#
còn lại]],D12),0)),0)</f>
        <v>8.25205207026845E2</v>
      </c>
      <c r="F11" s="19">
        <f ca="1">IFERROR(IF(AND(Giá_trị_đã_nhập,Khấu_trừ_dần[[#This Row],[ngày
thanh toán]]&lt;&gt;""),-PPMT(Lãi_Suất_/12,1,Thời_hạn_Vay-ROWS($C$4:C11)+1,Khấu_trừ_dần[[#This Row],[số dư
đầu kỳ]]),""),0)</f>
        <v>2.4740717576507853E2</v>
      </c>
      <c r="G11" s="19">
        <f ca="1">IF(Khấu_trừ_dần[[#This Row],[ngày
thanh toán]]="",0,PropertyTaxAmount)</f>
        <v>375</v>
      </c>
      <c r="H11" s="19">
        <f ca="1">IF(Khấu_trừ_dần[[#This Row],[ngày
thanh toán]]="",0,Khấu_trừ_dần[[#This Row],[lãi_suất]]+Khấu_trừ_dần[[#This Row],[gốc]]+Khấu_trừ_dần[[#This Row],[thuế
bất động sản]])</f>
        <v>1.4476123827919234E3</v>
      </c>
      <c r="I11" s="19">
        <f ca="1">IF(Khấu_trừ_dần[[#This Row],[ngày
thanh toán]]="",0,Khấu_trừ_dần[[#This Row],[số dư
đầu kỳ]]-Khấu_trừ_dần[[#This Row],[gốc]])</f>
        <v>1.9804924968644278E5</v>
      </c>
      <c r="J11" s="20">
        <f ca="1">IF(Khấu_trừ_dần[[#This Row],[số dư
cuối kỳ]]&gt;0,LastRow-ROW(),0)</f>
        <v>352</v>
      </c>
    </row>
    <row r="12" spans="1:10" ht="15" customHeight="1" x14ac:dyDescent="0.25">
      <c r="B12" s="21">
        <f>ROWS($B$4:B12)</f>
        <v>9</v>
      </c>
      <c r="C12" s="15">
        <f ca="1">IF(Giá_trị_đã_nhập,IF(Khấu_trừ_dần[[#This Row],['#]]&lt;=Thời_hạn_Vay,IF(ROW()-ROW(Khấu_trừ_dần[[#Headers],[ngày
thanh toán]])=1,LoanStart,IF(I11&gt;0,EDATE(C11,1),"")),""),"")</f>
        <v>44985</v>
      </c>
      <c r="D12" s="19">
        <f ca="1">IF(ROW()-ROW(Khấu_trừ_dần[[#Headers],[số dư
đầu kỳ]])=1,Số_tiền_Vay,IF(Khấu_trừ_dần[[#This Row],[ngày
thanh toán]]="",0,INDEX(Khấu_trừ_dần[], ROW()-4,8)))</f>
        <v>1.9804924968644278E5</v>
      </c>
      <c r="E12" s="19">
        <f ca="1">IF(Giá_trị_đã_nhập,IF(ROW()-ROW(Khấu_trừ_dần[[#Headers],[lãi_suất]])=1,-IPMT(Lãi_Suất_/12,1,Thời_hạn_Vay-ROWS($C$4:C12)+1,Khấu_trừ_dần[[#This Row],[số dư
đầu kỳ]]),IFERROR(-IPMT(Lãi_Suất_/12,1,Khấu_trừ_dần[[#This Row],['#
còn lại]],D13),0)),0)</f>
        <v>8.241700485310222E2</v>
      </c>
      <c r="F12" s="19">
        <f ca="1">IFERROR(IF(AND(Giá_trị_đã_nhập,Khấu_trừ_dần[[#This Row],[ngày
thanh toán]]&lt;&gt;""),-PPMT(Lãi_Suất_/12,1,Thời_hạn_Vay-ROWS($C$4:C12)+1,Khấu_trừ_dần[[#This Row],[số dư
đầu kỳ]]),""),0)</f>
        <v>2.4843803899743304E2</v>
      </c>
      <c r="G12" s="19">
        <f ca="1">IF(Khấu_trừ_dần[[#This Row],[ngày
thanh toán]]="",0,PropertyTaxAmount)</f>
        <v>375</v>
      </c>
      <c r="H12" s="19">
        <f ca="1">IF(Khấu_trừ_dần[[#This Row],[ngày
thanh toán]]="",0,Khấu_trừ_dần[[#This Row],[lãi_suất]]+Khấu_trừ_dần[[#This Row],[gốc]]+Khấu_trừ_dần[[#This Row],[thuế
bất động sản]])</f>
        <v>1.4476080875284551E3</v>
      </c>
      <c r="I12" s="19">
        <f ca="1">IF(Khấu_trừ_dần[[#This Row],[ngày
thanh toán]]="",0,Khấu_trừ_dần[[#This Row],[số dư
đầu kỳ]]-Khấu_trừ_dần[[#This Row],[gốc]])</f>
        <v>1.9780081164744534E5</v>
      </c>
      <c r="J12" s="20">
        <f ca="1">IF(Khấu_trừ_dần[[#This Row],[số dư
cuối kỳ]]&gt;0,LastRow-ROW(),0)</f>
        <v>351</v>
      </c>
    </row>
    <row r="13" spans="1:10" ht="15" customHeight="1" x14ac:dyDescent="0.25">
      <c r="B13" s="21">
        <f>ROWS($B$4:B13)</f>
        <v>10</v>
      </c>
      <c r="C13" s="15">
        <f ca="1">IF(Giá_trị_đã_nhập,IF(Khấu_trừ_dần[[#This Row],['#]]&lt;=Thời_hạn_Vay,IF(ROW()-ROW(Khấu_trừ_dần[[#Headers],[ngày
thanh toán]])=1,LoanStart,IF(I12&gt;0,EDATE(C12,1),"")),""),"")</f>
        <v>45013</v>
      </c>
      <c r="D13" s="19">
        <f ca="1">IF(ROW()-ROW(Khấu_trừ_dần[[#Headers],[số dư
đầu kỳ]])=1,Số_tiền_Vay,IF(Khấu_trừ_dần[[#This Row],[ngày
thanh toán]]="",0,INDEX(Khấu_trừ_dần[], ROW()-4,8)))</f>
        <v>1.9780081164744534E5</v>
      </c>
      <c r="E13" s="19">
        <f ca="1">IF(Giá_trị_đã_nhập,IF(ROW()-ROW(Khấu_trừ_dần[[#Headers],[lãi_suất]])=1,-IPMT(Lãi_Suất_/12,1,Thời_hạn_Vay-ROWS($C$4:C13)+1,Khấu_trừ_dần[[#This Row],[số dư
đầu kỳ]]),IFERROR(-IPMT(Lãi_Suất_/12,1,Khấu_trừ_dần[[#This Row],['#
còn lại]],D14),0)),0)</f>
        <v>8.231305768748003E2</v>
      </c>
      <c r="F13" s="19">
        <f ca="1">IFERROR(IF(AND(Giá_trị_đã_nhập,Khấu_trừ_dần[[#This Row],[ngày
thanh toán]]&lt;&gt;""),-PPMT(Lãi_Suất_/12,1,Thời_hạn_Vay-ROWS($C$4:C13)+1,Khấu_trừ_dần[[#This Row],[số dư
đầu kỳ]]),""),0)</f>
        <v>2.4947319749325564E2</v>
      </c>
      <c r="G13" s="19">
        <f ca="1">IF(Khấu_trừ_dần[[#This Row],[ngày
thanh toán]]="",0,PropertyTaxAmount)</f>
        <v>375</v>
      </c>
      <c r="H13" s="19">
        <f ca="1">IF(Khấu_trừ_dần[[#This Row],[ngày
thanh toán]]="",0,Khấu_trừ_dần[[#This Row],[lãi_suất]]+Khấu_trừ_dần[[#This Row],[gốc]]+Khấu_trừ_dần[[#This Row],[thuế
bất động sản]])</f>
        <v>1.447603774368056E3</v>
      </c>
      <c r="I13" s="19">
        <f ca="1">IF(Khấu_trừ_dần[[#This Row],[ngày
thanh toán]]="",0,Khấu_trừ_dần[[#This Row],[số dư
đầu kỳ]]-Khấu_trừ_dần[[#This Row],[gốc]])</f>
        <v>1.9755133844995208E5</v>
      </c>
      <c r="J13" s="20">
        <f ca="1">IF(Khấu_trừ_dần[[#This Row],[số dư
cuối kỳ]]&gt;0,LastRow-ROW(),0)</f>
        <v>350</v>
      </c>
    </row>
    <row r="14" spans="1:10" ht="15" customHeight="1" x14ac:dyDescent="0.25">
      <c r="B14" s="21">
        <f>ROWS($B$4:B14)</f>
        <v>11</v>
      </c>
      <c r="C14" s="15">
        <f ca="1">IF(Giá_trị_đã_nhập,IF(Khấu_trừ_dần[[#This Row],['#]]&lt;=Thời_hạn_Vay,IF(ROW()-ROW(Khấu_trừ_dần[[#Headers],[ngày
thanh toán]])=1,LoanStart,IF(I13&gt;0,EDATE(C13,1),"")),""),"")</f>
        <v>45044</v>
      </c>
      <c r="D14" s="19">
        <f ca="1">IF(ROW()-ROW(Khấu_trừ_dần[[#Headers],[số dư
đầu kỳ]])=1,Số_tiền_Vay,IF(Khấu_trừ_dần[[#This Row],[ngày
thanh toán]]="",0,INDEX(Khấu_trừ_dần[], ROW()-4,8)))</f>
        <v>1.9755133844995208E5</v>
      </c>
      <c r="E14" s="19">
        <f ca="1">IF(Giá_trị_đã_nhập,IF(ROW()-ROW(Khấu_trừ_dần[[#Headers],[lãi_suất]])=1,-IPMT(Lãi_Suất_/12,1,Thời_hạn_Vay-ROWS($C$4:C14)+1,Khấu_trừ_dần[[#This Row],[số dư
đầu kỳ]]),IFERROR(-IPMT(Lãi_Suất_/12,1,Khấu_trừ_dần[[#This Row],['#
còn lại]],D15),0)),0)</f>
        <v>8.220867740866776E2</v>
      </c>
      <c r="F14" s="19">
        <f ca="1">IFERROR(IF(AND(Giá_trị_đã_nhập,Khấu_trừ_dần[[#This Row],[ngày
thanh toán]]&lt;&gt;""),-PPMT(Lãi_Suất_/12,1,Thời_hạn_Vay-ROWS($C$4:C14)+1,Khấu_trừ_dần[[#This Row],[số dư
đầu kỳ]]),""),0)</f>
        <v>2.505126691494775E2</v>
      </c>
      <c r="G14" s="19">
        <f ca="1">IF(Khấu_trừ_dần[[#This Row],[ngày
thanh toán]]="",0,PropertyTaxAmount)</f>
        <v>375</v>
      </c>
      <c r="H14" s="19">
        <f ca="1">IF(Khấu_trừ_dần[[#This Row],[ngày
thanh toán]]="",0,Khấu_trừ_dần[[#This Row],[lãi_suất]]+Khấu_trừ_dần[[#This Row],[gốc]]+Khấu_trừ_dần[[#This Row],[thuế
bất động sản]])</f>
        <v>1.4475994432361551E3</v>
      </c>
      <c r="I14" s="19">
        <f ca="1">IF(Khấu_trừ_dần[[#This Row],[ngày
thanh toán]]="",0,Khấu_trừ_dần[[#This Row],[số dư
đầu kỳ]]-Khấu_trừ_dần[[#This Row],[gốc]])</f>
        <v>1.973008257808026E5</v>
      </c>
      <c r="J14" s="20">
        <f ca="1">IF(Khấu_trừ_dần[[#This Row],[số dư
cuối kỳ]]&gt;0,LastRow-ROW(),0)</f>
        <v>349</v>
      </c>
    </row>
    <row r="15" spans="1:10" ht="15" customHeight="1" x14ac:dyDescent="0.25">
      <c r="B15" s="21">
        <f>ROWS($B$4:B15)</f>
        <v>12</v>
      </c>
      <c r="C15" s="15">
        <f ca="1">IF(Giá_trị_đã_nhập,IF(Khấu_trừ_dần[[#This Row],['#]]&lt;=Thời_hạn_Vay,IF(ROW()-ROW(Khấu_trừ_dần[[#Headers],[ngày
thanh toán]])=1,LoanStart,IF(I14&gt;0,EDATE(C14,1),"")),""),"")</f>
        <v>45074</v>
      </c>
      <c r="D15" s="19">
        <f ca="1">IF(ROW()-ROW(Khấu_trừ_dần[[#Headers],[số dư
đầu kỳ]])=1,Số_tiền_Vay,IF(Khấu_trừ_dần[[#This Row],[ngày
thanh toán]]="",0,INDEX(Khấu_trừ_dần[], ROW()-4,8)))</f>
        <v>1.973008257808026E5</v>
      </c>
      <c r="E15" s="19">
        <f ca="1">IF(Giá_trị_đã_nhập,IF(ROW()-ROW(Khấu_trừ_dần[[#Headers],[lãi_suất]])=1,-IPMT(Lãi_Suất_/12,1,Thời_hạn_Vay-ROWS($C$4:C15)+1,Khấu_trừ_dần[[#This Row],[số dư
đầu kỳ]]),IFERROR(-IPMT(Lãi_Suất_/12,1,Khấu_trừ_dần[[#This Row],['#
còn lại]],D16),0)),0)</f>
        <v>8.210386221202709E2</v>
      </c>
      <c r="F15" s="19">
        <f ca="1">IFERROR(IF(AND(Giá_trị_đã_nhập,Khấu_trừ_dần[[#This Row],[ngày
thanh toán]]&lt;&gt;""),-PPMT(Lãi_Suất_/12,1,Thời_hạn_Vay-ROWS($C$4:C15)+1,Khấu_trừ_dần[[#This Row],[số dư
đầu kỳ]]),""),0)</f>
        <v>2.5155647193760035E2</v>
      </c>
      <c r="G15" s="19">
        <f ca="1">IF(Khấu_trừ_dần[[#This Row],[ngày
thanh toán]]="",0,PropertyTaxAmount)</f>
        <v>375</v>
      </c>
      <c r="H15" s="19">
        <f ca="1">IF(Khấu_trừ_dần[[#This Row],[ngày
thanh toán]]="",0,Khấu_trừ_dần[[#This Row],[lãi_suất]]+Khấu_trừ_dần[[#This Row],[gốc]]+Khấu_trừ_dần[[#This Row],[thuế
bất động sản]])</f>
        <v>1.4475950940578714E3</v>
      </c>
      <c r="I15" s="19">
        <f ca="1">IF(Khấu_trừ_dần[[#This Row],[ngày
thanh toán]]="",0,Khấu_trừ_dần[[#This Row],[số dư
đầu kỳ]]-Khấu_trừ_dần[[#This Row],[gốc]])</f>
        <v>197049.269308865</v>
      </c>
      <c r="J15" s="20">
        <f ca="1">IF(Khấu_trừ_dần[[#This Row],[số dư
cuối kỳ]]&gt;0,LastRow-ROW(),0)</f>
        <v>348</v>
      </c>
    </row>
    <row r="16" spans="1:10" ht="15" customHeight="1" x14ac:dyDescent="0.25">
      <c r="B16" s="21">
        <f>ROWS($B$4:B16)</f>
        <v>13</v>
      </c>
      <c r="C16" s="15">
        <f ca="1">IF(Giá_trị_đã_nhập,IF(Khấu_trừ_dần[[#This Row],['#]]&lt;=Thời_hạn_Vay,IF(ROW()-ROW(Khấu_trừ_dần[[#Headers],[ngày
thanh toán]])=1,LoanStart,IF(I15&gt;0,EDATE(C15,1),"")),""),"")</f>
        <v>45105</v>
      </c>
      <c r="D16" s="19">
        <f ca="1">IF(ROW()-ROW(Khấu_trừ_dần[[#Headers],[số dư
đầu kỳ]])=1,Số_tiền_Vay,IF(Khấu_trừ_dần[[#This Row],[ngày
thanh toán]]="",0,INDEX(Khấu_trừ_dần[], ROW()-4,8)))</f>
        <v>197049.269308865</v>
      </c>
      <c r="E16" s="19">
        <f ca="1">IF(Giá_trị_đã_nhập,IF(ROW()-ROW(Khấu_trừ_dần[[#Headers],[lãi_suất]])=1,-IPMT(Lãi_Suất_/12,1,Thời_hạn_Vay-ROWS($C$4:C16)+1,Khấu_trừ_dần[[#This Row],[số dư
đầu kỳ]]),IFERROR(-IPMT(Lãi_Suất_/12,1,Khấu_trừ_dần[[#This Row],['#
còn lại]],D17),0)),0)</f>
        <v>8.199861028540041E2</v>
      </c>
      <c r="F16" s="19">
        <f ca="1">IFERROR(IF(AND(Giá_trị_đã_nhập,Khấu_trừ_dần[[#This Row],[ngày
thanh toán]]&lt;&gt;""),-PPMT(Lãi_Suất_/12,1,Thời_hạn_Vay-ROWS($C$4:C16)+1,Khấu_trừ_dần[[#This Row],[số dư
đầu kỳ]]),""),0)</f>
        <v>2.5260462390400698E2</v>
      </c>
      <c r="G16" s="19">
        <f ca="1">IF(Khấu_trừ_dần[[#This Row],[ngày
thanh toán]]="",0,PropertyTaxAmount)</f>
        <v>375</v>
      </c>
      <c r="H16" s="19">
        <f ca="1">IF(Khấu_trừ_dần[[#This Row],[ngày
thanh toán]]="",0,Khấu_trừ_dần[[#This Row],[lãi_suất]]+Khấu_trừ_dần[[#This Row],[gốc]]+Khấu_trừ_dần[[#This Row],[thuế
bất động sản]])</f>
        <v>1.447590726758011E3</v>
      </c>
      <c r="I16" s="19">
        <f ca="1">IF(Khấu_trừ_dần[[#This Row],[ngày
thanh toán]]="",0,Khấu_trừ_dần[[#This Row],[số dư
đầu kỳ]]-Khấu_trừ_dần[[#This Row],[gốc]])</f>
        <v>196796.664684961</v>
      </c>
      <c r="J16" s="20">
        <f ca="1">IF(Khấu_trừ_dần[[#This Row],[số dư
cuối kỳ]]&gt;0,LastRow-ROW(),0)</f>
        <v>347</v>
      </c>
    </row>
    <row r="17" spans="2:10" ht="15" customHeight="1" x14ac:dyDescent="0.25">
      <c r="B17" s="21">
        <f>ROWS($B$4:B17)</f>
        <v>14</v>
      </c>
      <c r="C17" s="15">
        <f ca="1">IF(Giá_trị_đã_nhập,IF(Khấu_trừ_dần[[#This Row],['#]]&lt;=Thời_hạn_Vay,IF(ROW()-ROW(Khấu_trừ_dần[[#Headers],[ngày
thanh toán]])=1,LoanStart,IF(I16&gt;0,EDATE(C16,1),"")),""),"")</f>
        <v>45135</v>
      </c>
      <c r="D17" s="19">
        <f ca="1">IF(ROW()-ROW(Khấu_trừ_dần[[#Headers],[số dư
đầu kỳ]])=1,Số_tiền_Vay,IF(Khấu_trừ_dần[[#This Row],[ngày
thanh toán]]="",0,INDEX(Khấu_trừ_dần[], ROW()-4,8)))</f>
        <v>196796.664684961</v>
      </c>
      <c r="E17" s="19">
        <f ca="1">IF(Giá_trị_đã_nhập,IF(ROW()-ROW(Khấu_trừ_dần[[#Headers],[lãi_suất]])=1,-IPMT(Lãi_Suất_/12,1,Thời_hạn_Vay-ROWS($C$4:C17)+1,Khấu_trừ_dần[[#This Row],[số dư
đầu kỳ]]),IFERROR(-IPMT(Lãi_Suất_/12,1,Khấu_trừ_dần[[#This Row],['#
còn lại]],D18),0)),0)</f>
        <v>8.189291980907947E2</v>
      </c>
      <c r="F17" s="19">
        <f ca="1">IFERROR(IF(AND(Giá_trị_đã_nhập,Khấu_trừ_dần[[#This Row],[ngày
thanh toán]]&lt;&gt;""),-PPMT(Lãi_Suất_/12,1,Thời_hạn_Vay-ROWS($C$4:C17)+1,Khấu_trừ_dần[[#This Row],[số dư
đầu kỳ]]),""),0)</f>
        <v>2.536571431702737E2</v>
      </c>
      <c r="G17" s="19">
        <f ca="1">IF(Khấu_trừ_dần[[#This Row],[ngày
thanh toán]]="",0,PropertyTaxAmount)</f>
        <v>375</v>
      </c>
      <c r="H17" s="19">
        <f ca="1">IF(Khấu_trừ_dần[[#This Row],[ngày
thanh toán]]="",0,Khấu_trừ_dần[[#This Row],[lãi_suất]]+Khấu_trừ_dần[[#This Row],[gốc]]+Khấu_trừ_dần[[#This Row],[thuế
bất động sản]])</f>
        <v>1.4475863412610684E3</v>
      </c>
      <c r="I17" s="19">
        <f ca="1">IF(Khấu_trừ_dần[[#This Row],[ngày
thanh toán]]="",0,Khấu_trừ_dần[[#This Row],[số dư
đầu kỳ]]-Khấu_trừ_dần[[#This Row],[gốc]])</f>
        <v>1.9654300754179072E5</v>
      </c>
      <c r="J17" s="20">
        <f ca="1">IF(Khấu_trừ_dần[[#This Row],[số dư
cuối kỳ]]&gt;0,LastRow-ROW(),0)</f>
        <v>346</v>
      </c>
    </row>
    <row r="18" spans="2:10" ht="15" customHeight="1" x14ac:dyDescent="0.25">
      <c r="B18" s="21">
        <f>ROWS($B$4:B18)</f>
        <v>15</v>
      </c>
      <c r="C18" s="15">
        <f ca="1">IF(Giá_trị_đã_nhập,IF(Khấu_trừ_dần[[#This Row],['#]]&lt;=Thời_hạn_Vay,IF(ROW()-ROW(Khấu_trừ_dần[[#Headers],[ngày
thanh toán]])=1,LoanStart,IF(I17&gt;0,EDATE(C17,1),"")),""),"")</f>
        <v>45166</v>
      </c>
      <c r="D18" s="19">
        <f ca="1">IF(ROW()-ROW(Khấu_trừ_dần[[#Headers],[số dư
đầu kỳ]])=1,Số_tiền_Vay,IF(Khấu_trừ_dần[[#This Row],[ngày
thanh toán]]="",0,INDEX(Khấu_trừ_dần[], ROW()-4,8)))</f>
        <v>1.9654300754179072E5</v>
      </c>
      <c r="E18" s="19">
        <f ca="1">IF(Giá_trị_đã_nhập,IF(ROW()-ROW(Khấu_trừ_dần[[#Headers],[lãi_suất]])=1,-IPMT(Lãi_Suất_/12,1,Thời_hạn_Vay-ROWS($C$4:C18)+1,Khấu_trừ_dần[[#This Row],[số dư
đầu kỳ]]),IFERROR(-IPMT(Lãi_Suất_/12,1,Khấu_trừ_dần[[#This Row],['#
còn lại]],D19),0)),0)</f>
        <v>8.178678895577384E2</v>
      </c>
      <c r="F18" s="19">
        <f ca="1">IFERROR(IF(AND(Giá_trị_đã_nhập,Khấu_trừ_dần[[#This Row],[ngày
thanh toán]]&lt;&gt;""),-PPMT(Lãi_Suất_/12,1,Thời_hạn_Vay-ROWS($C$4:C18)+1,Khấu_trừ_dần[[#This Row],[số dư
đầu kỳ]]),""),0)</f>
        <v>2.5471404793348313E2</v>
      </c>
      <c r="G18" s="19">
        <f ca="1">IF(Khấu_trừ_dần[[#This Row],[ngày
thanh toán]]="",0,PropertyTaxAmount)</f>
        <v>375</v>
      </c>
      <c r="H18" s="19">
        <f ca="1">IF(Khấu_trừ_dần[[#This Row],[ngày
thanh toán]]="",0,Khấu_trừ_dần[[#This Row],[lãi_suất]]+Khấu_trừ_dần[[#This Row],[gốc]]+Khấu_trừ_dần[[#This Row],[thuế
bất động sản]])</f>
        <v>1.4475819374912217E3</v>
      </c>
      <c r="I18" s="19">
        <f ca="1">IF(Khấu_trừ_dần[[#This Row],[ngày
thanh toán]]="",0,Khấu_trừ_dần[[#This Row],[số dư
đầu kỳ]]-Khấu_trừ_dần[[#This Row],[gốc]])</f>
        <v>1.9628829349385723E5</v>
      </c>
      <c r="J18" s="20">
        <f ca="1">IF(Khấu_trừ_dần[[#This Row],[số dư
cuối kỳ]]&gt;0,LastRow-ROW(),0)</f>
        <v>345</v>
      </c>
    </row>
    <row r="19" spans="2:10" ht="15" customHeight="1" x14ac:dyDescent="0.25">
      <c r="B19" s="21">
        <f>ROWS($B$4:B19)</f>
        <v>16</v>
      </c>
      <c r="C19" s="15">
        <f ca="1">IF(Giá_trị_đã_nhập,IF(Khấu_trừ_dần[[#This Row],['#]]&lt;=Thời_hạn_Vay,IF(ROW()-ROW(Khấu_trừ_dần[[#Headers],[ngày
thanh toán]])=1,LoanStart,IF(I18&gt;0,EDATE(C18,1),"")),""),"")</f>
        <v>45197</v>
      </c>
      <c r="D19" s="19">
        <f ca="1">IF(ROW()-ROW(Khấu_trừ_dần[[#Headers],[số dư
đầu kỳ]])=1,Số_tiền_Vay,IF(Khấu_trừ_dần[[#This Row],[ngày
thanh toán]]="",0,INDEX(Khấu_trừ_dần[], ROW()-4,8)))</f>
        <v>1.9628829349385723E5</v>
      </c>
      <c r="E19" s="19">
        <f ca="1">IF(Giá_trị_đã_nhập,IF(ROW()-ROW(Khấu_trừ_dần[[#Headers],[lãi_suất]])=1,-IPMT(Lãi_Suất_/12,1,Thời_hạn_Vay-ROWS($C$4:C19)+1,Khấu_trừ_dần[[#This Row],[số dư
đầu kỳ]]),IFERROR(-IPMT(Lãi_Suất_/12,1,Khấu_trừ_dần[[#This Row],['#
còn lại]],D20),0)),0)</f>
        <v>8.168021589057946E2</v>
      </c>
      <c r="F19" s="19">
        <f ca="1">IFERROR(IF(AND(Giá_trị_đã_nhập,Khấu_trừ_dần[[#This Row],[ngày
thanh toán]]&lt;&gt;""),-PPMT(Lãi_Suất_/12,1,Thời_hạn_Vay-ROWS($C$4:C19)+1,Khấu_trừ_dần[[#This Row],[số dư
đầu kỳ]]),""),0)</f>
        <v>2.5577535646653936E2</v>
      </c>
      <c r="G19" s="19">
        <f ca="1">IF(Khấu_trừ_dần[[#This Row],[ngày
thanh toán]]="",0,PropertyTaxAmount)</f>
        <v>375</v>
      </c>
      <c r="H19" s="19">
        <f ca="1">IF(Khấu_trừ_dần[[#This Row],[ngày
thanh toán]]="",0,Khấu_trừ_dần[[#This Row],[lãi_suất]]+Khấu_trừ_dần[[#This Row],[gốc]]+Khấu_trừ_dần[[#This Row],[thuế
bất động sản]])</f>
        <v>1.447577515372334E3</v>
      </c>
      <c r="I19" s="19">
        <f ca="1">IF(Khấu_trừ_dần[[#This Row],[ngày
thanh toán]]="",0,Khấu_trừ_dần[[#This Row],[số dư
đầu kỳ]]-Khấu_trừ_dần[[#This Row],[gốc]])</f>
        <v>1.960325181373907E5</v>
      </c>
      <c r="J19" s="20">
        <f ca="1">IF(Khấu_trừ_dần[[#This Row],[số dư
cuối kỳ]]&gt;0,LastRow-ROW(),0)</f>
        <v>344</v>
      </c>
    </row>
    <row r="20" spans="2:10" ht="15" customHeight="1" x14ac:dyDescent="0.25">
      <c r="B20" s="21">
        <f>ROWS($B$4:B20)</f>
        <v>17</v>
      </c>
      <c r="C20" s="15">
        <f ca="1">IF(Giá_trị_đã_nhập,IF(Khấu_trừ_dần[[#This Row],['#]]&lt;=Thời_hạn_Vay,IF(ROW()-ROW(Khấu_trừ_dần[[#Headers],[ngày
thanh toán]])=1,LoanStart,IF(I19&gt;0,EDATE(C19,1),"")),""),"")</f>
        <v>45227</v>
      </c>
      <c r="D20" s="19">
        <f ca="1">IF(ROW()-ROW(Khấu_trừ_dần[[#Headers],[số dư
đầu kỳ]])=1,Số_tiền_Vay,IF(Khấu_trừ_dần[[#This Row],[ngày
thanh toán]]="",0,INDEX(Khấu_trừ_dần[], ROW()-4,8)))</f>
        <v>1.960325181373907E5</v>
      </c>
      <c r="E20" s="19">
        <f ca="1">IF(Giá_trị_đã_nhập,IF(ROW()-ROW(Khấu_trừ_dần[[#Headers],[lãi_suất]])=1,-IPMT(Lãi_Suất_/12,1,Thời_hạn_Vay-ROWS($C$4:C20)+1,Khấu_trừ_dần[[#This Row],[số dư
đầu kỳ]]),IFERROR(-IPMT(Lãi_Suất_/12,1,Khấu_trừ_dần[[#This Row],['#
còn lại]],D21),0)),0)</f>
        <v>8.157319877094675E2</v>
      </c>
      <c r="F20" s="19">
        <f ca="1">IFERROR(IF(AND(Giá_trị_đã_nhập,Khấu_trừ_dần[[#This Row],[ngày
thanh toán]]&lt;&gt;""),-PPMT(Lãi_Suất_/12,1,Thời_hạn_Vay-ROWS($C$4:C20)+1,Khấu_trừ_dần[[#This Row],[số dư
đầu kỳ]]),""),0)</f>
        <v>2.568410871184833E2</v>
      </c>
      <c r="G20" s="19">
        <f ca="1">IF(Khấu_trừ_dần[[#This Row],[ngày
thanh toán]]="",0,PropertyTaxAmount)</f>
        <v>375</v>
      </c>
      <c r="H20" s="19">
        <f ca="1">IF(Khấu_trừ_dần[[#This Row],[ngày
thanh toán]]="",0,Khấu_trừ_dần[[#This Row],[lãi_suất]]+Khấu_trừ_dần[[#This Row],[gốc]]+Khấu_trừ_dần[[#This Row],[thuế
bất động sản]])</f>
        <v>1.4475730748279507E3</v>
      </c>
      <c r="I20" s="19">
        <f ca="1">IF(Khấu_trừ_dần[[#This Row],[ngày
thanh toán]]="",0,Khấu_trừ_dần[[#This Row],[số dư
đầu kỳ]]-Khấu_trừ_dần[[#This Row],[gốc]])</f>
        <v>1.957756770502722E5</v>
      </c>
      <c r="J20" s="20">
        <f ca="1">IF(Khấu_trừ_dần[[#This Row],[số dư
cuối kỳ]]&gt;0,LastRow-ROW(),0)</f>
        <v>343</v>
      </c>
    </row>
    <row r="21" spans="2:10" ht="15" customHeight="1" x14ac:dyDescent="0.25">
      <c r="B21" s="21">
        <f>ROWS($B$4:B21)</f>
        <v>18</v>
      </c>
      <c r="C21" s="15">
        <f ca="1">IF(Giá_trị_đã_nhập,IF(Khấu_trừ_dần[[#This Row],['#]]&lt;=Thời_hạn_Vay,IF(ROW()-ROW(Khấu_trừ_dần[[#Headers],[ngày
thanh toán]])=1,LoanStart,IF(I20&gt;0,EDATE(C20,1),"")),""),"")</f>
        <v>45258</v>
      </c>
      <c r="D21" s="19">
        <f ca="1">IF(ROW()-ROW(Khấu_trừ_dần[[#Headers],[số dư
đầu kỳ]])=1,Số_tiền_Vay,IF(Khấu_trừ_dần[[#This Row],[ngày
thanh toán]]="",0,INDEX(Khấu_trừ_dần[], ROW()-4,8)))</f>
        <v>1.957756770502722E5</v>
      </c>
      <c r="E21" s="19">
        <f ca="1">IF(Giá_trị_đã_nhập,IF(ROW()-ROW(Khấu_trừ_dần[[#Headers],[lãi_suất]])=1,-IPMT(Lãi_Suất_/12,1,Thời_hạn_Vay-ROWS($C$4:C21)+1,Khấu_trừ_dần[[#This Row],[số dư
đầu kỳ]]),IFERROR(-IPMT(Lãi_Suất_/12,1,Khấu_trừ_dần[[#This Row],['#
còn lại]],D22),0)),0)</f>
        <v>8.146573574664891E2</v>
      </c>
      <c r="F21" s="19">
        <f ca="1">IFERROR(IF(AND(Giá_trị_đã_nhập,Khấu_trừ_dần[[#This Row],[ngày
thanh toán]]&lt;&gt;""),-PPMT(Lãi_Suất_/12,1,Thời_hạn_Vay-ROWS($C$4:C21)+1,Khấu_trừ_dần[[#This Row],[số dư
đầu kỳ]]),""),0)</f>
        <v>2.579112583148103E2</v>
      </c>
      <c r="G21" s="19">
        <f ca="1">IF(Khấu_trừ_dần[[#This Row],[ngày
thanh toán]]="",0,PropertyTaxAmount)</f>
        <v>375</v>
      </c>
      <c r="H21" s="19">
        <f ca="1">IF(Khấu_trừ_dần[[#This Row],[ngày
thanh toán]]="",0,Khấu_trừ_dần[[#This Row],[lãi_suất]]+Khấu_trừ_dần[[#This Row],[gốc]]+Khấu_trừ_dần[[#This Row],[thuế
bất động sản]])</f>
        <v>1.4475686157812993E3</v>
      </c>
      <c r="I21" s="19">
        <f ca="1">IF(Khấu_trừ_dần[[#This Row],[ngày
thanh toán]]="",0,Khấu_trừ_dần[[#This Row],[số dư
đầu kỳ]]-Khấu_trừ_dần[[#This Row],[gốc]])</f>
        <v>1.9551776579195738E5</v>
      </c>
      <c r="J21" s="20">
        <f ca="1">IF(Khấu_trừ_dần[[#This Row],[số dư
cuối kỳ]]&gt;0,LastRow-ROW(),0)</f>
        <v>342</v>
      </c>
    </row>
    <row r="22" spans="2:10" ht="15" customHeight="1" x14ac:dyDescent="0.25">
      <c r="B22" s="21">
        <f>ROWS($B$4:B22)</f>
        <v>19</v>
      </c>
      <c r="C22" s="15">
        <f ca="1">IF(Giá_trị_đã_nhập,IF(Khấu_trừ_dần[[#This Row],['#]]&lt;=Thời_hạn_Vay,IF(ROW()-ROW(Khấu_trừ_dần[[#Headers],[ngày
thanh toán]])=1,LoanStart,IF(I21&gt;0,EDATE(C21,1),"")),""),"")</f>
        <v>45288</v>
      </c>
      <c r="D22" s="19">
        <f ca="1">IF(ROW()-ROW(Khấu_trừ_dần[[#Headers],[số dư
đầu kỳ]])=1,Số_tiền_Vay,IF(Khấu_trừ_dần[[#This Row],[ngày
thanh toán]]="",0,INDEX(Khấu_trừ_dần[], ROW()-4,8)))</f>
        <v>1.9551776579195738E5</v>
      </c>
      <c r="E22" s="19">
        <f ca="1">IF(Giá_trị_đã_nhập,IF(ROW()-ROW(Khấu_trừ_dần[[#Headers],[lãi_suất]])=1,-IPMT(Lãi_Suất_/12,1,Thời_hạn_Vay-ROWS($C$4:C22)+1,Khấu_trừ_dần[[#This Row],[số dư
đầu kỳ]]),IFERROR(-IPMT(Lãi_Suất_/12,1,Khấu_trừ_dần[[#This Row],['#
còn lại]],D23),0)),0)</f>
        <v>8.135782495974983E2</v>
      </c>
      <c r="F22" s="19">
        <f ca="1">IFERROR(IF(AND(Giá_trị_đã_nhập,Khấu_trừ_dần[[#This Row],[ngày
thanh toán]]&lt;&gt;""),-PPMT(Lãi_Suất_/12,1,Thời_hạn_Vay-ROWS($C$4:C22)+1,Khấu_trừ_dần[[#This Row],[số dư
đầu kỳ]]),""),0)</f>
        <v>2.5898588855778866E2</v>
      </c>
      <c r="G22" s="19">
        <f ca="1">IF(Khấu_trừ_dần[[#This Row],[ngày
thanh toán]]="",0,PropertyTaxAmount)</f>
        <v>375</v>
      </c>
      <c r="H22" s="19">
        <f ca="1">IF(Khấu_trừ_dần[[#This Row],[ngày
thanh toán]]="",0,Khấu_trừ_dần[[#This Row],[lãi_suất]]+Khấu_trừ_dần[[#This Row],[gốc]]+Khấu_trừ_dần[[#This Row],[thuế
bất động sản]])</f>
        <v>1.4475641381552869E3</v>
      </c>
      <c r="I22" s="19">
        <f ca="1">IF(Khấu_trừ_dần[[#This Row],[ngày
thanh toán]]="",0,Khấu_trừ_dần[[#This Row],[số dư
đầu kỳ]]-Khấu_trừ_dần[[#This Row],[gốc]])</f>
        <v>1.9525877990339958E5</v>
      </c>
      <c r="J22" s="20">
        <f ca="1">IF(Khấu_trừ_dần[[#This Row],[số dư
cuối kỳ]]&gt;0,LastRow-ROW(),0)</f>
        <v>341</v>
      </c>
    </row>
    <row r="23" spans="2:10" ht="15" customHeight="1" x14ac:dyDescent="0.25">
      <c r="B23" s="21">
        <f>ROWS($B$4:B23)</f>
        <v>20</v>
      </c>
      <c r="C23" s="15">
        <f ca="1">IF(Giá_trị_đã_nhập,IF(Khấu_trừ_dần[[#This Row],['#]]&lt;=Thời_hạn_Vay,IF(ROW()-ROW(Khấu_trừ_dần[[#Headers],[ngày
thanh toán]])=1,LoanStart,IF(I22&gt;0,EDATE(C22,1),"")),""),"")</f>
        <v>45319</v>
      </c>
      <c r="D23" s="19">
        <f ca="1">IF(ROW()-ROW(Khấu_trừ_dần[[#Headers],[số dư
đầu kỳ]])=1,Số_tiền_Vay,IF(Khấu_trừ_dần[[#This Row],[ngày
thanh toán]]="",0,INDEX(Khấu_trừ_dần[], ROW()-4,8)))</f>
        <v>1.9525877990339958E5</v>
      </c>
      <c r="E23" s="19">
        <f ca="1">IF(Giá_trị_đã_nhập,IF(ROW()-ROW(Khấu_trừ_dần[[#Headers],[lãi_suất]])=1,-IPMT(Lãi_Suất_/12,1,Thời_hạn_Vay-ROWS($C$4:C23)+1,Khấu_trừ_dần[[#This Row],[số dư
đầu kỳ]]),IFERROR(-IPMT(Lãi_Suất_/12,1,Khấu_trừ_dần[[#This Row],['#
còn lại]],D24),0)),0)</f>
        <v>812.49464544572</v>
      </c>
      <c r="F23" s="19">
        <f ca="1">IFERROR(IF(AND(Giá_trị_đã_nhập,Khấu_trừ_dần[[#This Row],[ngày
thanh toán]]&lt;&gt;""),-PPMT(Lãi_Suất_/12,1,Thời_hạn_Vay-ROWS($C$4:C23)+1,Khấu_trừ_dần[[#This Row],[số dư
đầu kỳ]]),""),0)</f>
        <v>2.600649964267794E2</v>
      </c>
      <c r="G23" s="19">
        <f ca="1">IF(Khấu_trừ_dần[[#This Row],[ngày
thanh toán]]="",0,PropertyTaxAmount)</f>
        <v>375</v>
      </c>
      <c r="H23" s="19">
        <f ca="1">IF(Khấu_trừ_dần[[#This Row],[ngày
thanh toán]]="",0,Khấu_trừ_dần[[#This Row],[lãi_suất]]+Khấu_trừ_dần[[#This Row],[gốc]]+Khấu_trừ_dần[[#This Row],[thuế
bất động sản]])</f>
        <v>1.4475596418724995E3</v>
      </c>
      <c r="I23" s="19">
        <f ca="1">IF(Khấu_trừ_dần[[#This Row],[ngày
thanh toán]]="",0,Khấu_trừ_dần[[#This Row],[số dư
đầu kỳ]]-Khấu_trừ_dần[[#This Row],[gốc]])</f>
        <v>1.949987149069728E5</v>
      </c>
      <c r="J23" s="20">
        <f ca="1">IF(Khấu_trừ_dần[[#This Row],[số dư
cuối kỳ]]&gt;0,LastRow-ROW(),0)</f>
        <v>340</v>
      </c>
    </row>
    <row r="24" spans="2:10" ht="15" customHeight="1" x14ac:dyDescent="0.25">
      <c r="B24" s="21">
        <f>ROWS($B$4:B24)</f>
        <v>21</v>
      </c>
      <c r="C24" s="15">
        <f ca="1">IF(Giá_trị_đã_nhập,IF(Khấu_trừ_dần[[#This Row],['#]]&lt;=Thời_hạn_Vay,IF(ROW()-ROW(Khấu_trừ_dần[[#Headers],[ngày
thanh toán]])=1,LoanStart,IF(I23&gt;0,EDATE(C23,1),"")),""),"")</f>
        <v>45350</v>
      </c>
      <c r="D24" s="19">
        <f ca="1">IF(ROW()-ROW(Khấu_trừ_dần[[#Headers],[số dư
đầu kỳ]])=1,Số_tiền_Vay,IF(Khấu_trừ_dần[[#This Row],[ngày
thanh toán]]="",0,INDEX(Khấu_trừ_dần[], ROW()-4,8)))</f>
        <v>1.949987149069728E5</v>
      </c>
      <c r="E24" s="19">
        <f ca="1">IF(Giá_trị_đã_nhập,IF(ROW()-ROW(Khấu_trừ_dần[[#Headers],[lãi_suất]])=1,-IPMT(Lãi_Suất_/12,1,Thời_hạn_Vay-ROWS($C$4:C24)+1,Khấu_trừ_dần[[#This Row],[số dư
đầu kỳ]]),IFERROR(-IPMT(Lãi_Suất_/12,1,Khấu_trừ_dần[[#This Row],['#
còn lại]],D25),0)),0)</f>
        <v>8.114065262766426E2</v>
      </c>
      <c r="F24" s="19">
        <f ca="1">IFERROR(IF(AND(Giá_trị_đã_nhập,Khấu_trừ_dần[[#This Row],[ngày
thanh toán]]&lt;&gt;""),-PPMT(Lãi_Suất_/12,1,Thời_hạn_Vay-ROWS($C$4:C24)+1,Khấu_trừ_dần[[#This Row],[số dư
đầu kỳ]]),""),0)</f>
        <v>2.6114860057855765E2</v>
      </c>
      <c r="G24" s="19">
        <f ca="1">IF(Khấu_trừ_dần[[#This Row],[ngày
thanh toán]]="",0,PropertyTaxAmount)</f>
        <v>375</v>
      </c>
      <c r="H24" s="19">
        <f ca="1">IF(Khấu_trừ_dần[[#This Row],[ngày
thanh toán]]="",0,Khấu_trừ_dần[[#This Row],[lãi_suất]]+Khấu_trừ_dần[[#This Row],[gốc]]+Khấu_trừ_dần[[#This Row],[thuế
bất động sản]])</f>
        <v>1.4475551268552003E3</v>
      </c>
      <c r="I24" s="19">
        <f ca="1">IF(Khấu_trừ_dần[[#This Row],[ngày
thanh toán]]="",0,Khấu_trừ_dần[[#This Row],[số dư
đầu kỳ]]-Khấu_trừ_dần[[#This Row],[gốc]])</f>
        <v>1.9473756630639423E5</v>
      </c>
      <c r="J24" s="20">
        <f ca="1">IF(Khấu_trừ_dần[[#This Row],[số dư
cuối kỳ]]&gt;0,LastRow-ROW(),0)</f>
        <v>339</v>
      </c>
    </row>
    <row r="25" spans="2:10" ht="15" customHeight="1" x14ac:dyDescent="0.25">
      <c r="B25" s="21">
        <f>ROWS($B$4:B25)</f>
        <v>22</v>
      </c>
      <c r="C25" s="15">
        <f ca="1">IF(Giá_trị_đã_nhập,IF(Khấu_trừ_dần[[#This Row],['#]]&lt;=Thời_hạn_Vay,IF(ROW()-ROW(Khấu_trừ_dần[[#Headers],[ngày
thanh toán]])=1,LoanStart,IF(I24&gt;0,EDATE(C24,1),"")),""),"")</f>
        <v>45379</v>
      </c>
      <c r="D25" s="19">
        <f ca="1">IF(ROW()-ROW(Khấu_trừ_dần[[#Headers],[số dư
đầu kỳ]])=1,Số_tiền_Vay,IF(Khấu_trừ_dần[[#This Row],[ngày
thanh toán]]="",0,INDEX(Khấu_trừ_dần[], ROW()-4,8)))</f>
        <v>1.9473756630639423E5</v>
      </c>
      <c r="E25" s="19">
        <f ca="1">IF(Giá_trị_đã_nhập,IF(ROW()-ROW(Khấu_trừ_dần[[#Headers],[lãi_suất]])=1,-IPMT(Lãi_Suất_/12,1,Thời_hạn_Vay-ROWS($C$4:C25)+1,Khấu_trừ_dần[[#This Row],[số dư
đầu kỳ]]),IFERROR(-IPMT(Lãi_Suất_/12,1,Khấu_trừ_dần[[#This Row],['#
còn lại]],D26),0)),0)</f>
        <v>8.103138732776941E2</v>
      </c>
      <c r="F25" s="19">
        <f ca="1">IFERROR(IF(AND(Giá_trị_đã_nhập,Khấu_trừ_dần[[#This Row],[ngày
thanh toán]]&lt;&gt;""),-PPMT(Lãi_Suất_/12,1,Thời_hạn_Vay-ROWS($C$4:C25)+1,Khấu_trừ_dần[[#This Row],[số dư
đầu kỳ]]),""),0)</f>
        <v>2.6223671974763494E2</v>
      </c>
      <c r="G25" s="19">
        <f ca="1">IF(Khấu_trừ_dần[[#This Row],[ngày
thanh toán]]="",0,PropertyTaxAmount)</f>
        <v>375</v>
      </c>
      <c r="H25" s="19">
        <f ca="1">IF(Khấu_trừ_dần[[#This Row],[ngày
thanh toán]]="",0,Khấu_trừ_dần[[#This Row],[lãi_suất]]+Khấu_trừ_dần[[#This Row],[gốc]]+Khấu_trừ_dần[[#This Row],[thuế
bất động sản]])</f>
        <v>1.4475505930253291E3</v>
      </c>
      <c r="I25" s="19">
        <f ca="1">IF(Khấu_trừ_dần[[#This Row],[ngày
thanh toán]]="",0,Khấu_trừ_dần[[#This Row],[số dư
đầu kỳ]]-Khấu_trừ_dần[[#This Row],[gốc]])</f>
        <v>1.944753295866466E5</v>
      </c>
      <c r="J25" s="20">
        <f ca="1">IF(Khấu_trừ_dần[[#This Row],[số dư
cuối kỳ]]&gt;0,LastRow-ROW(),0)</f>
        <v>338</v>
      </c>
    </row>
    <row r="26" spans="2:10" ht="15" customHeight="1" x14ac:dyDescent="0.25">
      <c r="B26" s="21">
        <f>ROWS($B$4:B26)</f>
        <v>23</v>
      </c>
      <c r="C26" s="15">
        <f ca="1">IF(Giá_trị_đã_nhập,IF(Khấu_trừ_dần[[#This Row],['#]]&lt;=Thời_hạn_Vay,IF(ROW()-ROW(Khấu_trừ_dần[[#Headers],[ngày
thanh toán]])=1,LoanStart,IF(I25&gt;0,EDATE(C25,1),"")),""),"")</f>
        <v>45410</v>
      </c>
      <c r="D26" s="19">
        <f ca="1">IF(ROW()-ROW(Khấu_trừ_dần[[#Headers],[số dư
đầu kỳ]])=1,Số_tiền_Vay,IF(Khấu_trừ_dần[[#This Row],[ngày
thanh toán]]="",0,INDEX(Khấu_trừ_dần[], ROW()-4,8)))</f>
        <v>1.944753295866466E5</v>
      </c>
      <c r="E26" s="19">
        <f ca="1">IF(Giá_trị_đã_nhập,IF(ROW()-ROW(Khấu_trừ_dần[[#Headers],[lãi_suất]])=1,-IPMT(Lãi_Suất_/12,1,Thời_hạn_Vay-ROWS($C$4:C26)+1,Khấu_trừ_dần[[#This Row],[số dư
đầu kỳ]]),IFERROR(-IPMT(Lãi_Suất_/12,1,Khấu_trừ_dần[[#This Row],['#
còn lại]],D27),0)),0)</f>
        <v>8.092166675579168E2</v>
      </c>
      <c r="F26" s="19">
        <f ca="1">IFERROR(IF(AND(Giá_trị_đã_nhập,Khấu_trừ_dần[[#This Row],[ngày
thanh toán]]&lt;&gt;""),-PPMT(Lãi_Suất_/12,1,Thời_hạn_Vay-ROWS($C$4:C26)+1,Khấu_trừ_dần[[#This Row],[số dư
đầu kỳ]]),""),0)</f>
        <v>2.6332937274658343E2</v>
      </c>
      <c r="G26" s="19">
        <f ca="1">IF(Khấu_trừ_dần[[#This Row],[ngày
thanh toán]]="",0,PropertyTaxAmount)</f>
        <v>375</v>
      </c>
      <c r="H26" s="19">
        <f ca="1">IF(Khấu_trừ_dần[[#This Row],[ngày
thanh toán]]="",0,Khấu_trừ_dần[[#This Row],[lãi_suất]]+Khấu_trừ_dần[[#This Row],[gốc]]+Khấu_trừ_dần[[#This Row],[thuế
bất động sản]])</f>
        <v>1.4475460403045004E3</v>
      </c>
      <c r="I26" s="19">
        <f ca="1">IF(Khấu_trừ_dần[[#This Row],[ngày
thanh toán]]="",0,Khấu_trừ_dần[[#This Row],[số dư
đầu kỳ]]-Khấu_trừ_dần[[#This Row],[gốc]])</f>
        <v>1.9421200021390003E5</v>
      </c>
      <c r="J26" s="20">
        <f ca="1">IF(Khấu_trừ_dần[[#This Row],[số dư
cuối kỳ]]&gt;0,LastRow-ROW(),0)</f>
        <v>337</v>
      </c>
    </row>
    <row r="27" spans="2:10" ht="15" customHeight="1" x14ac:dyDescent="0.25">
      <c r="B27" s="21">
        <f>ROWS($B$4:B27)</f>
        <v>24</v>
      </c>
      <c r="C27" s="15">
        <f ca="1">IF(Giá_trị_đã_nhập,IF(Khấu_trừ_dần[[#This Row],['#]]&lt;=Thời_hạn_Vay,IF(ROW()-ROW(Khấu_trừ_dần[[#Headers],[ngày
thanh toán]])=1,LoanStart,IF(I26&gt;0,EDATE(C26,1),"")),""),"")</f>
        <v>45440</v>
      </c>
      <c r="D27" s="19">
        <f ca="1">IF(ROW()-ROW(Khấu_trừ_dần[[#Headers],[số dư
đầu kỳ]])=1,Số_tiền_Vay,IF(Khấu_trừ_dần[[#This Row],[ngày
thanh toán]]="",0,INDEX(Khấu_trừ_dần[], ROW()-4,8)))</f>
        <v>1.9421200021390003E5</v>
      </c>
      <c r="E27" s="19">
        <f ca="1">IF(Giá_trị_đã_nhập,IF(ROW()-ROW(Khấu_trừ_dần[[#Headers],[lãi_suất]])=1,-IPMT(Lãi_Suất_/12,1,Thời_hạn_Vay-ROWS($C$4:C27)+1,Khấu_trừ_dần[[#This Row],[số dư
đầu kỳ]]),IFERROR(-IPMT(Lãi_Suất_/12,1,Khấu_trừ_dần[[#This Row],['#
còn lại]],D28),0)),0)</f>
        <v>8.081148901476403E2</v>
      </c>
      <c r="F27" s="19">
        <f ca="1">IFERROR(IF(AND(Giá_trị_đã_nhập,Khấu_trừ_dần[[#This Row],[ngày
thanh toán]]&lt;&gt;""),-PPMT(Lãi_Suất_/12,1,Thời_hạn_Vay-ROWS($C$4:C27)+1,Khấu_trừ_dần[[#This Row],[số dư
đầu kỳ]]),""),0)</f>
        <v>2.6442657846636087E2</v>
      </c>
      <c r="G27" s="19">
        <f ca="1">IF(Khấu_trừ_dần[[#This Row],[ngày
thanh toán]]="",0,PropertyTaxAmount)</f>
        <v>375</v>
      </c>
      <c r="H27" s="19">
        <f ca="1">IF(Khấu_trừ_dần[[#This Row],[ngày
thanh toán]]="",0,Khấu_trừ_dần[[#This Row],[lãi_suất]]+Khấu_trừ_dần[[#This Row],[gốc]]+Khấu_trừ_dần[[#This Row],[thuế
bất động sản]])</f>
        <v>1.4475414686140011E3</v>
      </c>
      <c r="I27" s="19">
        <f ca="1">IF(Khấu_trừ_dần[[#This Row],[ngày
thanh toán]]="",0,Khấu_trừ_dần[[#This Row],[số dư
đầu kỳ]]-Khấu_trừ_dần[[#This Row],[gốc]])</f>
        <v>1.9394757363543365E5</v>
      </c>
      <c r="J27" s="20">
        <f ca="1">IF(Khấu_trừ_dần[[#This Row],[số dư
cuối kỳ]]&gt;0,LastRow-ROW(),0)</f>
        <v>336</v>
      </c>
    </row>
    <row r="28" spans="2:10" ht="15" customHeight="1" x14ac:dyDescent="0.25">
      <c r="B28" s="21">
        <f>ROWS($B$4:B28)</f>
        <v>25</v>
      </c>
      <c r="C28" s="15">
        <f ca="1">IF(Giá_trị_đã_nhập,IF(Khấu_trừ_dần[[#This Row],['#]]&lt;=Thời_hạn_Vay,IF(ROW()-ROW(Khấu_trừ_dần[[#Headers],[ngày
thanh toán]])=1,LoanStart,IF(I27&gt;0,EDATE(C27,1),"")),""),"")</f>
        <v>45471</v>
      </c>
      <c r="D28" s="19">
        <f ca="1">IF(ROW()-ROW(Khấu_trừ_dần[[#Headers],[số dư
đầu kỳ]])=1,Số_tiền_Vay,IF(Khấu_trừ_dần[[#This Row],[ngày
thanh toán]]="",0,INDEX(Khấu_trừ_dần[], ROW()-4,8)))</f>
        <v>1.9394757363543365E5</v>
      </c>
      <c r="E28" s="19">
        <f ca="1">IF(Giá_trị_đã_nhập,IF(ROW()-ROW(Khấu_trừ_dần[[#Headers],[lãi_suất]])=1,-IPMT(Lãi_Suất_/12,1,Thời_hạn_Vay-ROWS($C$4:C28)+1,Khấu_trừ_dần[[#This Row],[số dư
đầu kỳ]]),IFERROR(-IPMT(Lãi_Suất_/12,1,Khấu_trừ_dần[[#This Row],['#
còn lại]],D29),0)),0)</f>
        <v>8.070085219981543E2</v>
      </c>
      <c r="F28" s="19">
        <f ca="1">IFERROR(IF(AND(Giá_trị_đã_nhập,Khấu_trừ_dần[[#This Row],[ngày
thanh toán]]&lt;&gt;""),-PPMT(Lãi_Suất_/12,1,Thời_hạn_Vay-ROWS($C$4:C28)+1,Khấu_trừ_dần[[#This Row],[số dư
đầu kỳ]]),""),0)</f>
        <v>2.655283558766374E2</v>
      </c>
      <c r="G28" s="19">
        <f ca="1">IF(Khấu_trừ_dần[[#This Row],[ngày
thanh toán]]="",0,PropertyTaxAmount)</f>
        <v>375</v>
      </c>
      <c r="H28" s="19">
        <f ca="1">IF(Khấu_trừ_dần[[#This Row],[ngày
thanh toán]]="",0,Khấu_trừ_dần[[#This Row],[lãi_suất]]+Khấu_trừ_dần[[#This Row],[gốc]]+Khấu_trừ_dần[[#This Row],[thuế
bất động sản]])</f>
        <v>1.4475368778747916E3</v>
      </c>
      <c r="I28" s="19">
        <f ca="1">IF(Khấu_trừ_dần[[#This Row],[ngày
thanh toán]]="",0,Khấu_trừ_dần[[#This Row],[số dư
đầu kỳ]]-Khấu_trừ_dần[[#This Row],[gốc]])</f>
        <v>1.9368204527955703E5</v>
      </c>
      <c r="J28" s="20">
        <f ca="1">IF(Khấu_trừ_dần[[#This Row],[số dư
cuối kỳ]]&gt;0,LastRow-ROW(),0)</f>
        <v>335</v>
      </c>
    </row>
    <row r="29" spans="2:10" ht="15" customHeight="1" x14ac:dyDescent="0.25">
      <c r="B29" s="21">
        <f>ROWS($B$4:B29)</f>
        <v>26</v>
      </c>
      <c r="C29" s="15">
        <f ca="1">IF(Giá_trị_đã_nhập,IF(Khấu_trừ_dần[[#This Row],['#]]&lt;=Thời_hạn_Vay,IF(ROW()-ROW(Khấu_trừ_dần[[#Headers],[ngày
thanh toán]])=1,LoanStart,IF(I28&gt;0,EDATE(C28,1),"")),""),"")</f>
        <v>45501</v>
      </c>
      <c r="D29" s="19">
        <f ca="1">IF(ROW()-ROW(Khấu_trừ_dần[[#Headers],[số dư
đầu kỳ]])=1,Số_tiền_Vay,IF(Khấu_trừ_dần[[#This Row],[ngày
thanh toán]]="",0,INDEX(Khấu_trừ_dần[], ROW()-4,8)))</f>
        <v>1.9368204527955703E5</v>
      </c>
      <c r="E29" s="19">
        <f ca="1">IF(Giá_trị_đã_nhập,IF(ROW()-ROW(Khấu_trừ_dần[[#Headers],[lãi_suất]])=1,-IPMT(Lãi_Suất_/12,1,Thời_hạn_Vay-ROWS($C$4:C29)+1,Khấu_trừ_dần[[#This Row],[số dư
đầu kỳ]]),IFERROR(-IPMT(Lãi_Suất_/12,1,Khấu_trừ_dần[[#This Row],['#
còn lại]],D30),0)),0)</f>
        <v>8.058975439813788E2</v>
      </c>
      <c r="F29" s="19">
        <f ca="1">IFERROR(IF(AND(Giá_trị_đã_nhập,Khấu_trừ_dần[[#This Row],[ngày
thanh toán]]&lt;&gt;""),-PPMT(Lãi_Suất_/12,1,Thời_hạn_Vay-ROWS($C$4:C29)+1,Khấu_trừ_dần[[#This Row],[số dư
đầu kỳ]]),""),0)</f>
        <v>2.6663472402612337E2</v>
      </c>
      <c r="G29" s="19">
        <f ca="1">IF(Khấu_trừ_dần[[#This Row],[ngày
thanh toán]]="",0,PropertyTaxAmount)</f>
        <v>375</v>
      </c>
      <c r="H29" s="19">
        <f ca="1">IF(Khấu_trừ_dần[[#This Row],[ngày
thanh toán]]="",0,Khấu_trừ_dần[[#This Row],[lãi_suất]]+Khấu_trừ_dần[[#This Row],[gốc]]+Khấu_trừ_dần[[#This Row],[thuế
bất động sản]])</f>
        <v>1.4475322680075021E3</v>
      </c>
      <c r="I29" s="19">
        <f ca="1">IF(Khấu_trừ_dần[[#This Row],[ngày
thanh toán]]="",0,Khấu_trừ_dần[[#This Row],[số dư
đầu kỳ]]-Khấu_trừ_dần[[#This Row],[gốc]])</f>
        <v>1.9341541055553092E5</v>
      </c>
      <c r="J29" s="20">
        <f ca="1">IF(Khấu_trừ_dần[[#This Row],[số dư
cuối kỳ]]&gt;0,LastRow-ROW(),0)</f>
        <v>334</v>
      </c>
    </row>
    <row r="30" spans="2:10" ht="15" customHeight="1" x14ac:dyDescent="0.25">
      <c r="B30" s="21">
        <f>ROWS($B$4:B30)</f>
        <v>27</v>
      </c>
      <c r="C30" s="15">
        <f ca="1">IF(Giá_trị_đã_nhập,IF(Khấu_trừ_dần[[#This Row],['#]]&lt;=Thời_hạn_Vay,IF(ROW()-ROW(Khấu_trừ_dần[[#Headers],[ngày
thanh toán]])=1,LoanStart,IF(I29&gt;0,EDATE(C29,1),"")),""),"")</f>
        <v>45532</v>
      </c>
      <c r="D30" s="19">
        <f ca="1">IF(ROW()-ROW(Khấu_trừ_dần[[#Headers],[số dư
đầu kỳ]])=1,Số_tiền_Vay,IF(Khấu_trừ_dần[[#This Row],[ngày
thanh toán]]="",0,INDEX(Khấu_trừ_dần[], ROW()-4,8)))</f>
        <v>1.9341541055553092E5</v>
      </c>
      <c r="E30" s="19">
        <f ca="1">IF(Giá_trị_đã_nhập,IF(ROW()-ROW(Khấu_trừ_dần[[#Headers],[lãi_suất]])=1,-IPMT(Lãi_Suất_/12,1,Thời_hạn_Vay-ROWS($C$4:C30)+1,Khấu_trừ_dần[[#This Row],[số dư
đầu kỳ]]),IFERROR(-IPMT(Lãi_Suất_/12,1,Khấu_trừ_dần[[#This Row],['#
còn lại]],D31),0)),0)</f>
        <v>8.047819368895334E2</v>
      </c>
      <c r="F30" s="19">
        <f ca="1">IFERROR(IF(AND(Giá_trị_đã_nhập,Khấu_trừ_dần[[#This Row],[ngày
thanh toán]]&lt;&gt;""),-PPMT(Lãi_Suất_/12,1,Thời_hạn_Vay-ROWS($C$4:C30)+1,Khấu_trừ_dần[[#This Row],[số dư
đầu kỳ]]),""),0)</f>
        <v>2.677457020428989E2</v>
      </c>
      <c r="G30" s="19">
        <f ca="1">IF(Khấu_trừ_dần[[#This Row],[ngày
thanh toán]]="",0,PropertyTaxAmount)</f>
        <v>375</v>
      </c>
      <c r="H30" s="19">
        <f ca="1">IF(Khấu_trừ_dần[[#This Row],[ngày
thanh toán]]="",0,Khấu_trừ_dần[[#This Row],[lãi_suất]]+Khấu_trừ_dần[[#This Row],[gốc]]+Khấu_trừ_dần[[#This Row],[thuế
bất động sản]])</f>
        <v>1.4475276389324324E3</v>
      </c>
      <c r="I30" s="19">
        <f ca="1">IF(Khấu_trừ_dần[[#This Row],[ngày
thanh toán]]="",0,Khấu_trừ_dần[[#This Row],[số dư
đầu kỳ]]-Khấu_trừ_dần[[#This Row],[gốc]])</f>
        <v>1.9314766485348804E5</v>
      </c>
      <c r="J30" s="20">
        <f ca="1">IF(Khấu_trừ_dần[[#This Row],[số dư
cuối kỳ]]&gt;0,LastRow-ROW(),0)</f>
        <v>333</v>
      </c>
    </row>
    <row r="31" spans="2:10" ht="15" customHeight="1" x14ac:dyDescent="0.25">
      <c r="B31" s="21">
        <f>ROWS($B$4:B31)</f>
        <v>28</v>
      </c>
      <c r="C31" s="15">
        <f ca="1">IF(Giá_trị_đã_nhập,IF(Khấu_trừ_dần[[#This Row],['#]]&lt;=Thời_hạn_Vay,IF(ROW()-ROW(Khấu_trừ_dần[[#Headers],[ngày
thanh toán]])=1,LoanStart,IF(I30&gt;0,EDATE(C30,1),"")),""),"")</f>
        <v>45563</v>
      </c>
      <c r="D31" s="19">
        <f ca="1">IF(ROW()-ROW(Khấu_trừ_dần[[#Headers],[số dư
đầu kỳ]])=1,Số_tiền_Vay,IF(Khấu_trừ_dần[[#This Row],[ngày
thanh toán]]="",0,INDEX(Khấu_trừ_dần[], ROW()-4,8)))</f>
        <v>1.9314766485348804E5</v>
      </c>
      <c r="E31" s="19">
        <f ca="1">IF(Giá_trị_đã_nhập,IF(ROW()-ROW(Khấu_trừ_dần[[#Headers],[lãi_suất]])=1,-IPMT(Lãi_Suất_/12,1,Thời_hạn_Vay-ROWS($C$4:C31)+1,Khấu_trừ_dần[[#This Row],[số dư
đầu kỳ]]),IFERROR(-IPMT(Lãi_Suất_/12,1,Khấu_trừ_dần[[#This Row],['#
còn lại]],D32),0)),0)</f>
        <v>8.036616814348054E2</v>
      </c>
      <c r="F31" s="19">
        <f ca="1">IFERROR(IF(AND(Giá_trị_đã_nhập,Khấu_trừ_dần[[#This Row],[ngày
thanh toán]]&lt;&gt;""),-PPMT(Lãi_Suất_/12,1,Thời_hạn_Vay-ROWS($C$4:C31)+1,Khấu_trừ_dần[[#This Row],[số dư
đầu kỳ]]),""),0)</f>
        <v>2.6886130913474426E2</v>
      </c>
      <c r="G31" s="19">
        <f ca="1">IF(Khấu_trừ_dần[[#This Row],[ngày
thanh toán]]="",0,PropertyTaxAmount)</f>
        <v>375</v>
      </c>
      <c r="H31" s="19">
        <f ca="1">IF(Khấu_trừ_dần[[#This Row],[ngày
thanh toán]]="",0,Khấu_trừ_dần[[#This Row],[lãi_suất]]+Khấu_trừ_dần[[#This Row],[gốc]]+Khấu_trừ_dần[[#This Row],[thuế
bất động sản]])</f>
        <v>1.4475229905695496E3</v>
      </c>
      <c r="I31" s="19">
        <f ca="1">IF(Khấu_trừ_dần[[#This Row],[ngày
thanh toán]]="",0,Khấu_trừ_dần[[#This Row],[số dư
đầu kỳ]]-Khấu_trừ_dần[[#This Row],[gốc]])</f>
        <v>1.928788035443533E5</v>
      </c>
      <c r="J31" s="20">
        <f ca="1">IF(Khấu_trừ_dần[[#This Row],[số dư
cuối kỳ]]&gt;0,LastRow-ROW(),0)</f>
        <v>332</v>
      </c>
    </row>
    <row r="32" spans="2:10" ht="15" customHeight="1" x14ac:dyDescent="0.25">
      <c r="B32" s="21">
        <f>ROWS($B$4:B32)</f>
        <v>29</v>
      </c>
      <c r="C32" s="15">
        <f ca="1">IF(Giá_trị_đã_nhập,IF(Khấu_trừ_dần[[#This Row],['#]]&lt;=Thời_hạn_Vay,IF(ROW()-ROW(Khấu_trừ_dần[[#Headers],[ngày
thanh toán]])=1,LoanStart,IF(I31&gt;0,EDATE(C31,1),"")),""),"")</f>
        <v>45593</v>
      </c>
      <c r="D32" s="19">
        <f ca="1">IF(ROW()-ROW(Khấu_trừ_dần[[#Headers],[số dư
đầu kỳ]])=1,Số_tiền_Vay,IF(Khấu_trừ_dần[[#This Row],[ngày
thanh toán]]="",0,INDEX(Khấu_trừ_dần[], ROW()-4,8)))</f>
        <v>1.928788035443533E5</v>
      </c>
      <c r="E32" s="19">
        <f ca="1">IF(Giá_trị_đã_nhập,IF(ROW()-ROW(Khấu_trừ_dần[[#Headers],[lãi_suất]])=1,-IPMT(Lãi_Suất_/12,1,Thời_hạn_Vay-ROWS($C$4:C32)+1,Khấu_trừ_dần[[#This Row],[số dư
đầu kỳ]]),IFERROR(-IPMT(Lãi_Suất_/12,1,Khấu_trừ_dần[[#This Row],['#
còn lại]],D33),0)),0)</f>
        <v>8.025367582490159E2</v>
      </c>
      <c r="F32" s="19">
        <f ca="1">IFERROR(IF(AND(Giá_trị_đã_nhập,Khấu_trừ_dần[[#This Row],[ngày
thanh toán]]&lt;&gt;""),-PPMT(Lãi_Suất_/12,1,Thời_hạn_Vay-ROWS($C$4:C32)+1,Khấu_trừ_dần[[#This Row],[số dư
đầu kỳ]]),""),0)</f>
        <v>2.699815645894724E2</v>
      </c>
      <c r="G32" s="19">
        <f ca="1">IF(Khấu_trừ_dần[[#This Row],[ngày
thanh toán]]="",0,PropertyTaxAmount)</f>
        <v>375</v>
      </c>
      <c r="H32" s="19">
        <f ca="1">IF(Khấu_trừ_dần[[#This Row],[ngày
thanh toán]]="",0,Khấu_trừ_dần[[#This Row],[lãi_suất]]+Khấu_trừ_dần[[#This Row],[gốc]]+Khấu_trừ_dần[[#This Row],[thuế
bất động sản]])</f>
        <v>1.4475183228384883E3</v>
      </c>
      <c r="I32" s="19">
        <f ca="1">IF(Khấu_trừ_dần[[#This Row],[ngày
thanh toán]]="",0,Khấu_trừ_dần[[#This Row],[số dư
đầu kỳ]]-Khấu_trừ_dần[[#This Row],[gốc]])</f>
        <v>1.926088219797638E5</v>
      </c>
      <c r="J32" s="20">
        <f ca="1">IF(Khấu_trừ_dần[[#This Row],[số dư
cuối kỳ]]&gt;0,LastRow-ROW(),0)</f>
        <v>331</v>
      </c>
    </row>
    <row r="33" spans="2:10" ht="15" customHeight="1" x14ac:dyDescent="0.25">
      <c r="B33" s="21">
        <f>ROWS($B$4:B33)</f>
        <v>30</v>
      </c>
      <c r="C33" s="15">
        <f ca="1">IF(Giá_trị_đã_nhập,IF(Khấu_trừ_dần[[#This Row],['#]]&lt;=Thời_hạn_Vay,IF(ROW()-ROW(Khấu_trừ_dần[[#Headers],[ngày
thanh toán]])=1,LoanStart,IF(I32&gt;0,EDATE(C32,1),"")),""),"")</f>
        <v>45624</v>
      </c>
      <c r="D33" s="19">
        <f ca="1">IF(ROW()-ROW(Khấu_trừ_dần[[#Headers],[số dư
đầu kỳ]])=1,Số_tiền_Vay,IF(Khấu_trừ_dần[[#This Row],[ngày
thanh toán]]="",0,INDEX(Khấu_trừ_dần[], ROW()-4,8)))</f>
        <v>1.926088219797638E5</v>
      </c>
      <c r="E33" s="19">
        <f ca="1">IF(Giá_trị_đã_nhập,IF(ROW()-ROW(Khấu_trừ_dần[[#Headers],[lãi_suất]])=1,-IPMT(Lãi_Suất_/12,1,Thời_hạn_Vay-ROWS($C$4:C33)+1,Khấu_trừ_dần[[#This Row],[số dư
đầu kỳ]]),IFERROR(-IPMT(Lãi_Suất_/12,1,Khấu_trừ_dần[[#This Row],['#
còn lại]],D34),0)),0)</f>
        <v>8.014071478832856E2</v>
      </c>
      <c r="F33" s="19">
        <f ca="1">IFERROR(IF(AND(Giá_trị_đã_nhập,Khấu_trừ_dần[[#This Row],[ngày
thanh toán]]&lt;&gt;""),-PPMT(Lãi_Suất_/12,1,Thời_hạn_Vay-ROWS($C$4:C33)+1,Khấu_trừ_dần[[#This Row],[số dư
đầu kỳ]]),""),0)</f>
        <v>2.7110648777526194E2</v>
      </c>
      <c r="G33" s="19">
        <f ca="1">IF(Khấu_trừ_dần[[#This Row],[ngày
thanh toán]]="",0,PropertyTaxAmount)</f>
        <v>375</v>
      </c>
      <c r="H33" s="19">
        <f ca="1">IF(Khấu_trừ_dần[[#This Row],[ngày
thanh toán]]="",0,Khấu_trừ_dần[[#This Row],[lãi_suất]]+Khấu_trừ_dần[[#This Row],[gốc]]+Khấu_trừ_dần[[#This Row],[thuế
bất động sản]])</f>
        <v>1.4475136356585476E3</v>
      </c>
      <c r="I33" s="19">
        <f ca="1">IF(Khấu_trừ_dần[[#This Row],[ngày
thanh toán]]="",0,Khấu_trừ_dần[[#This Row],[số dư
đầu kỳ]]-Khấu_trừ_dần[[#This Row],[gốc]])</f>
        <v>1.9233771549198855E5</v>
      </c>
      <c r="J33" s="20">
        <f ca="1">IF(Khấu_trừ_dần[[#This Row],[số dư
cuối kỳ]]&gt;0,LastRow-ROW(),0)</f>
        <v>330</v>
      </c>
    </row>
    <row r="34" spans="2:10" ht="15" customHeight="1" x14ac:dyDescent="0.25">
      <c r="B34" s="21">
        <f>ROWS($B$4:B34)</f>
        <v>31</v>
      </c>
      <c r="C34" s="15">
        <f ca="1">IF(Giá_trị_đã_nhập,IF(Khấu_trừ_dần[[#This Row],['#]]&lt;=Thời_hạn_Vay,IF(ROW()-ROW(Khấu_trừ_dần[[#Headers],[ngày
thanh toán]])=1,LoanStart,IF(I33&gt;0,EDATE(C33,1),"")),""),"")</f>
        <v>45654</v>
      </c>
      <c r="D34" s="19">
        <f ca="1">IF(ROW()-ROW(Khấu_trừ_dần[[#Headers],[số dư
đầu kỳ]])=1,Số_tiền_Vay,IF(Khấu_trừ_dần[[#This Row],[ngày
thanh toán]]="",0,INDEX(Khấu_trừ_dần[], ROW()-4,8)))</f>
        <v>1.9233771549198855E5</v>
      </c>
      <c r="E34" s="19">
        <f ca="1">IF(Giá_trị_đã_nhập,IF(ROW()-ROW(Khấu_trừ_dần[[#Headers],[lãi_suất]])=1,-IPMT(Lãi_Suất_/12,1,Thời_hạn_Vay-ROWS($C$4:C34)+1,Khấu_trừ_dần[[#This Row],[số dư
đầu kỳ]]),IFERROR(-IPMT(Lãi_Suất_/12,1,Khấu_trừ_dần[[#This Row],['#
còn lại]],D35),0)),0)</f>
        <v>8.002728308076981E2</v>
      </c>
      <c r="F34" s="19">
        <f ca="1">IFERROR(IF(AND(Giá_trị_đã_nhập,Khấu_trừ_dần[[#This Row],[ngày
thanh toán]]&lt;&gt;""),-PPMT(Lãi_Suất_/12,1,Thời_hạn_Vay-ROWS($C$4:C34)+1,Khấu_trừ_dần[[#This Row],[số dư
đầu kỳ]]),""),0)</f>
        <v>2.7223609814099217E2</v>
      </c>
      <c r="G34" s="19">
        <f ca="1">IF(Khấu_trừ_dần[[#This Row],[ngày
thanh toán]]="",0,PropertyTaxAmount)</f>
        <v>375</v>
      </c>
      <c r="H34" s="19">
        <f ca="1">IF(Khấu_trừ_dần[[#This Row],[ngày
thanh toán]]="",0,Khấu_trừ_dần[[#This Row],[lãi_suất]]+Khấu_trừ_dần[[#This Row],[gốc]]+Khấu_trừ_dần[[#This Row],[thuế
bất động sản]])</f>
        <v>1.4475089289486903E3</v>
      </c>
      <c r="I34" s="19">
        <f ca="1">IF(Khấu_trừ_dần[[#This Row],[ngày
thanh toán]]="",0,Khấu_trừ_dần[[#This Row],[số dư
đầu kỳ]]-Khấu_trừ_dần[[#This Row],[gốc]])</f>
        <v>1.9206547939384755E5</v>
      </c>
      <c r="J34" s="20">
        <f ca="1">IF(Khấu_trừ_dần[[#This Row],[số dư
cuối kỳ]]&gt;0,LastRow-ROW(),0)</f>
        <v>329</v>
      </c>
    </row>
    <row r="35" spans="2:10" ht="15" customHeight="1" x14ac:dyDescent="0.25">
      <c r="B35" s="21">
        <f>ROWS($B$4:B35)</f>
        <v>32</v>
      </c>
      <c r="C35" s="15">
        <f ca="1">IF(Giá_trị_đã_nhập,IF(Khấu_trừ_dần[[#This Row],['#]]&lt;=Thời_hạn_Vay,IF(ROW()-ROW(Khấu_trừ_dần[[#Headers],[ngày
thanh toán]])=1,LoanStart,IF(I34&gt;0,EDATE(C34,1),"")),""),"")</f>
        <v>45685</v>
      </c>
      <c r="D35" s="19">
        <f ca="1">IF(ROW()-ROW(Khấu_trừ_dần[[#Headers],[số dư
đầu kỳ]])=1,Số_tiền_Vay,IF(Khấu_trừ_dần[[#This Row],[ngày
thanh toán]]="",0,INDEX(Khấu_trừ_dần[], ROW()-4,8)))</f>
        <v>1.9206547939384755E5</v>
      </c>
      <c r="E35" s="19">
        <f ca="1">IF(Giá_trị_đã_nhập,IF(ROW()-ROW(Khấu_trừ_dần[[#Headers],[lãi_suất]])=1,-IPMT(Lãi_Suất_/12,1,Thời_hạn_Vay-ROWS($C$4:C35)+1,Khấu_trừ_dần[[#This Row],[số dư
đầu kỳ]]),IFERROR(-IPMT(Lãi_Suất_/12,1,Khấu_trừ_dần[[#This Row],['#
còn lại]],D36),0)),0)</f>
        <v>7.991337874109624E2</v>
      </c>
      <c r="F35" s="19">
        <f ca="1">IFERROR(IF(AND(Giá_trị_đã_nhập,Khấu_trừ_dần[[#This Row],[ngày
thanh toán]]&lt;&gt;""),-PPMT(Lãi_Suất_/12,1,Thời_hạn_Vay-ROWS($C$4:C35)+1,Khấu_trừ_dần[[#This Row],[số dư
đầu kỳ]]),""),0)</f>
        <v>2.733704152165796E2</v>
      </c>
      <c r="G35" s="19">
        <f ca="1">IF(Khấu_trừ_dần[[#This Row],[ngày
thanh toán]]="",0,PropertyTaxAmount)</f>
        <v>375</v>
      </c>
      <c r="H35" s="19">
        <f ca="1">IF(Khấu_trừ_dần[[#This Row],[ngày
thanh toán]]="",0,Khấu_trừ_dần[[#This Row],[lãi_suất]]+Khấu_trừ_dần[[#This Row],[gốc]]+Khấu_trừ_dần[[#This Row],[thuế
bất động sản]])</f>
        <v>1.447504202627542E3</v>
      </c>
      <c r="I35" s="19">
        <f ca="1">IF(Khấu_trừ_dần[[#This Row],[ngày
thanh toán]]="",0,Khấu_trừ_dần[[#This Row],[số dư
đầu kỳ]]-Khấu_trừ_dần[[#This Row],[gốc]])</f>
        <v>1.9179210897863097E5</v>
      </c>
      <c r="J35" s="20">
        <f ca="1">IF(Khấu_trừ_dần[[#This Row],[số dư
cuối kỳ]]&gt;0,LastRow-ROW(),0)</f>
        <v>328</v>
      </c>
    </row>
    <row r="36" spans="2:10" ht="15" customHeight="1" x14ac:dyDescent="0.25">
      <c r="B36" s="21">
        <f>ROWS($B$4:B36)</f>
        <v>33</v>
      </c>
      <c r="C36" s="15">
        <f ca="1">IF(Giá_trị_đã_nhập,IF(Khấu_trừ_dần[[#This Row],['#]]&lt;=Thời_hạn_Vay,IF(ROW()-ROW(Khấu_trừ_dần[[#Headers],[ngày
thanh toán]])=1,LoanStart,IF(I35&gt;0,EDATE(C35,1),"")),""),"")</f>
        <v>45716</v>
      </c>
      <c r="D36" s="19">
        <f ca="1">IF(ROW()-ROW(Khấu_trừ_dần[[#Headers],[số dư
đầu kỳ]])=1,Số_tiền_Vay,IF(Khấu_trừ_dần[[#This Row],[ngày
thanh toán]]="",0,INDEX(Khấu_trừ_dần[], ROW()-4,8)))</f>
        <v>1.9179210897863097E5</v>
      </c>
      <c r="E36" s="19">
        <f ca="1">IF(Giá_trị_đã_nhập,IF(ROW()-ROW(Khấu_trừ_dần[[#Headers],[lãi_suất]])=1,-IPMT(Lãi_Suất_/12,1,Thời_hạn_Vay-ROWS($C$4:C36)+1,Khấu_trừ_dần[[#This Row],[số dư
đầu kỳ]]),IFERROR(-IPMT(Lãi_Suất_/12,1,Khấu_trừ_dần[[#This Row],['#
còn lại]],D37),0)),0)</f>
        <v>7.979899980000736E2</v>
      </c>
      <c r="F36" s="19">
        <f ca="1">IFERROR(IF(AND(Giá_trị_đã_nhập,Khấu_trừ_dần[[#This Row],[ngày
thanh toán]]&lt;&gt;""),-PPMT(Lãi_Suất_/12,1,Thời_hạn_Vay-ROWS($C$4:C36)+1,Khấu_trừ_dần[[#This Row],[số dư
đầu kỳ]]),""),0)</f>
        <v>2.7450945861331536E2</v>
      </c>
      <c r="G36" s="19">
        <f ca="1">IF(Khấu_trừ_dần[[#This Row],[ngày
thanh toán]]="",0,PropertyTaxAmount)</f>
        <v>375</v>
      </c>
      <c r="H36" s="19">
        <f ca="1">IF(Khấu_trừ_dần[[#This Row],[ngày
thanh toán]]="",0,Khấu_trừ_dần[[#This Row],[lãi_suất]]+Khấu_trừ_dần[[#This Row],[gốc]]+Khấu_trừ_dần[[#This Row],[thuế
bất động sản]])</f>
        <v>1.447499456613389E3</v>
      </c>
      <c r="I36" s="19">
        <f ca="1">IF(Khấu_trừ_dần[[#This Row],[ngày
thanh toán]]="",0,Khấu_trừ_dần[[#This Row],[số dư
đầu kỳ]]-Khấu_trừ_dần[[#This Row],[gốc]])</f>
        <v>1.9151759952001765E5</v>
      </c>
      <c r="J36" s="20">
        <f ca="1">IF(Khấu_trừ_dần[[#This Row],[số dư
cuối kỳ]]&gt;0,LastRow-ROW(),0)</f>
        <v>327</v>
      </c>
    </row>
    <row r="37" spans="2:10" ht="15" customHeight="1" x14ac:dyDescent="0.25">
      <c r="B37" s="21">
        <f>ROWS($B$4:B37)</f>
        <v>34</v>
      </c>
      <c r="C37" s="15">
        <f ca="1">IF(Giá_trị_đã_nhập,IF(Khấu_trừ_dần[[#This Row],['#]]&lt;=Thời_hạn_Vay,IF(ROW()-ROW(Khấu_trừ_dần[[#Headers],[ngày
thanh toán]])=1,LoanStart,IF(I36&gt;0,EDATE(C36,1),"")),""),"")</f>
        <v>45744</v>
      </c>
      <c r="D37" s="19">
        <f ca="1">IF(ROW()-ROW(Khấu_trừ_dần[[#Headers],[số dư
đầu kỳ]])=1,Số_tiền_Vay,IF(Khấu_trừ_dần[[#This Row],[ngày
thanh toán]]="",0,INDEX(Khấu_trừ_dần[], ROW()-4,8)))</f>
        <v>1.9151759952001765E5</v>
      </c>
      <c r="E37" s="19">
        <f ca="1">IF(Giá_trị_đã_nhập,IF(ROW()-ROW(Khấu_trừ_dần[[#Headers],[lãi_suất]])=1,-IPMT(Lãi_Suất_/12,1,Thời_hạn_Vay-ROWS($C$4:C37)+1,Khấu_trừ_dần[[#This Row],[số dư
đầu kỳ]]),IFERROR(-IPMT(Lãi_Suất_/12,1,Khấu_trừ_dần[[#This Row],['#
còn lại]],D38),0)),0)</f>
        <v>7.968414427999727E2</v>
      </c>
      <c r="F37" s="19">
        <f ca="1">IFERROR(IF(AND(Giá_trị_đã_nhập,Khấu_trừ_dần[[#This Row],[ngày
thanh toán]]&lt;&gt;""),-PPMT(Lãi_Suất_/12,1,Thời_hạn_Vay-ROWS($C$4:C37)+1,Khấu_trừ_dần[[#This Row],[số dư
đầu kỳ]]),""),0)</f>
        <v>2.756532480242042E2</v>
      </c>
      <c r="G37" s="19">
        <f ca="1">IF(Khấu_trừ_dần[[#This Row],[ngày
thanh toán]]="",0,PropertyTaxAmount)</f>
        <v>375</v>
      </c>
      <c r="H37" s="19">
        <f ca="1">IF(Khấu_trừ_dần[[#This Row],[ngày
thanh toán]]="",0,Khấu_trừ_dần[[#This Row],[lãi_suất]]+Khấu_trừ_dần[[#This Row],[gốc]]+Khấu_trừ_dần[[#This Row],[thuế
bất động sản]])</f>
        <v>1.4474946908241768E3</v>
      </c>
      <c r="I37" s="19">
        <f ca="1">IF(Khấu_trừ_dần[[#This Row],[ngày
thanh toán]]="",0,Khấu_trừ_dần[[#This Row],[số dư
đầu kỳ]]-Khấu_trừ_dần[[#This Row],[gốc]])</f>
        <v>1.9124194627199345E5</v>
      </c>
      <c r="J37" s="20">
        <f ca="1">IF(Khấu_trừ_dần[[#This Row],[số dư
cuối kỳ]]&gt;0,LastRow-ROW(),0)</f>
        <v>326</v>
      </c>
    </row>
    <row r="38" spans="2:10" ht="15" customHeight="1" x14ac:dyDescent="0.25">
      <c r="B38" s="21">
        <f>ROWS($B$4:B38)</f>
        <v>35</v>
      </c>
      <c r="C38" s="15">
        <f ca="1">IF(Giá_trị_đã_nhập,IF(Khấu_trừ_dần[[#This Row],['#]]&lt;=Thời_hạn_Vay,IF(ROW()-ROW(Khấu_trừ_dần[[#Headers],[ngày
thanh toán]])=1,LoanStart,IF(I37&gt;0,EDATE(C37,1),"")),""),"")</f>
        <v>45775</v>
      </c>
      <c r="D38" s="19">
        <f ca="1">IF(ROW()-ROW(Khấu_trừ_dần[[#Headers],[số dư
đầu kỳ]])=1,Số_tiền_Vay,IF(Khấu_trừ_dần[[#This Row],[ngày
thanh toán]]="",0,INDEX(Khấu_trừ_dần[], ROW()-4,8)))</f>
        <v>1.9124194627199345E5</v>
      </c>
      <c r="E38" s="19">
        <f ca="1">IF(Giá_trị_đã_nhập,IF(ROW()-ROW(Khấu_trừ_dần[[#Headers],[lãi_suất]])=1,-IPMT(Lãi_Suất_/12,1,Thời_hạn_Vay-ROWS($C$4:C38)+1,Khấu_trừ_dần[[#This Row],[số dư
đầu kỳ]]),IFERROR(-IPMT(Lãi_Suất_/12,1,Khấu_trừ_dần[[#This Row],['#
còn lại]],D39),0)),0)</f>
        <v>7.956881019532048E2</v>
      </c>
      <c r="F38" s="19">
        <f ca="1">IFERROR(IF(AND(Giá_trị_đã_nhập,Khấu_trừ_dần[[#This Row],[ngày
thanh toán]]&lt;&gt;""),-PPMT(Lãi_Suất_/12,1,Thời_hạn_Vay-ROWS($C$4:C38)+1,Khấu_trừ_dần[[#This Row],[số dư
đầu kỳ]]),""),0)</f>
        <v>2.768018032243051E2</v>
      </c>
      <c r="G38" s="19">
        <f ca="1">IF(Khấu_trừ_dần[[#This Row],[ngày
thanh toán]]="",0,PropertyTaxAmount)</f>
        <v>375</v>
      </c>
      <c r="H38" s="19">
        <f ca="1">IF(Khấu_trừ_dần[[#This Row],[ngày
thanh toán]]="",0,Khấu_trừ_dần[[#This Row],[lãi_suất]]+Khấu_trừ_dần[[#This Row],[gốc]]+Khấu_trừ_dần[[#This Row],[thuế
bất động sản]])</f>
        <v>1.4474899051775099E3</v>
      </c>
      <c r="I38" s="19">
        <f ca="1">IF(Khấu_trừ_dần[[#This Row],[ngày
thanh toán]]="",0,Khấu_trừ_dần[[#This Row],[số dư
đầu kỳ]]-Khấu_trừ_dần[[#This Row],[gốc]])</f>
        <v>1.9096514446876914E5</v>
      </c>
      <c r="J38" s="20">
        <f ca="1">IF(Khấu_trừ_dần[[#This Row],[số dư
cuối kỳ]]&gt;0,LastRow-ROW(),0)</f>
        <v>325</v>
      </c>
    </row>
    <row r="39" spans="2:10" ht="15" customHeight="1" x14ac:dyDescent="0.25">
      <c r="B39" s="21">
        <f>ROWS($B$4:B39)</f>
        <v>36</v>
      </c>
      <c r="C39" s="15">
        <f ca="1">IF(Giá_trị_đã_nhập,IF(Khấu_trừ_dần[[#This Row],['#]]&lt;=Thời_hạn_Vay,IF(ROW()-ROW(Khấu_trừ_dần[[#Headers],[ngày
thanh toán]])=1,LoanStart,IF(I38&gt;0,EDATE(C38,1),"")),""),"")</f>
        <v>45805</v>
      </c>
      <c r="D39" s="19">
        <f ca="1">IF(ROW()-ROW(Khấu_trừ_dần[[#Headers],[số dư
đầu kỳ]])=1,Số_tiền_Vay,IF(Khấu_trừ_dần[[#This Row],[ngày
thanh toán]]="",0,INDEX(Khấu_trừ_dần[], ROW()-4,8)))</f>
        <v>1.9096514446876914E5</v>
      </c>
      <c r="E39" s="19">
        <f ca="1">IF(Giá_trị_đã_nhập,IF(ROW()-ROW(Khấu_trừ_dần[[#Headers],[lãi_suất]])=1,-IPMT(Lãi_Suất_/12,1,Thời_hạn_Vay-ROWS($C$4:C39)+1,Khấu_trừ_dần[[#This Row],[số dư
đầu kỳ]]),IFERROR(-IPMT(Lãi_Suất_/12,1,Khấu_trừ_dần[[#This Row],['#
còn lại]],D40),0)),0)</f>
        <v>7.945299555195752E2</v>
      </c>
      <c r="F39" s="19">
        <f ca="1">IFERROR(IF(AND(Giá_trị_đã_nhập,Khấu_trừ_dần[[#This Row],[ngày
thanh toán]]&lt;&gt;""),-PPMT(Lãi_Suất_/12,1,Thời_hạn_Vay-ROWS($C$4:C39)+1,Khấu_trừ_dần[[#This Row],[số dư
đầu kỳ]]),""),0)</f>
        <v>2.77955144071073E2</v>
      </c>
      <c r="G39" s="19">
        <f ca="1">IF(Khấu_trừ_dần[[#This Row],[ngày
thanh toán]]="",0,PropertyTaxAmount)</f>
        <v>375</v>
      </c>
      <c r="H39" s="19">
        <f ca="1">IF(Khấu_trừ_dần[[#This Row],[ngày
thanh toán]]="",0,Khấu_trừ_dần[[#This Row],[lãi_suất]]+Khấu_trừ_dần[[#This Row],[gốc]]+Khấu_trừ_dần[[#This Row],[thuế
bất động sản]])</f>
        <v>1.4474850995906481E3</v>
      </c>
      <c r="I39" s="19">
        <f ca="1">IF(Khấu_trừ_dần[[#This Row],[ngày
thanh toán]]="",0,Khấu_trừ_dần[[#This Row],[số dư
đầu kỳ]]-Khấu_trừ_dần[[#This Row],[gốc]])</f>
        <v>1.9068718932469806E5</v>
      </c>
      <c r="J39" s="20">
        <f ca="1">IF(Khấu_trừ_dần[[#This Row],[số dư
cuối kỳ]]&gt;0,LastRow-ROW(),0)</f>
        <v>324</v>
      </c>
    </row>
    <row r="40" spans="2:10" ht="15" customHeight="1" x14ac:dyDescent="0.25">
      <c r="B40" s="21">
        <f>ROWS($B$4:B40)</f>
        <v>37</v>
      </c>
      <c r="C40" s="15">
        <f ca="1">IF(Giá_trị_đã_nhập,IF(Khấu_trừ_dần[[#This Row],['#]]&lt;=Thời_hạn_Vay,IF(ROW()-ROW(Khấu_trừ_dần[[#Headers],[ngày
thanh toán]])=1,LoanStart,IF(I39&gt;0,EDATE(C39,1),"")),""),"")</f>
        <v>45836</v>
      </c>
      <c r="D40" s="19">
        <f ca="1">IF(ROW()-ROW(Khấu_trừ_dần[[#Headers],[số dư
đầu kỳ]])=1,Số_tiền_Vay,IF(Khấu_trừ_dần[[#This Row],[ngày
thanh toán]]="",0,INDEX(Khấu_trừ_dần[], ROW()-4,8)))</f>
        <v>1.9068718932469806E5</v>
      </c>
      <c r="E40" s="19">
        <f ca="1">IF(Giá_trị_đã_nhập,IF(ROW()-ROW(Khấu_trừ_dần[[#Headers],[lãi_suất]])=1,-IPMT(Lãi_Suất_/12,1,Thời_hạn_Vay-ROWS($C$4:C40)+1,Khấu_trừ_dần[[#This Row],[số dư
đầu kỳ]]),IFERROR(-IPMT(Lãi_Suất_/12,1,Khấu_trừ_dần[[#This Row],['#
còn lại]],D41),0)),0)</f>
        <v>7.933669834758057E2</v>
      </c>
      <c r="F40" s="19">
        <f ca="1">IFERROR(IF(AND(Giá_trị_đã_nhập,Khấu_trừ_dần[[#This Row],[ngày
thanh toán]]&lt;&gt;""),-PPMT(Lãi_Suất_/12,1,Thời_hạn_Vay-ROWS($C$4:C40)+1,Khấu_trừ_dần[[#This Row],[số dư
đầu kỳ]]),""),0)</f>
        <v>2.791132905047024E2</v>
      </c>
      <c r="G40" s="19">
        <f ca="1">IF(Khấu_trừ_dần[[#This Row],[ngày
thanh toán]]="",0,PropertyTaxAmount)</f>
        <v>375</v>
      </c>
      <c r="H40" s="19">
        <f ca="1">IF(Khấu_trừ_dần[[#This Row],[ngày
thanh toán]]="",0,Khấu_trừ_dần[[#This Row],[lãi_suất]]+Khấu_trừ_dần[[#This Row],[gốc]]+Khấu_trừ_dần[[#This Row],[thuế
bất động sản]])</f>
        <v>1.4474802739805082E3</v>
      </c>
      <c r="I40" s="19">
        <f ca="1">IF(Khấu_trừ_dần[[#This Row],[ngày
thanh toán]]="",0,Khấu_trừ_dần[[#This Row],[số dư
đầu kỳ]]-Khấu_trừ_dần[[#This Row],[gốc]])</f>
        <v>1.9040807603419336E5</v>
      </c>
      <c r="J40" s="20">
        <f ca="1">IF(Khấu_trừ_dần[[#This Row],[số dư
cuối kỳ]]&gt;0,LastRow-ROW(),0)</f>
        <v>323</v>
      </c>
    </row>
    <row r="41" spans="2:10" ht="15" customHeight="1" x14ac:dyDescent="0.25">
      <c r="B41" s="21">
        <f>ROWS($B$4:B41)</f>
        <v>38</v>
      </c>
      <c r="C41" s="15">
        <f ca="1">IF(Giá_trị_đã_nhập,IF(Khấu_trừ_dần[[#This Row],['#]]&lt;=Thời_hạn_Vay,IF(ROW()-ROW(Khấu_trừ_dần[[#Headers],[ngày
thanh toán]])=1,LoanStart,IF(I40&gt;0,EDATE(C40,1),"")),""),"")</f>
        <v>45866</v>
      </c>
      <c r="D41" s="19">
        <f ca="1">IF(ROW()-ROW(Khấu_trừ_dần[[#Headers],[số dư
đầu kỳ]])=1,Số_tiền_Vay,IF(Khấu_trừ_dần[[#This Row],[ngày
thanh toán]]="",0,INDEX(Khấu_trừ_dần[], ROW()-4,8)))</f>
        <v>1.9040807603419336E5</v>
      </c>
      <c r="E41" s="19">
        <f ca="1">IF(Giá_trị_đã_nhập,IF(ROW()-ROW(Khấu_trừ_dần[[#Headers],[lãi_suất]])=1,-IPMT(Lãi_Suất_/12,1,Thời_hạn_Vay-ROWS($C$4:C41)+1,Khấu_trừ_dần[[#This Row],[số dư
đầu kỳ]]),IFERROR(-IPMT(Lãi_Suất_/12,1,Khấu_trừ_dần[[#This Row],['#
còn lại]],D42),0)),0)</f>
        <v>7.921991657151871E2</v>
      </c>
      <c r="F41" s="19">
        <f ca="1">IFERROR(IF(AND(Giá_trị_đã_nhập,Khấu_trừ_dần[[#This Row],[ngày
thanh toán]]&lt;&gt;""),-PPMT(Lãi_Suất_/12,1,Thời_hạn_Vay-ROWS($C$4:C41)+1,Khấu_trừ_dần[[#This Row],[số dư
đầu kỳ]]),""),0)</f>
        <v>2.8027626254847206E2</v>
      </c>
      <c r="G41" s="19">
        <f ca="1">IF(Khấu_trừ_dần[[#This Row],[ngày
thanh toán]]="",0,PropertyTaxAmount)</f>
        <v>375</v>
      </c>
      <c r="H41" s="19">
        <f ca="1">IF(Khấu_trừ_dần[[#This Row],[ngày
thanh toán]]="",0,Khấu_trừ_dần[[#This Row],[lãi_suất]]+Khấu_trừ_dần[[#This Row],[gốc]]+Khấu_trừ_dần[[#This Row],[thuế
bất động sản]])</f>
        <v>1.447475428263659E3</v>
      </c>
      <c r="I41" s="19">
        <f ca="1">IF(Khấu_trừ_dần[[#This Row],[ngày
thanh toán]]="",0,Khấu_trừ_dần[[#This Row],[số dư
đầu kỳ]]-Khấu_trừ_dần[[#This Row],[gốc]])</f>
        <v>1.901277997716449E5</v>
      </c>
      <c r="J41" s="20">
        <f ca="1">IF(Khấu_trừ_dần[[#This Row],[số dư
cuối kỳ]]&gt;0,LastRow-ROW(),0)</f>
        <v>322</v>
      </c>
    </row>
    <row r="42" spans="2:10" ht="15" customHeight="1" x14ac:dyDescent="0.25">
      <c r="B42" s="21">
        <f>ROWS($B$4:B42)</f>
        <v>39</v>
      </c>
      <c r="C42" s="15">
        <f ca="1">IF(Giá_trị_đã_nhập,IF(Khấu_trừ_dần[[#This Row],['#]]&lt;=Thời_hạn_Vay,IF(ROW()-ROW(Khấu_trừ_dần[[#Headers],[ngày
thanh toán]])=1,LoanStart,IF(I41&gt;0,EDATE(C41,1),"")),""),"")</f>
        <v>45897</v>
      </c>
      <c r="D42" s="19">
        <f ca="1">IF(ROW()-ROW(Khấu_trừ_dần[[#Headers],[số dư
đầu kỳ]])=1,Số_tiền_Vay,IF(Khấu_trừ_dần[[#This Row],[ngày
thanh toán]]="",0,INDEX(Khấu_trừ_dần[], ROW()-4,8)))</f>
        <v>1.901277997716449E5</v>
      </c>
      <c r="E42" s="19">
        <f ca="1">IF(Giá_trị_đã_nhập,IF(ROW()-ROW(Khấu_trừ_dần[[#Headers],[lãi_suất]])=1,-IPMT(Lãi_Suất_/12,1,Thời_hạn_Vay-ROWS($C$4:C42)+1,Khấu_trừ_dần[[#This Row],[số dư
đầu kỳ]]),IFERROR(-IPMT(Lãi_Suất_/12,1,Khấu_trừ_dần[[#This Row],['#
còn lại]],D43),0)),0)</f>
        <v>7.910264820472325E2</v>
      </c>
      <c r="F42" s="19">
        <f ca="1">IFERROR(IF(AND(Giá_trị_đã_nhập,Khấu_trừ_dần[[#This Row],[ngày
thanh toán]]&lt;&gt;""),-PPMT(Lãi_Suất_/12,1,Thời_hạn_Vay-ROWS($C$4:C42)+1,Khấu_trừ_dần[[#This Row],[số dư
đầu kỳ]]),""),0)</f>
        <v>2.814440803090906E2</v>
      </c>
      <c r="G42" s="19">
        <f ca="1">IF(Khấu_trừ_dần[[#This Row],[ngày
thanh toán]]="",0,PropertyTaxAmount)</f>
        <v>375</v>
      </c>
      <c r="H42" s="19">
        <f ca="1">IF(Khấu_trừ_dần[[#This Row],[ngày
thanh toán]]="",0,Khấu_trừ_dần[[#This Row],[lãi_suất]]+Khấu_trừ_dần[[#This Row],[gốc]]+Khấu_trừ_dần[[#This Row],[thuế
bất động sản]])</f>
        <v>1.4474705623563232E3</v>
      </c>
      <c r="I42" s="19">
        <f ca="1">IF(Khấu_trừ_dần[[#This Row],[ngày
thanh toán]]="",0,Khấu_trừ_dần[[#This Row],[số dư
đầu kỳ]]-Khấu_trừ_dần[[#This Row],[gốc]])</f>
        <v>1.898463556913358E5</v>
      </c>
      <c r="J42" s="20">
        <f ca="1">IF(Khấu_trừ_dần[[#This Row],[số dư
cuối kỳ]]&gt;0,LastRow-ROW(),0)</f>
        <v>321</v>
      </c>
    </row>
    <row r="43" spans="2:10" ht="15" customHeight="1" x14ac:dyDescent="0.25">
      <c r="B43" s="21">
        <f>ROWS($B$4:B43)</f>
        <v>40</v>
      </c>
      <c r="C43" s="15">
        <f ca="1">IF(Giá_trị_đã_nhập,IF(Khấu_trừ_dần[[#This Row],['#]]&lt;=Thời_hạn_Vay,IF(ROW()-ROW(Khấu_trừ_dần[[#Headers],[ngày
thanh toán]])=1,LoanStart,IF(I42&gt;0,EDATE(C42,1),"")),""),"")</f>
        <v>45928</v>
      </c>
      <c r="D43" s="19">
        <f ca="1">IF(ROW()-ROW(Khấu_trừ_dần[[#Headers],[số dư
đầu kỳ]])=1,Số_tiền_Vay,IF(Khấu_trừ_dần[[#This Row],[ngày
thanh toán]]="",0,INDEX(Khấu_trừ_dần[], ROW()-4,8)))</f>
        <v>1.898463556913358E5</v>
      </c>
      <c r="E43" s="19">
        <f ca="1">IF(Giá_trị_đã_nhập,IF(ROW()-ROW(Khấu_trừ_dần[[#Headers],[lãi_suất]])=1,-IPMT(Lãi_Suất_/12,1,Thời_hạn_Vay-ROWS($C$4:C43)+1,Khấu_trừ_dần[[#This Row],[số dư
đầu kỳ]]),IFERROR(-IPMT(Lãi_Suất_/12,1,Khấu_trừ_dần[[#This Row],['#
còn lại]],D44),0)),0)</f>
        <v>7.898489121973282E2</v>
      </c>
      <c r="F43" s="19">
        <f ca="1">IFERROR(IF(AND(Giá_trị_đã_nhập,Khấu_trừ_dần[[#This Row],[ngày
thanh toán]]&lt;&gt;""),-PPMT(Lãi_Suất_/12,1,Thời_hạn_Vay-ROWS($C$4:C43)+1,Khấu_trừ_dần[[#This Row],[số dư
đầu kỳ]]),""),0)</f>
        <v>2.8261676397704514E2</v>
      </c>
      <c r="G43" s="19">
        <f ca="1">IF(Khấu_trừ_dần[[#This Row],[ngày
thanh toán]]="",0,PropertyTaxAmount)</f>
        <v>375</v>
      </c>
      <c r="H43" s="19">
        <f ca="1">IF(Khấu_trừ_dần[[#This Row],[ngày
thanh toán]]="",0,Khấu_trừ_dần[[#This Row],[lãi_suất]]+Khấu_trừ_dần[[#This Row],[gốc]]+Khấu_trừ_dần[[#This Row],[thuế
bất động sản]])</f>
        <v>1.4474656761743734E3</v>
      </c>
      <c r="I43" s="19">
        <f ca="1">IF(Khấu_trừ_dần[[#This Row],[ngày
thanh toán]]="",0,Khấu_trừ_dần[[#This Row],[số dư
đầu kỳ]]-Khấu_trừ_dần[[#This Row],[gốc]])</f>
        <v>1.8956373892735876E5</v>
      </c>
      <c r="J43" s="20">
        <f ca="1">IF(Khấu_trừ_dần[[#This Row],[số dư
cuối kỳ]]&gt;0,LastRow-ROW(),0)</f>
        <v>320</v>
      </c>
    </row>
    <row r="44" spans="2:10" ht="15" customHeight="1" x14ac:dyDescent="0.25">
      <c r="B44" s="21">
        <f>ROWS($B$4:B44)</f>
        <v>41</v>
      </c>
      <c r="C44" s="15">
        <f ca="1">IF(Giá_trị_đã_nhập,IF(Khấu_trừ_dần[[#This Row],['#]]&lt;=Thời_hạn_Vay,IF(ROW()-ROW(Khấu_trừ_dần[[#Headers],[ngày
thanh toán]])=1,LoanStart,IF(I43&gt;0,EDATE(C43,1),"")),""),"")</f>
        <v>45958</v>
      </c>
      <c r="D44" s="19">
        <f ca="1">IF(ROW()-ROW(Khấu_trừ_dần[[#Headers],[số dư
đầu kỳ]])=1,Số_tiền_Vay,IF(Khấu_trừ_dần[[#This Row],[ngày
thanh toán]]="",0,INDEX(Khấu_trừ_dần[], ROW()-4,8)))</f>
        <v>1.8956373892735876E5</v>
      </c>
      <c r="E44" s="19">
        <f ca="1">IF(Giá_trị_đã_nhập,IF(ROW()-ROW(Khấu_trừ_dần[[#Headers],[lãi_suất]])=1,-IPMT(Lãi_Suất_/12,1,Thời_hạn_Vay-ROWS($C$4:C44)+1,Khấu_trừ_dần[[#This Row],[số dư
đầu kỳ]]),IFERROR(-IPMT(Lãi_Suất_/12,1,Khấu_trừ_dần[[#This Row],['#
còn lại]],D45),0)),0)</f>
        <v>7.886664358063825E2</v>
      </c>
      <c r="F44" s="19">
        <f ca="1">IFERROR(IF(AND(Giá_trị_đã_nhập,Khấu_trừ_dần[[#This Row],[ngày
thanh toán]]&lt;&gt;""),-PPMT(Lãi_Suất_/12,1,Thời_hạn_Vay-ROWS($C$4:C44)+1,Khấu_trừ_dần[[#This Row],[số dư
đầu kỳ]]),""),0)</f>
        <v>2.837943338269496E2</v>
      </c>
      <c r="G44" s="19">
        <f ca="1">IF(Khấu_trừ_dần[[#This Row],[ngày
thanh toán]]="",0,PropertyTaxAmount)</f>
        <v>375</v>
      </c>
      <c r="H44" s="19">
        <f ca="1">IF(Khấu_trừ_dần[[#This Row],[ngày
thanh toán]]="",0,Khấu_trừ_dần[[#This Row],[lãi_suất]]+Khấu_trừ_dần[[#This Row],[gốc]]+Khấu_trừ_dần[[#This Row],[thuế
bất động sản]])</f>
        <v>1.4474607696333321E3</v>
      </c>
      <c r="I44" s="19">
        <f ca="1">IF(Khấu_trừ_dần[[#This Row],[ngày
thanh toán]]="",0,Khấu_trừ_dần[[#This Row],[số dư
đầu kỳ]]-Khấu_trừ_dần[[#This Row],[gốc]])</f>
        <v>1.892799445935318E5</v>
      </c>
      <c r="J44" s="20">
        <f ca="1">IF(Khấu_trừ_dần[[#This Row],[số dư
cuối kỳ]]&gt;0,LastRow-ROW(),0)</f>
        <v>319</v>
      </c>
    </row>
    <row r="45" spans="2:10" ht="15" customHeight="1" x14ac:dyDescent="0.25">
      <c r="B45" s="21">
        <f>ROWS($B$4:B45)</f>
        <v>42</v>
      </c>
      <c r="C45" s="15">
        <f ca="1">IF(Giá_trị_đã_nhập,IF(Khấu_trừ_dần[[#This Row],['#]]&lt;=Thời_hạn_Vay,IF(ROW()-ROW(Khấu_trừ_dần[[#Headers],[ngày
thanh toán]])=1,LoanStart,IF(I44&gt;0,EDATE(C44,1),"")),""),"")</f>
        <v>45989</v>
      </c>
      <c r="D45" s="19">
        <f ca="1">IF(ROW()-ROW(Khấu_trừ_dần[[#Headers],[số dư
đầu kỳ]])=1,Số_tiền_Vay,IF(Khấu_trừ_dần[[#This Row],[ngày
thanh toán]]="",0,INDEX(Khấu_trừ_dần[], ROW()-4,8)))</f>
        <v>1.892799445935318E5</v>
      </c>
      <c r="E45" s="19">
        <f ca="1">IF(Giá_trị_đã_nhập,IF(ROW()-ROW(Khấu_trừ_dần[[#Headers],[lãi_suất]])=1,-IPMT(Lãi_Suất_/12,1,Thời_hạn_Vay-ROWS($C$4:C45)+1,Khấu_trừ_dần[[#This Row],[số dư
đầu kỳ]]),IFERROR(-IPMT(Lãi_Suất_/12,1,Khấu_trừ_dần[[#This Row],['#
còn lại]],D46),0)),0)</f>
        <v>7.874790324304746E2</v>
      </c>
      <c r="F45" s="19">
        <f ca="1">IFERROR(IF(AND(Giá_trị_đã_nhập,Khấu_trừ_dần[[#This Row],[ngày
thanh toán]]&lt;&gt;""),-PPMT(Lãi_Suất_/12,1,Thời_hạn_Vay-ROWS($C$4:C45)+1,Khấu_trừ_dần[[#This Row],[số dư
đầu kỳ]]),""),0)</f>
        <v>2.849768102178952E2</v>
      </c>
      <c r="G45" s="19">
        <f ca="1">IF(Khấu_trừ_dần[[#This Row],[ngày
thanh toán]]="",0,PropertyTaxAmount)</f>
        <v>375</v>
      </c>
      <c r="H45" s="19">
        <f ca="1">IF(Khấu_trừ_dần[[#This Row],[ngày
thanh toán]]="",0,Khấu_trừ_dần[[#This Row],[lãi_suất]]+Khấu_trừ_dần[[#This Row],[gốc]]+Khấu_trừ_dần[[#This Row],[thuế
bất động sản]])</f>
        <v>1.4474558426483698E3</v>
      </c>
      <c r="I45" s="19">
        <f ca="1">IF(Khấu_trừ_dần[[#This Row],[ngày
thanh toán]]="",0,Khấu_trừ_dần[[#This Row],[số dư
đầu kỳ]]-Khấu_trừ_dần[[#This Row],[gốc]])</f>
        <v>1.889949677833139E5</v>
      </c>
      <c r="J45" s="20">
        <f ca="1">IF(Khấu_trừ_dần[[#This Row],[số dư
cuối kỳ]]&gt;0,LastRow-ROW(),0)</f>
        <v>318</v>
      </c>
    </row>
    <row r="46" spans="2:10" ht="15" customHeight="1" x14ac:dyDescent="0.25">
      <c r="B46" s="21">
        <f>ROWS($B$4:B46)</f>
        <v>43</v>
      </c>
      <c r="C46" s="15">
        <f ca="1">IF(Giá_trị_đã_nhập,IF(Khấu_trừ_dần[[#This Row],['#]]&lt;=Thời_hạn_Vay,IF(ROW()-ROW(Khấu_trừ_dần[[#Headers],[ngày
thanh toán]])=1,LoanStart,IF(I45&gt;0,EDATE(C45,1),"")),""),"")</f>
        <v>46019</v>
      </c>
      <c r="D46" s="19">
        <f ca="1">IF(ROW()-ROW(Khấu_trừ_dần[[#Headers],[số dư
đầu kỳ]])=1,Số_tiền_Vay,IF(Khấu_trừ_dần[[#This Row],[ngày
thanh toán]]="",0,INDEX(Khấu_trừ_dần[], ROW()-4,8)))</f>
        <v>1.889949677833139E5</v>
      </c>
      <c r="E46" s="19">
        <f ca="1">IF(Giá_trị_đã_nhập,IF(ROW()-ROW(Khấu_trừ_dần[[#Headers],[lãi_suất]])=1,-IPMT(Lãi_Suất_/12,1,Thời_hạn_Vay-ROWS($C$4:C46)+1,Khấu_trừ_dần[[#This Row],[số dư
đầu kỳ]]),IFERROR(-IPMT(Lãi_Suất_/12,1,Khấu_trừ_dần[[#This Row],['#
còn lại]],D47),0)),0)</f>
        <v>7.862866815405004E2</v>
      </c>
      <c r="F46" s="19">
        <f ca="1">IFERROR(IF(AND(Giá_trị_đã_nhập,Khấu_trừ_dần[[#This Row],[ngày
thanh toán]]&lt;&gt;""),-PPMT(Lãi_Suất_/12,1,Thời_hạn_Vay-ROWS($C$4:C46)+1,Khấu_trừ_dần[[#This Row],[số dư
đầu kỳ]]),""),0)</f>
        <v>2.8616421359380314E2</v>
      </c>
      <c r="G46" s="19">
        <f ca="1">IF(Khấu_trừ_dần[[#This Row],[ngày
thanh toán]]="",0,PropertyTaxAmount)</f>
        <v>375</v>
      </c>
      <c r="H46" s="19">
        <f ca="1">IF(Khấu_trừ_dần[[#This Row],[ngày
thanh toán]]="",0,Khấu_trừ_dần[[#This Row],[lãi_suất]]+Khấu_trừ_dần[[#This Row],[gốc]]+Khấu_trừ_dần[[#This Row],[thuế
bất động sản]])</f>
        <v>1.4474508951343034E3</v>
      </c>
      <c r="I46" s="19">
        <f ca="1">IF(Khấu_trừ_dần[[#This Row],[ngày
thanh toán]]="",0,Khấu_trừ_dần[[#This Row],[số dư
đầu kỳ]]-Khấu_trừ_dần[[#This Row],[gốc]])</f>
        <v>1.887088035697201E5</v>
      </c>
      <c r="J46" s="20">
        <f ca="1">IF(Khấu_trừ_dần[[#This Row],[số dư
cuối kỳ]]&gt;0,LastRow-ROW(),0)</f>
        <v>317</v>
      </c>
    </row>
    <row r="47" spans="2:10" ht="15" customHeight="1" x14ac:dyDescent="0.25">
      <c r="B47" s="21">
        <f>ROWS($B$4:B47)</f>
        <v>44</v>
      </c>
      <c r="C47" s="15">
        <f ca="1">IF(Giá_trị_đã_nhập,IF(Khấu_trừ_dần[[#This Row],['#]]&lt;=Thời_hạn_Vay,IF(ROW()-ROW(Khấu_trừ_dần[[#Headers],[ngày
thanh toán]])=1,LoanStart,IF(I46&gt;0,EDATE(C46,1),"")),""),"")</f>
        <v>46050</v>
      </c>
      <c r="D47" s="19">
        <f ca="1">IF(ROW()-ROW(Khấu_trừ_dần[[#Headers],[số dư
đầu kỳ]])=1,Số_tiền_Vay,IF(Khấu_trừ_dần[[#This Row],[ngày
thanh toán]]="",0,INDEX(Khấu_trừ_dần[], ROW()-4,8)))</f>
        <v>1.887088035697201E5</v>
      </c>
      <c r="E47" s="19">
        <f ca="1">IF(Giá_trị_đã_nhập,IF(ROW()-ROW(Khấu_trừ_dần[[#Headers],[lãi_suất]])=1,-IPMT(Lãi_Suất_/12,1,Thời_hạn_Vay-ROWS($C$4:C47)+1,Khấu_trừ_dần[[#This Row],[số dư
đầu kỳ]]),IFERROR(-IPMT(Lãi_Suất_/12,1,Khấu_trừ_dần[[#This Row],['#
còn lại]],D48),0)),0)</f>
        <v>7.85089362521818E2</v>
      </c>
      <c r="F47" s="19">
        <f ca="1">IFERROR(IF(AND(Giá_trị_đã_nhập,Khấu_trừ_dần[[#This Row],[ngày
thanh toán]]&lt;&gt;""),-PPMT(Lãi_Suất_/12,1,Thời_hạn_Vay-ROWS($C$4:C47)+1,Khấu_trừ_dần[[#This Row],[số dư
đầu kỳ]]),""),0)</f>
        <v>2.873565644837772E2</v>
      </c>
      <c r="G47" s="19">
        <f ca="1">IF(Khấu_trừ_dần[[#This Row],[ngày
thanh toán]]="",0,PropertyTaxAmount)</f>
        <v>375</v>
      </c>
      <c r="H47" s="19">
        <f ca="1">IF(Khấu_trừ_dần[[#This Row],[ngày
thanh toán]]="",0,Khấu_trừ_dần[[#This Row],[lãi_suất]]+Khấu_trừ_dần[[#This Row],[gốc]]+Khấu_trừ_dần[[#This Row],[thuế
bất động sản]])</f>
        <v>1.4474459270055952E3</v>
      </c>
      <c r="I47" s="19">
        <f ca="1">IF(Khấu_trừ_dần[[#This Row],[ngày
thanh toán]]="",0,Khấu_trừ_dần[[#This Row],[số dư
đầu kỳ]]-Khấu_trừ_dần[[#This Row],[gốc]])</f>
        <v>1.8842144700523632E5</v>
      </c>
      <c r="J47" s="20">
        <f ca="1">IF(Khấu_trừ_dần[[#This Row],[số dư
cuối kỳ]]&gt;0,LastRow-ROW(),0)</f>
        <v>316</v>
      </c>
    </row>
    <row r="48" spans="2:10" ht="15" customHeight="1" x14ac:dyDescent="0.25">
      <c r="B48" s="21">
        <f>ROWS($B$4:B48)</f>
        <v>45</v>
      </c>
      <c r="C48" s="15">
        <f ca="1">IF(Giá_trị_đã_nhập,IF(Khấu_trừ_dần[[#This Row],['#]]&lt;=Thời_hạn_Vay,IF(ROW()-ROW(Khấu_trừ_dần[[#Headers],[ngày
thanh toán]])=1,LoanStart,IF(I47&gt;0,EDATE(C47,1),"")),""),"")</f>
        <v>46081</v>
      </c>
      <c r="D48" s="19">
        <f ca="1">IF(ROW()-ROW(Khấu_trừ_dần[[#Headers],[số dư
đầu kỳ]])=1,Số_tiền_Vay,IF(Khấu_trừ_dần[[#This Row],[ngày
thanh toán]]="",0,INDEX(Khấu_trừ_dần[], ROW()-4,8)))</f>
        <v>1.8842144700523632E5</v>
      </c>
      <c r="E48" s="19">
        <f ca="1">IF(Giá_trị_đã_nhập,IF(ROW()-ROW(Khấu_trừ_dần[[#Headers],[lãi_suất]])=1,-IPMT(Lãi_Suất_/12,1,Thời_hạn_Vay-ROWS($C$4:C48)+1,Khấu_trừ_dần[[#This Row],[số dư
đầu kỳ]]),IFERROR(-IPMT(Lãi_Suất_/12,1,Khấu_trừ_dần[[#This Row],['#
còn lại]],D49),0)),0)</f>
        <v>7.83887054673891E2</v>
      </c>
      <c r="F48" s="19">
        <f ca="1">IFERROR(IF(AND(Giá_trị_đã_nhập,Khấu_trừ_dần[[#This Row],[ngày
thanh toán]]&lt;&gt;""),-PPMT(Lãi_Suất_/12,1,Thời_hạn_Vay-ROWS($C$4:C48)+1,Khấu_trừ_dần[[#This Row],[số dư
đầu kỳ]]),""),0)</f>
        <v>2.885538835024597E2</v>
      </c>
      <c r="G48" s="19">
        <f ca="1">IF(Khấu_trừ_dần[[#This Row],[ngày
thanh toán]]="",0,PropertyTaxAmount)</f>
        <v>375</v>
      </c>
      <c r="H48" s="19">
        <f ca="1">IF(Khấu_trừ_dần[[#This Row],[ngày
thanh toán]]="",0,Khấu_trừ_dần[[#This Row],[lãi_suất]]+Khấu_trừ_dần[[#This Row],[gốc]]+Khấu_trừ_dần[[#This Row],[thuế
bất động sản]])</f>
        <v>1.4474409381763508E3</v>
      </c>
      <c r="I48" s="19">
        <f ca="1">IF(Khấu_trừ_dần[[#This Row],[ngày
thanh toán]]="",0,Khấu_trừ_dần[[#This Row],[số dư
đầu kỳ]]-Khấu_trừ_dần[[#This Row],[gốc]])</f>
        <v>1.8813289312173385E5</v>
      </c>
      <c r="J48" s="20">
        <f ca="1">IF(Khấu_trừ_dần[[#This Row],[số dư
cuối kỳ]]&gt;0,LastRow-ROW(),0)</f>
        <v>315</v>
      </c>
    </row>
    <row r="49" spans="2:10" ht="15" customHeight="1" x14ac:dyDescent="0.25">
      <c r="B49" s="21">
        <f>ROWS($B$4:B49)</f>
        <v>46</v>
      </c>
      <c r="C49" s="15">
        <f ca="1">IF(Giá_trị_đã_nhập,IF(Khấu_trừ_dần[[#This Row],['#]]&lt;=Thời_hạn_Vay,IF(ROW()-ROW(Khấu_trừ_dần[[#Headers],[ngày
thanh toán]])=1,LoanStart,IF(I48&gt;0,EDATE(C48,1),"")),""),"")</f>
        <v>46109</v>
      </c>
      <c r="D49" s="19">
        <f ca="1">IF(ROW()-ROW(Khấu_trừ_dần[[#Headers],[số dư
đầu kỳ]])=1,Số_tiền_Vay,IF(Khấu_trừ_dần[[#This Row],[ngày
thanh toán]]="",0,INDEX(Khấu_trừ_dần[], ROW()-4,8)))</f>
        <v>1.8813289312173385E5</v>
      </c>
      <c r="E49" s="19">
        <f ca="1">IF(Giá_trị_đã_nhập,IF(ROW()-ROW(Khấu_trừ_dần[[#Headers],[lãi_suất]])=1,-IPMT(Lãi_Suất_/12,1,Thời_hạn_Vay-ROWS($C$4:C49)+1,Khấu_trừ_dần[[#This Row],[số dư
đầu kỳ]]),IFERROR(-IPMT(Lãi_Suất_/12,1,Khấu_trừ_dần[[#This Row],['#
còn lại]],D50),0)),0)</f>
        <v>7.826797372099312E2</v>
      </c>
      <c r="F49" s="19">
        <f ca="1">IFERROR(IF(AND(Giá_trị_đã_nhập,Khấu_trừ_dần[[#This Row],[ngày
thanh toán]]&lt;&gt;""),-PPMT(Lãi_Suất_/12,1,Thời_hạn_Vay-ROWS($C$4:C49)+1,Khấu_trừ_dần[[#This Row],[số dư
đầu kỳ]]),""),0)</f>
        <v>2.8975619135038653E2</v>
      </c>
      <c r="G49" s="19">
        <f ca="1">IF(Khấu_trừ_dần[[#This Row],[ngày
thanh toán]]="",0,PropertyTaxAmount)</f>
        <v>375</v>
      </c>
      <c r="H49" s="19">
        <f ca="1">IF(Khấu_trừ_dần[[#This Row],[ngày
thanh toán]]="",0,Khấu_trừ_dần[[#This Row],[lãi_suất]]+Khấu_trừ_dần[[#This Row],[gốc]]+Khấu_trừ_dần[[#This Row],[thuế
bất động sản]])</f>
        <v>1.4474359285603177E3</v>
      </c>
      <c r="I49" s="19">
        <f ca="1">IF(Khấu_trừ_dần[[#This Row],[ngày
thanh toán]]="",0,Khấu_trừ_dần[[#This Row],[số dư
đầu kỳ]]-Khấu_trừ_dần[[#This Row],[gốc]])</f>
        <v>1.8784313693038348E5</v>
      </c>
      <c r="J49" s="20">
        <f ca="1">IF(Khấu_trừ_dần[[#This Row],[số dư
cuối kỳ]]&gt;0,LastRow-ROW(),0)</f>
        <v>314</v>
      </c>
    </row>
    <row r="50" spans="2:10" ht="15" customHeight="1" x14ac:dyDescent="0.25">
      <c r="B50" s="21">
        <f>ROWS($B$4:B50)</f>
        <v>47</v>
      </c>
      <c r="C50" s="15">
        <f ca="1">IF(Giá_trị_đã_nhập,IF(Khấu_trừ_dần[[#This Row],['#]]&lt;=Thời_hạn_Vay,IF(ROW()-ROW(Khấu_trừ_dần[[#Headers],[ngày
thanh toán]])=1,LoanStart,IF(I49&gt;0,EDATE(C49,1),"")),""),"")</f>
        <v>46140</v>
      </c>
      <c r="D50" s="19">
        <f ca="1">IF(ROW()-ROW(Khấu_trừ_dần[[#Headers],[số dư
đầu kỳ]])=1,Số_tiền_Vay,IF(Khấu_trừ_dần[[#This Row],[ngày
thanh toán]]="",0,INDEX(Khấu_trừ_dần[], ROW()-4,8)))</f>
        <v>1.8784313693038348E5</v>
      </c>
      <c r="E50" s="19">
        <f ca="1">IF(Giá_trị_đã_nhập,IF(ROW()-ROW(Khấu_trừ_dần[[#Headers],[lãi_suất]])=1,-IPMT(Lãi_Suất_/12,1,Thời_hạn_Vay-ROWS($C$4:C50)+1,Khấu_trừ_dần[[#This Row],[số dư
đầu kỳ]]),IFERROR(-IPMT(Lãi_Suất_/12,1,Khấu_trừ_dần[[#This Row],['#
còn lại]],D51),0)),0)</f>
        <v>7.814673892565381E2</v>
      </c>
      <c r="F50" s="19">
        <f ca="1">IFERROR(IF(AND(Giá_trị_đã_nhập,Khấu_trừ_dần[[#This Row],[ngày
thanh toán]]&lt;&gt;""),-PPMT(Lãi_Suất_/12,1,Thời_hạn_Vay-ROWS($C$4:C50)+1,Khấu_trừ_dần[[#This Row],[số dư
đầu kỳ]]),""),0)</f>
        <v>2.9096350881434654E2</v>
      </c>
      <c r="G50" s="19">
        <f ca="1">IF(Khấu_trừ_dần[[#This Row],[ngày
thanh toán]]="",0,PropertyTaxAmount)</f>
        <v>375</v>
      </c>
      <c r="H50" s="19">
        <f ca="1">IF(Khấu_trừ_dần[[#This Row],[ngày
thanh toán]]="",0,Khấu_trừ_dần[[#This Row],[lãi_suất]]+Khấu_trừ_dần[[#This Row],[gốc]]+Khấu_trừ_dần[[#This Row],[thuế
bất động sản]])</f>
        <v>1.4474308980708847E3</v>
      </c>
      <c r="I50" s="19">
        <f ca="1">IF(Khấu_trừ_dần[[#This Row],[ngày
thanh toán]]="",0,Khấu_trừ_dần[[#This Row],[số dư
đầu kỳ]]-Khấu_trừ_dần[[#This Row],[gốc]])</f>
        <v>1.8755217342156914E5</v>
      </c>
      <c r="J50" s="20">
        <f ca="1">IF(Khấu_trừ_dần[[#This Row],[số dư
cuối kỳ]]&gt;0,LastRow-ROW(),0)</f>
        <v>313</v>
      </c>
    </row>
    <row r="51" spans="2:10" ht="15" customHeight="1" x14ac:dyDescent="0.25">
      <c r="B51" s="21">
        <f>ROWS($B$4:B51)</f>
        <v>48</v>
      </c>
      <c r="C51" s="15">
        <f ca="1">IF(Giá_trị_đã_nhập,IF(Khấu_trừ_dần[[#This Row],['#]]&lt;=Thời_hạn_Vay,IF(ROW()-ROW(Khấu_trừ_dần[[#Headers],[ngày
thanh toán]])=1,LoanStart,IF(I50&gt;0,EDATE(C50,1),"")),""),"")</f>
        <v>46170</v>
      </c>
      <c r="D51" s="19">
        <f ca="1">IF(ROW()-ROW(Khấu_trừ_dần[[#Headers],[số dư
đầu kỳ]])=1,Số_tiền_Vay,IF(Khấu_trừ_dần[[#This Row],[ngày
thanh toán]]="",0,INDEX(Khấu_trừ_dần[], ROW()-4,8)))</f>
        <v>1.8755217342156914E5</v>
      </c>
      <c r="E51" s="19">
        <f ca="1">IF(Giá_trị_đã_nhập,IF(ROW()-ROW(Khấu_trừ_dần[[#Headers],[lãi_suất]])=1,-IPMT(Lãi_Suất_/12,1,Thời_hạn_Vay-ROWS($C$4:C51)+1,Khấu_trừ_dần[[#This Row],[số dư
đầu kỳ]]),IFERROR(-IPMT(Lãi_Suất_/12,1,Khấu_trừ_dần[[#This Row],['#
còn lại]],D52),0)),0)</f>
        <v>7.802499898533391E2</v>
      </c>
      <c r="F51" s="19">
        <f ca="1">IFERROR(IF(AND(Giá_trị_đã_nhập,Khấu_trừ_dần[[#This Row],[ngày
thanh toán]]&lt;&gt;""),-PPMT(Lãi_Suất_/12,1,Thời_hạn_Vay-ROWS($C$4:C51)+1,Khấu_trừ_dần[[#This Row],[số dư
đầu kỳ]]),""),0)</f>
        <v>2.921758567677396E2</v>
      </c>
      <c r="G51" s="19">
        <f ca="1">IF(Khấu_trừ_dần[[#This Row],[ngày
thanh toán]]="",0,PropertyTaxAmount)</f>
        <v>375</v>
      </c>
      <c r="H51" s="19">
        <f ca="1">IF(Khấu_trừ_dần[[#This Row],[ngày
thanh toán]]="",0,Khấu_trừ_dần[[#This Row],[lãi_suất]]+Khấu_trừ_dần[[#This Row],[gốc]]+Khấu_trừ_dần[[#This Row],[thuế
bất động sản]])</f>
        <v>1.4474258466210788E3</v>
      </c>
      <c r="I51" s="19">
        <f ca="1">IF(Khấu_trừ_dần[[#This Row],[ngày
thanh toán]]="",0,Khấu_trừ_dần[[#This Row],[số dư
đầu kỳ]]-Khấu_trừ_dần[[#This Row],[gốc]])</f>
        <v>1.872599975648014E5</v>
      </c>
      <c r="J51" s="20">
        <f ca="1">IF(Khấu_trừ_dần[[#This Row],[số dư
cuối kỳ]]&gt;0,LastRow-ROW(),0)</f>
        <v>312</v>
      </c>
    </row>
    <row r="52" spans="2:10" ht="15" customHeight="1" x14ac:dyDescent="0.25">
      <c r="B52" s="21">
        <f>ROWS($B$4:B52)</f>
        <v>49</v>
      </c>
      <c r="C52" s="15">
        <f ca="1">IF(Giá_trị_đã_nhập,IF(Khấu_trừ_dần[[#This Row],['#]]&lt;=Thời_hạn_Vay,IF(ROW()-ROW(Khấu_trừ_dần[[#Headers],[ngày
thanh toán]])=1,LoanStart,IF(I51&gt;0,EDATE(C51,1),"")),""),"")</f>
        <v>46201</v>
      </c>
      <c r="D52" s="19">
        <f ca="1">IF(ROW()-ROW(Khấu_trừ_dần[[#Headers],[số dư
đầu kỳ]])=1,Số_tiền_Vay,IF(Khấu_trừ_dần[[#This Row],[ngày
thanh toán]]="",0,INDEX(Khấu_trừ_dần[], ROW()-4,8)))</f>
        <v>1.872599975648014E5</v>
      </c>
      <c r="E52" s="19">
        <f ca="1">IF(Giá_trị_đã_nhập,IF(ROW()-ROW(Khấu_trừ_dần[[#Headers],[lãi_suất]])=1,-IPMT(Lãi_Suất_/12,1,Thời_hạn_Vay-ROWS($C$4:C52)+1,Khấu_trừ_dần[[#This Row],[số dư
đầu kỳ]]),IFERROR(-IPMT(Lãi_Suất_/12,1,Khấu_trừ_dần[[#This Row],['#
còn lại]],D53),0)),0)</f>
        <v>7.790275179526269E2</v>
      </c>
      <c r="F52" s="19">
        <f ca="1">IFERROR(IF(AND(Giá_trị_đã_nhập,Khấu_trừ_dần[[#This Row],[ngày
thanh toán]]&lt;&gt;""),-PPMT(Lãi_Suất_/12,1,Thời_hạn_Vay-ROWS($C$4:C52)+1,Khấu_trừ_dần[[#This Row],[số dư
đầu kỳ]]),""),0)</f>
        <v>2.933932561709386E2</v>
      </c>
      <c r="G52" s="19">
        <f ca="1">IF(Khấu_trừ_dần[[#This Row],[ngày
thanh toán]]="",0,PropertyTaxAmount)</f>
        <v>375</v>
      </c>
      <c r="H52" s="19">
        <f ca="1">IF(Khấu_trừ_dần[[#This Row],[ngày
thanh toán]]="",0,Khấu_trừ_dần[[#This Row],[lãi_suất]]+Khấu_trừ_dần[[#This Row],[gốc]]+Khấu_trừ_dần[[#This Row],[thuế
bất động sản]])</f>
        <v>1.4474207741235655E3</v>
      </c>
      <c r="I52" s="19">
        <f ca="1">IF(Khấu_trừ_dần[[#This Row],[ngày
thanh toán]]="",0,Khấu_trừ_dần[[#This Row],[số dư
đầu kỳ]]-Khấu_trừ_dần[[#This Row],[gốc]])</f>
        <v>1.8696660430863046E5</v>
      </c>
      <c r="J52" s="20">
        <f ca="1">IF(Khấu_trừ_dần[[#This Row],[số dư
cuối kỳ]]&gt;0,LastRow-ROW(),0)</f>
        <v>311</v>
      </c>
    </row>
    <row r="53" spans="2:10" ht="15" customHeight="1" x14ac:dyDescent="0.25">
      <c r="B53" s="21">
        <f>ROWS($B$4:B53)</f>
        <v>50</v>
      </c>
      <c r="C53" s="15">
        <f ca="1">IF(Giá_trị_đã_nhập,IF(Khấu_trừ_dần[[#This Row],['#]]&lt;=Thời_hạn_Vay,IF(ROW()-ROW(Khấu_trừ_dần[[#Headers],[ngày
thanh toán]])=1,LoanStart,IF(I52&gt;0,EDATE(C52,1),"")),""),"")</f>
        <v>46231</v>
      </c>
      <c r="D53" s="19">
        <f ca="1">IF(ROW()-ROW(Khấu_trừ_dần[[#Headers],[số dư
đầu kỳ]])=1,Số_tiền_Vay,IF(Khấu_trừ_dần[[#This Row],[ngày
thanh toán]]="",0,INDEX(Khấu_trừ_dần[], ROW()-4,8)))</f>
        <v>1.8696660430863046E5</v>
      </c>
      <c r="E53" s="19">
        <f ca="1">IF(Giá_trị_đã_nhập,IF(ROW()-ROW(Khấu_trừ_dần[[#Headers],[lãi_suất]])=1,-IPMT(Lãi_Suất_/12,1,Thời_hạn_Vay-ROWS($C$4:C53)+1,Khấu_trừ_dần[[#This Row],[số dư
đầu kỳ]]),IFERROR(-IPMT(Lãi_Suất_/12,1,Khấu_trừ_dần[[#This Row],['#
còn lại]],D54),0)),0)</f>
        <v>7.77799952418995E2</v>
      </c>
      <c r="F53" s="19">
        <f ca="1">IFERROR(IF(AND(Giá_trị_đã_nhập,Khấu_trừ_dần[[#This Row],[ngày
thanh toán]]&lt;&gt;""),-PPMT(Lãi_Suất_/12,1,Thời_hạn_Vay-ROWS($C$4:C53)+1,Khấu_trừ_dần[[#This Row],[số dư
đầu kỳ]]),""),0)</f>
        <v>2.946157280716507E2</v>
      </c>
      <c r="G53" s="19">
        <f ca="1">IF(Khấu_trừ_dần[[#This Row],[ngày
thanh toán]]="",0,PropertyTaxAmount)</f>
        <v>375</v>
      </c>
      <c r="H53" s="19">
        <f ca="1">IF(Khấu_trừ_dần[[#This Row],[ngày
thanh toán]]="",0,Khấu_trừ_dần[[#This Row],[lãi_suất]]+Khấu_trừ_dần[[#This Row],[gốc]]+Khấu_trừ_dần[[#This Row],[thuế
bất động sản]])</f>
        <v>1.4474156804906456E3</v>
      </c>
      <c r="I53" s="19">
        <f ca="1">IF(Khấu_trừ_dần[[#This Row],[ngày
thanh toán]]="",0,Khấu_trừ_dần[[#This Row],[số dư
đầu kỳ]]-Khấu_trừ_dần[[#This Row],[gốc]])</f>
        <v>1.866719885805588E5</v>
      </c>
      <c r="J53" s="20">
        <f ca="1">IF(Khấu_trừ_dần[[#This Row],[số dư
cuối kỳ]]&gt;0,LastRow-ROW(),0)</f>
        <v>310</v>
      </c>
    </row>
    <row r="54" spans="2:10" ht="15" customHeight="1" x14ac:dyDescent="0.25">
      <c r="B54" s="21">
        <f>ROWS($B$4:B54)</f>
        <v>51</v>
      </c>
      <c r="C54" s="15">
        <f ca="1">IF(Giá_trị_đã_nhập,IF(Khấu_trừ_dần[[#This Row],['#]]&lt;=Thời_hạn_Vay,IF(ROW()-ROW(Khấu_trừ_dần[[#Headers],[ngày
thanh toán]])=1,LoanStart,IF(I53&gt;0,EDATE(C53,1),"")),""),"")</f>
        <v>46262</v>
      </c>
      <c r="D54" s="19">
        <f ca="1">IF(ROW()-ROW(Khấu_trừ_dần[[#Headers],[số dư
đầu kỳ]])=1,Số_tiền_Vay,IF(Khấu_trừ_dần[[#This Row],[ngày
thanh toán]]="",0,INDEX(Khấu_trừ_dần[], ROW()-4,8)))</f>
        <v>1.866719885805588E5</v>
      </c>
      <c r="E54" s="19">
        <f ca="1">IF(Giá_trị_đã_nhập,IF(ROW()-ROW(Khấu_trừ_dần[[#Headers],[lãi_suất]])=1,-IPMT(Lãi_Suất_/12,1,Thời_hạn_Vay-ROWS($C$4:C54)+1,Khấu_trừ_dần[[#This Row],[số dư
đầu kỳ]]),IFERROR(-IPMT(Lãi_Suất_/12,1,Khấu_trừ_dần[[#This Row],['#
còn lại]],D55),0)),0)</f>
        <v>7.76567272028973E2</v>
      </c>
      <c r="F54" s="19">
        <f ca="1">IFERROR(IF(AND(Giá_trị_đã_nhập,Khấu_trừ_dần[[#This Row],[ngày
thanh toán]]&lt;&gt;""),-PPMT(Lãi_Suất_/12,1,Thời_hạn_Vay-ROWS($C$4:C54)+1,Khấu_trừ_dần[[#This Row],[số dư
đầu kỳ]]),""),0)</f>
        <v>2.958432936052826E2</v>
      </c>
      <c r="G54" s="19">
        <f ca="1">IF(Khấu_trừ_dần[[#This Row],[ngày
thanh toán]]="",0,PropertyTaxAmount)</f>
        <v>375</v>
      </c>
      <c r="H54" s="19">
        <f ca="1">IF(Khấu_trừ_dần[[#This Row],[ngày
thanh toán]]="",0,Khấu_trừ_dần[[#This Row],[lãi_suất]]+Khấu_trừ_dần[[#This Row],[gốc]]+Khấu_trừ_dần[[#This Row],[thuế
bất động sản]])</f>
        <v>1.4474105656342556E3</v>
      </c>
      <c r="I54" s="19">
        <f ca="1">IF(Khấu_trừ_dần[[#This Row],[ngày
thanh toán]]="",0,Khấu_trừ_dần[[#This Row],[số dư
đầu kỳ]]-Khấu_trừ_dần[[#This Row],[gốc]])</f>
        <v>1.863761452869535E5</v>
      </c>
      <c r="J54" s="20">
        <f ca="1">IF(Khấu_trừ_dần[[#This Row],[số dư
cuối kỳ]]&gt;0,LastRow-ROW(),0)</f>
        <v>309</v>
      </c>
    </row>
    <row r="55" spans="2:10" ht="15" customHeight="1" x14ac:dyDescent="0.25">
      <c r="B55" s="21">
        <f>ROWS($B$4:B55)</f>
        <v>52</v>
      </c>
      <c r="C55" s="15">
        <f ca="1">IF(Giá_trị_đã_nhập,IF(Khấu_trừ_dần[[#This Row],['#]]&lt;=Thời_hạn_Vay,IF(ROW()-ROW(Khấu_trừ_dần[[#Headers],[ngày
thanh toán]])=1,LoanStart,IF(I54&gt;0,EDATE(C54,1),"")),""),"")</f>
        <v>46293</v>
      </c>
      <c r="D55" s="19">
        <f ca="1">IF(ROW()-ROW(Khấu_trừ_dần[[#Headers],[số dư
đầu kỳ]])=1,Số_tiền_Vay,IF(Khấu_trừ_dần[[#This Row],[ngày
thanh toán]]="",0,INDEX(Khấu_trừ_dần[], ROW()-4,8)))</f>
        <v>1.863761452869535E5</v>
      </c>
      <c r="E55" s="19">
        <f ca="1">IF(Giá_trị_đã_nhập,IF(ROW()-ROW(Khấu_trừ_dần[[#Headers],[lãi_suất]])=1,-IPMT(Lãi_Suất_/12,1,Thời_hạn_Vay-ROWS($C$4:C55)+1,Khấu_trừ_dần[[#This Row],[số dư
đầu kỳ]]),IFERROR(-IPMT(Lãi_Suất_/12,1,Khấu_trừ_dần[[#This Row],['#
còn lại]],D56),0)),0)</f>
        <v>7.753294554706592E2</v>
      </c>
      <c r="F55" s="19">
        <f ca="1">IFERROR(IF(AND(Giá_trị_đã_nhập,Khấu_trừ_dần[[#This Row],[ngày
thanh toán]]&lt;&gt;""),-PPMT(Lãi_Suất_/12,1,Thời_hạn_Vay-ROWS($C$4:C55)+1,Khấu_trừ_dần[[#This Row],[số dư
đầu kỳ]]),""),0)</f>
        <v>2.9707597399530465E2</v>
      </c>
      <c r="G55" s="19">
        <f ca="1">IF(Khấu_trừ_dần[[#This Row],[ngày
thanh toán]]="",0,PropertyTaxAmount)</f>
        <v>375</v>
      </c>
      <c r="H55" s="19">
        <f ca="1">IF(Khấu_trừ_dần[[#This Row],[ngày
thanh toán]]="",0,Khấu_trừ_dần[[#This Row],[lãi_suất]]+Khấu_trừ_dần[[#This Row],[gốc]]+Khấu_trừ_dần[[#This Row],[thuế
bất động sản]])</f>
        <v>1.4474054294659638E3</v>
      </c>
      <c r="I55" s="19">
        <f ca="1">IF(Khấu_trừ_dần[[#This Row],[ngày
thanh toán]]="",0,Khấu_trừ_dần[[#This Row],[số dư
đầu kỳ]]-Khấu_trừ_dần[[#This Row],[gốc]])</f>
        <v>1.8607906931295822E5</v>
      </c>
      <c r="J55" s="20">
        <f ca="1">IF(Khấu_trừ_dần[[#This Row],[số dư
cuối kỳ]]&gt;0,LastRow-ROW(),0)</f>
        <v>308</v>
      </c>
    </row>
    <row r="56" spans="2:10" ht="15" customHeight="1" x14ac:dyDescent="0.25">
      <c r="B56" s="21">
        <f>ROWS($B$4:B56)</f>
        <v>53</v>
      </c>
      <c r="C56" s="15">
        <f ca="1">IF(Giá_trị_đã_nhập,IF(Khấu_trừ_dần[[#This Row],['#]]&lt;=Thời_hạn_Vay,IF(ROW()-ROW(Khấu_trừ_dần[[#Headers],[ngày
thanh toán]])=1,LoanStart,IF(I55&gt;0,EDATE(C55,1),"")),""),"")</f>
        <v>46323</v>
      </c>
      <c r="D56" s="19">
        <f ca="1">IF(ROW()-ROW(Khấu_trừ_dần[[#Headers],[số dư
đầu kỳ]])=1,Số_tiền_Vay,IF(Khấu_trừ_dần[[#This Row],[ngày
thanh toán]]="",0,INDEX(Khấu_trừ_dần[], ROW()-4,8)))</f>
        <v>1.8607906931295822E5</v>
      </c>
      <c r="E56" s="19">
        <f ca="1">IF(Giá_trị_đã_nhập,IF(ROW()-ROW(Khấu_trừ_dần[[#Headers],[lãi_suất]])=1,-IPMT(Lãi_Suất_/12,1,Thời_hạn_Vay-ROWS($C$4:C56)+1,Khấu_trừ_dần[[#This Row],[số dư
đầu kỳ]]),IFERROR(-IPMT(Lãi_Suất_/12,1,Khấu_trừ_dần[[#This Row],['#
còn lại]],D57),0)),0)</f>
        <v>7.740864813433525E2</v>
      </c>
      <c r="F56" s="19">
        <f ca="1">IFERROR(IF(AND(Giá_trị_đã_nhập,Khấu_trừ_dần[[#This Row],[ngày
thanh toán]]&lt;&gt;""),-PPMT(Lãi_Suất_/12,1,Thời_hạn_Vay-ROWS($C$4:C56)+1,Khấu_trừ_dần[[#This Row],[số dư
đầu kỳ]]),""),0)</f>
        <v>2.9831379055361845E2</v>
      </c>
      <c r="G56" s="19">
        <f ca="1">IF(Khấu_trừ_dần[[#This Row],[ngày
thanh toán]]="",0,PropertyTaxAmount)</f>
        <v>375</v>
      </c>
      <c r="H56" s="19">
        <f ca="1">IF(Khấu_trừ_dần[[#This Row],[ngày
thanh toán]]="",0,Khấu_trừ_dần[[#This Row],[lãi_suất]]+Khấu_trừ_dần[[#This Row],[gốc]]+Khấu_trừ_dần[[#This Row],[thuế
bất động sản]])</f>
        <v>1.447400271896971E3</v>
      </c>
      <c r="I56" s="19">
        <f ca="1">IF(Khấu_trừ_dần[[#This Row],[ngày
thanh toán]]="",0,Khấu_trừ_dần[[#This Row],[số dư
đầu kỳ]]-Khấu_trừ_dần[[#This Row],[gốc]])</f>
        <v>1.857807555224046E5</v>
      </c>
      <c r="J56" s="20">
        <f ca="1">IF(Khấu_trừ_dần[[#This Row],[số dư
cuối kỳ]]&gt;0,LastRow-ROW(),0)</f>
        <v>307</v>
      </c>
    </row>
    <row r="57" spans="2:10" ht="15" customHeight="1" x14ac:dyDescent="0.25">
      <c r="B57" s="21">
        <f>ROWS($B$4:B57)</f>
        <v>54</v>
      </c>
      <c r="C57" s="15">
        <f ca="1">IF(Giá_trị_đã_nhập,IF(Khấu_trừ_dần[[#This Row],['#]]&lt;=Thời_hạn_Vay,IF(ROW()-ROW(Khấu_trừ_dần[[#Headers],[ngày
thanh toán]])=1,LoanStart,IF(I56&gt;0,EDATE(C56,1),"")),""),"")</f>
        <v>46354</v>
      </c>
      <c r="D57" s="19">
        <f ca="1">IF(ROW()-ROW(Khấu_trừ_dần[[#Headers],[số dư
đầu kỳ]])=1,Số_tiền_Vay,IF(Khấu_trừ_dần[[#This Row],[ngày
thanh toán]]="",0,INDEX(Khấu_trừ_dần[], ROW()-4,8)))</f>
        <v>1.857807555224046E5</v>
      </c>
      <c r="E57" s="19">
        <f ca="1">IF(Giá_trị_đã_nhập,IF(ROW()-ROW(Khấu_trừ_dần[[#Headers],[lãi_suất]])=1,-IPMT(Lãi_Suất_/12,1,Thời_hạn_Vay-ROWS($C$4:C57)+1,Khấu_trừ_dần[[#This Row],[số dư
đầu kỳ]]),IFERROR(-IPMT(Lãi_Suất_/12,1,Khấu_trừ_dần[[#This Row],['#
còn lại]],D58),0)),0)</f>
        <v>7.72838328157182E2</v>
      </c>
      <c r="F57" s="19">
        <f ca="1">IFERROR(IF(AND(Giá_trị_đã_nhập,Khấu_trừ_dần[[#This Row],[ngày
thanh toán]]&lt;&gt;""),-PPMT(Lãi_Suất_/12,1,Thời_hạn_Vay-ROWS($C$4:C57)+1,Khấu_trừ_dần[[#This Row],[số dư
đầu kỳ]]),""),0)</f>
        <v>2.9955676468092526E2</v>
      </c>
      <c r="G57" s="19">
        <f ca="1">IF(Khấu_trừ_dần[[#This Row],[ngày
thanh toán]]="",0,PropertyTaxAmount)</f>
        <v>375</v>
      </c>
      <c r="H57" s="19">
        <f ca="1">IF(Khấu_trừ_dần[[#This Row],[ngày
thanh toán]]="",0,Khấu_trừ_dần[[#This Row],[lãi_suất]]+Khấu_trừ_dần[[#This Row],[gốc]]+Khấu_trừ_dần[[#This Row],[thuế
bất động sản]])</f>
        <v>1.4473950928381073E3</v>
      </c>
      <c r="I57" s="19">
        <f ca="1">IF(Khấu_trừ_dần[[#This Row],[ngày
thanh toán]]="",0,Khấu_trừ_dần[[#This Row],[số dư
đầu kỳ]]-Khấu_trừ_dần[[#This Row],[gốc]])</f>
        <v>1.8548119875772367E5</v>
      </c>
      <c r="J57" s="20">
        <f ca="1">IF(Khấu_trừ_dần[[#This Row],[số dư
cuối kỳ]]&gt;0,LastRow-ROW(),0)</f>
        <v>306</v>
      </c>
    </row>
    <row r="58" spans="2:10" ht="15" customHeight="1" x14ac:dyDescent="0.25">
      <c r="B58" s="21">
        <f>ROWS($B$4:B58)</f>
        <v>55</v>
      </c>
      <c r="C58" s="15">
        <f ca="1">IF(Giá_trị_đã_nhập,IF(Khấu_trừ_dần[[#This Row],['#]]&lt;=Thời_hạn_Vay,IF(ROW()-ROW(Khấu_trừ_dần[[#Headers],[ngày
thanh toán]])=1,LoanStart,IF(I57&gt;0,EDATE(C57,1),"")),""),"")</f>
        <v>46384</v>
      </c>
      <c r="D58" s="19">
        <f ca="1">IF(ROW()-ROW(Khấu_trừ_dần[[#Headers],[số dư
đầu kỳ]])=1,Số_tiền_Vay,IF(Khấu_trừ_dần[[#This Row],[ngày
thanh toán]]="",0,INDEX(Khấu_trừ_dần[], ROW()-4,8)))</f>
        <v>1.8548119875772367E5</v>
      </c>
      <c r="E58" s="19">
        <f ca="1">IF(Giá_trị_đã_nhập,IF(ROW()-ROW(Khấu_trừ_dần[[#Headers],[lãi_suất]])=1,-IPMT(Lãi_Suất_/12,1,Thời_hạn_Vay-ROWS($C$4:C58)+1,Khấu_trừ_dần[[#This Row],[số dư
đầu kỳ]]),IFERROR(-IPMT(Lãi_Suất_/12,1,Khấu_trừ_dần[[#This Row],['#
còn lại]],D59),0)),0)</f>
        <v>7.715849743327358E2</v>
      </c>
      <c r="F58" s="19">
        <f ca="1">IFERROR(IF(AND(Giá_trị_đã_nhập,Khấu_trừ_dần[[#This Row],[ngày
thanh toán]]&lt;&gt;""),-PPMT(Lãi_Suất_/12,1,Thời_hạn_Vay-ROWS($C$4:C58)+1,Khấu_trừ_dần[[#This Row],[số dư
đầu kỳ]]),""),0)</f>
        <v>3.0080491786709564E2</v>
      </c>
      <c r="G58" s="19">
        <f ca="1">IF(Khấu_trừ_dần[[#This Row],[ngày
thanh toán]]="",0,PropertyTaxAmount)</f>
        <v>375</v>
      </c>
      <c r="H58" s="19">
        <f ca="1">IF(Khấu_trừ_dần[[#This Row],[ngày
thanh toán]]="",0,Khấu_trừ_dần[[#This Row],[lãi_suất]]+Khấu_trừ_dần[[#This Row],[gốc]]+Khấu_trừ_dần[[#This Row],[thuế
bất động sản]])</f>
        <v>1.4473898921998314E3</v>
      </c>
      <c r="I58" s="19">
        <f ca="1">IF(Khấu_trừ_dần[[#This Row],[ngày
thanh toán]]="",0,Khấu_trừ_dần[[#This Row],[số dư
đầu kỳ]]-Khấu_trừ_dần[[#This Row],[gốc]])</f>
        <v>1.8518039383985658E5</v>
      </c>
      <c r="J58" s="20">
        <f ca="1">IF(Khấu_trừ_dần[[#This Row],[số dư
cuối kỳ]]&gt;0,LastRow-ROW(),0)</f>
        <v>305</v>
      </c>
    </row>
    <row r="59" spans="2:10" ht="15" customHeight="1" x14ac:dyDescent="0.25">
      <c r="B59" s="21">
        <f>ROWS($B$4:B59)</f>
        <v>56</v>
      </c>
      <c r="C59" s="15">
        <f ca="1">IF(Giá_trị_đã_nhập,IF(Khấu_trừ_dần[[#This Row],['#]]&lt;=Thời_hạn_Vay,IF(ROW()-ROW(Khấu_trừ_dần[[#Headers],[ngày
thanh toán]])=1,LoanStart,IF(I58&gt;0,EDATE(C58,1),"")),""),"")</f>
        <v>46415</v>
      </c>
      <c r="D59" s="19">
        <f ca="1">IF(ROW()-ROW(Khấu_trừ_dần[[#Headers],[số dư
đầu kỳ]])=1,Số_tiền_Vay,IF(Khấu_trừ_dần[[#This Row],[ngày
thanh toán]]="",0,INDEX(Khấu_trừ_dần[], ROW()-4,8)))</f>
        <v>1.8518039383985658E5</v>
      </c>
      <c r="E59" s="19">
        <f ca="1">IF(Giá_trị_đã_nhập,IF(ROW()-ROW(Khấu_trừ_dần[[#Headers],[lãi_suất]])=1,-IPMT(Lãi_Suất_/12,1,Thời_hạn_Vay-ROWS($C$4:C59)+1,Khấu_trừ_dần[[#This Row],[số dư
đầu kỳ]]),IFERROR(-IPMT(Lãi_Suất_/12,1,Khấu_trừ_dần[[#This Row],['#
còn lại]],D60),0)),0)</f>
        <v>7.703263982006877E2</v>
      </c>
      <c r="F59" s="19">
        <f ca="1">IFERROR(IF(AND(Giá_trị_đã_nhập,Khấu_trừ_dần[[#This Row],[ngày
thanh toán]]&lt;&gt;""),-PPMT(Lãi_Suất_/12,1,Thời_hạn_Vay-ROWS($C$4:C59)+1,Khấu_trừ_dần[[#This Row],[số dư
đầu kỳ]]),""),0)</f>
        <v>3.020582716915419E2</v>
      </c>
      <c r="G59" s="19">
        <f ca="1">IF(Khấu_trừ_dần[[#This Row],[ngày
thanh toán]]="",0,PropertyTaxAmount)</f>
        <v>375</v>
      </c>
      <c r="H59" s="19">
        <f ca="1">IF(Khấu_trừ_dần[[#This Row],[ngày
thanh toán]]="",0,Khấu_trừ_dần[[#This Row],[lãi_suất]]+Khấu_trừ_dần[[#This Row],[gốc]]+Khấu_trừ_dần[[#This Row],[thuế
bất động sản]])</f>
        <v>1.4473846698922296E3</v>
      </c>
      <c r="I59" s="19">
        <f ca="1">IF(Khấu_trừ_dần[[#This Row],[ngày
thanh toán]]="",0,Khấu_trừ_dần[[#This Row],[số dư
đầu kỳ]]-Khấu_trừ_dần[[#This Row],[gốc]])</f>
        <v>1.8487833556816503E5</v>
      </c>
      <c r="J59" s="20">
        <f ca="1">IF(Khấu_trừ_dần[[#This Row],[số dư
cuối kỳ]]&gt;0,LastRow-ROW(),0)</f>
        <v>304</v>
      </c>
    </row>
    <row r="60" spans="2:10" ht="15" customHeight="1" x14ac:dyDescent="0.25">
      <c r="B60" s="21">
        <f>ROWS($B$4:B60)</f>
        <v>57</v>
      </c>
      <c r="C60" s="15">
        <f ca="1">IF(Giá_trị_đã_nhập,IF(Khấu_trừ_dần[[#This Row],['#]]&lt;=Thời_hạn_Vay,IF(ROW()-ROW(Khấu_trừ_dần[[#Headers],[ngày
thanh toán]])=1,LoanStart,IF(I59&gt;0,EDATE(C59,1),"")),""),"")</f>
        <v>46446</v>
      </c>
      <c r="D60" s="19">
        <f ca="1">IF(ROW()-ROW(Khấu_trừ_dần[[#Headers],[số dư
đầu kỳ]])=1,Số_tiền_Vay,IF(Khấu_trừ_dần[[#This Row],[ngày
thanh toán]]="",0,INDEX(Khấu_trừ_dần[], ROW()-4,8)))</f>
        <v>1.8487833556816503E5</v>
      </c>
      <c r="E60" s="19">
        <f ca="1">IF(Giá_trị_đã_nhập,IF(ROW()-ROW(Khấu_trừ_dần[[#Headers],[lãi_suất]])=1,-IPMT(Lãi_Suất_/12,1,Thời_hạn_Vay-ROWS($C$4:C60)+1,Khấu_trừ_dần[[#This Row],[số dư
đầu kỳ]]),IFERROR(-IPMT(Lãi_Suất_/12,1,Khấu_trừ_dần[[#This Row],['#
còn lại]],D61),0)),0)</f>
        <v>7.690625780014227E2</v>
      </c>
      <c r="F60" s="19">
        <f ca="1">IFERROR(IF(AND(Giá_trị_đã_nhập,Khấu_trừ_dần[[#This Row],[ngày
thanh toán]]&lt;&gt;""),-PPMT(Lãi_Suất_/12,1,Thời_hạn_Vay-ROWS($C$4:C60)+1,Khấu_trừ_dần[[#This Row],[số dư
đầu kỳ]]),""),0)</f>
        <v>303.31684782359</v>
      </c>
      <c r="G60" s="19">
        <f ca="1">IF(Khấu_trừ_dần[[#This Row],[ngày
thanh toán]]="",0,PropertyTaxAmount)</f>
        <v>375</v>
      </c>
      <c r="H60" s="19">
        <f ca="1">IF(Khấu_trừ_dần[[#This Row],[ngày
thanh toán]]="",0,Khấu_trừ_dần[[#This Row],[lãi_suất]]+Khấu_trừ_dần[[#This Row],[gốc]]+Khấu_trừ_dần[[#This Row],[thuế
bất động sản]])</f>
        <v>1.4473794258250127E3</v>
      </c>
      <c r="I60" s="19">
        <f ca="1">IF(Khấu_trừ_dần[[#This Row],[ngày
thanh toán]]="",0,Khấu_trừ_dần[[#This Row],[số dư
đầu kỳ]]-Khấu_trừ_dần[[#This Row],[gốc]])</f>
        <v>1.8457501872034144E5</v>
      </c>
      <c r="J60" s="20">
        <f ca="1">IF(Khấu_trừ_dần[[#This Row],[số dư
cuối kỳ]]&gt;0,LastRow-ROW(),0)</f>
        <v>303</v>
      </c>
    </row>
    <row r="61" spans="2:10" ht="15" customHeight="1" x14ac:dyDescent="0.25">
      <c r="B61" s="21">
        <f>ROWS($B$4:B61)</f>
        <v>58</v>
      </c>
      <c r="C61" s="15">
        <f ca="1">IF(Giá_trị_đã_nhập,IF(Khấu_trừ_dần[[#This Row],['#]]&lt;=Thời_hạn_Vay,IF(ROW()-ROW(Khấu_trừ_dần[[#Headers],[ngày
thanh toán]])=1,LoanStart,IF(I60&gt;0,EDATE(C60,1),"")),""),"")</f>
        <v>46474</v>
      </c>
      <c r="D61" s="19">
        <f ca="1">IF(ROW()-ROW(Khấu_trừ_dần[[#Headers],[số dư
đầu kỳ]])=1,Số_tiền_Vay,IF(Khấu_trừ_dần[[#This Row],[ngày
thanh toán]]="",0,INDEX(Khấu_trừ_dần[], ROW()-4,8)))</f>
        <v>1.8457501872034144E5</v>
      </c>
      <c r="E61" s="19">
        <f ca="1">IF(Giá_trị_đã_nhập,IF(ROW()-ROW(Khấu_trừ_dần[[#Headers],[lãi_suất]])=1,-IPMT(Lãi_Suất_/12,1,Thời_hạn_Vay-ROWS($C$4:C61)+1,Khấu_trừ_dần[[#This Row],[số dư
đầu kỳ]]),IFERROR(-IPMT(Lãi_Suất_/12,1,Khấu_trừ_dần[[#This Row],['#
còn lại]],D62),0)),0)</f>
        <v>7.677934918846607E2</v>
      </c>
      <c r="F61" s="19">
        <f ca="1">IFERROR(IF(AND(Giá_trị_đã_nhập,Khấu_trừ_dần[[#This Row],[ngày
thanh toán]]&lt;&gt;""),-PPMT(Lãi_Suất_/12,1,Thời_hạn_Vay-ROWS($C$4:C61)+1,Khấu_trừ_dần[[#This Row],[số dư
đầu kỳ]]),""),0)</f>
        <v>3.0458066802285504E2</v>
      </c>
      <c r="G61" s="19">
        <f ca="1">IF(Khấu_trừ_dần[[#This Row],[ngày
thanh toán]]="",0,PropertyTaxAmount)</f>
        <v>375</v>
      </c>
      <c r="H61" s="19">
        <f ca="1">IF(Khấu_trừ_dần[[#This Row],[ngày
thanh toán]]="",0,Khấu_trừ_dần[[#This Row],[lãi_suất]]+Khấu_trừ_dần[[#This Row],[gốc]]+Khấu_trừ_dần[[#This Row],[thuế
bất động sản]])</f>
        <v>1.4473741599075158E3</v>
      </c>
      <c r="I61" s="19">
        <f ca="1">IF(Khấu_trừ_dần[[#This Row],[ngày
thanh toán]]="",0,Khấu_trừ_dần[[#This Row],[số dư
đầu kỳ]]-Khấu_trừ_dần[[#This Row],[gốc]])</f>
        <v>1.8427043805231858E5</v>
      </c>
      <c r="J61" s="20">
        <f ca="1">IF(Khấu_trừ_dần[[#This Row],[số dư
cuối kỳ]]&gt;0,LastRow-ROW(),0)</f>
        <v>302</v>
      </c>
    </row>
    <row r="62" spans="2:10" ht="15" customHeight="1" x14ac:dyDescent="0.25">
      <c r="B62" s="21">
        <f>ROWS($B$4:B62)</f>
        <v>59</v>
      </c>
      <c r="C62" s="15">
        <f ca="1">IF(Giá_trị_đã_nhập,IF(Khấu_trừ_dần[[#This Row],['#]]&lt;=Thời_hạn_Vay,IF(ROW()-ROW(Khấu_trừ_dần[[#Headers],[ngày
thanh toán]])=1,LoanStart,IF(I61&gt;0,EDATE(C61,1),"")),""),"")</f>
        <v>46505</v>
      </c>
      <c r="D62" s="19">
        <f ca="1">IF(ROW()-ROW(Khấu_trừ_dần[[#Headers],[số dư
đầu kỳ]])=1,Số_tiền_Vay,IF(Khấu_trừ_dần[[#This Row],[ngày
thanh toán]]="",0,INDEX(Khấu_trừ_dần[], ROW()-4,8)))</f>
        <v>1.8427043805231858E5</v>
      </c>
      <c r="E62" s="19">
        <f ca="1">IF(Giá_trị_đã_nhập,IF(ROW()-ROW(Khấu_trừ_dần[[#Headers],[lãi_suất]])=1,-IPMT(Lãi_Suất_/12,1,Thời_hạn_Vay-ROWS($C$4:C62)+1,Khấu_trừ_dần[[#This Row],[số dư
đầu kỳ]]),IFERROR(-IPMT(Lãi_Suất_/12,1,Khấu_trừ_dần[[#This Row],['#
còn lại]],D63),0)),0)</f>
        <v>7.665191179090791E2</v>
      </c>
      <c r="F62" s="19">
        <f ca="1">IFERROR(IF(AND(Giá_trị_đã_nhập,Khấu_trừ_dần[[#This Row],[ngày
thanh toán]]&lt;&gt;""),-PPMT(Lãi_Suất_/12,1,Thời_hạn_Vay-ROWS($C$4:C62)+1,Khấu_trừ_dần[[#This Row],[số dư
đầu kỳ]]),""),0)</f>
        <v>3.0584975413961683E2</v>
      </c>
      <c r="G62" s="19">
        <f ca="1">IF(Khấu_trừ_dần[[#This Row],[ngày
thanh toán]]="",0,PropertyTaxAmount)</f>
        <v>375</v>
      </c>
      <c r="H62" s="19">
        <f ca="1">IF(Khấu_trừ_dần[[#This Row],[ngày
thanh toán]]="",0,Khấu_trừ_dần[[#This Row],[lãi_suất]]+Khấu_trừ_dần[[#This Row],[gốc]]+Khấu_trừ_dần[[#This Row],[thuế
bất động sản]])</f>
        <v>1.447368872048696E3</v>
      </c>
      <c r="I62" s="19">
        <f ca="1">IF(Khấu_trừ_dần[[#This Row],[ngày
thanh toán]]="",0,Khấu_trừ_dần[[#This Row],[số dư
đầu kỳ]]-Khấu_trừ_dần[[#This Row],[gốc]])</f>
        <v>1.8396458829817898E5</v>
      </c>
      <c r="J62" s="20">
        <f ca="1">IF(Khấu_trừ_dần[[#This Row],[số dư
cuối kỳ]]&gt;0,LastRow-ROW(),0)</f>
        <v>301</v>
      </c>
    </row>
    <row r="63" spans="2:10" ht="15" customHeight="1" x14ac:dyDescent="0.25">
      <c r="B63" s="21">
        <f>ROWS($B$4:B63)</f>
        <v>60</v>
      </c>
      <c r="C63" s="15">
        <f ca="1">IF(Giá_trị_đã_nhập,IF(Khấu_trừ_dần[[#This Row],['#]]&lt;=Thời_hạn_Vay,IF(ROW()-ROW(Khấu_trừ_dần[[#Headers],[ngày
thanh toán]])=1,LoanStart,IF(I62&gt;0,EDATE(C62,1),"")),""),"")</f>
        <v>46535</v>
      </c>
      <c r="D63" s="19">
        <f ca="1">IF(ROW()-ROW(Khấu_trừ_dần[[#Headers],[số dư
đầu kỳ]])=1,Số_tiền_Vay,IF(Khấu_trừ_dần[[#This Row],[ngày
thanh toán]]="",0,INDEX(Khấu_trừ_dần[], ROW()-4,8)))</f>
        <v>1.8396458829817898E5</v>
      </c>
      <c r="E63" s="19">
        <f ca="1">IF(Giá_trị_đã_nhập,IF(ROW()-ROW(Khấu_trừ_dần[[#Headers],[lãi_suất]])=1,-IPMT(Lãi_Suất_/12,1,Thời_hạn_Vay-ROWS($C$4:C63)+1,Khấu_trừ_dần[[#This Row],[số dư
đầu kỳ]]),IFERROR(-IPMT(Lãi_Suất_/12,1,Khấu_trừ_dần[[#This Row],['#
còn lại]],D64),0)),0)</f>
        <v>7.652394340419324E2</v>
      </c>
      <c r="F63" s="19">
        <f ca="1">IFERROR(IF(AND(Giá_trị_đã_nhập,Khấu_trừ_dần[[#This Row],[ngày
thanh toán]]&lt;&gt;""),-PPMT(Lãi_Suất_/12,1,Thời_hạn_Vay-ROWS($C$4:C63)+1,Khấu_trừ_dần[[#This Row],[số dư
đầu kỳ]]),""),0)</f>
        <v>3.0712412811519863E2</v>
      </c>
      <c r="G63" s="19">
        <f ca="1">IF(Khấu_trừ_dần[[#This Row],[ngày
thanh toán]]="",0,PropertyTaxAmount)</f>
        <v>375</v>
      </c>
      <c r="H63" s="19">
        <f ca="1">IF(Khấu_trừ_dần[[#This Row],[ngày
thanh toán]]="",0,Khấu_trừ_dần[[#This Row],[lãi_suất]]+Khấu_trừ_dần[[#This Row],[gốc]]+Khấu_trừ_dần[[#This Row],[thuế
bất động sản]])</f>
        <v>1.4473635621571311E3</v>
      </c>
      <c r="I63" s="19">
        <f ca="1">IF(Khấu_trừ_dần[[#This Row],[ngày
thanh toán]]="",0,Khấu_trừ_dần[[#This Row],[số dư
đầu kỳ]]-Khấu_trừ_dần[[#This Row],[gốc]])</f>
        <v>1.836574641700638E5</v>
      </c>
      <c r="J63" s="20">
        <f ca="1">IF(Khấu_trừ_dần[[#This Row],[số dư
cuối kỳ]]&gt;0,LastRow-ROW(),0)</f>
        <v>300</v>
      </c>
    </row>
    <row r="64" spans="2:10" ht="15" customHeight="1" x14ac:dyDescent="0.25">
      <c r="B64" s="21">
        <f>ROWS($B$4:B64)</f>
        <v>61</v>
      </c>
      <c r="C64" s="15">
        <f ca="1">IF(Giá_trị_đã_nhập,IF(Khấu_trừ_dần[[#This Row],['#]]&lt;=Thời_hạn_Vay,IF(ROW()-ROW(Khấu_trừ_dần[[#Headers],[ngày
thanh toán]])=1,LoanStart,IF(I63&gt;0,EDATE(C63,1),"")),""),"")</f>
        <v>46566</v>
      </c>
      <c r="D64" s="19">
        <f ca="1">IF(ROW()-ROW(Khấu_trừ_dần[[#Headers],[số dư
đầu kỳ]])=1,Số_tiền_Vay,IF(Khấu_trừ_dần[[#This Row],[ngày
thanh toán]]="",0,INDEX(Khấu_trừ_dần[], ROW()-4,8)))</f>
        <v>1.836574641700638E5</v>
      </c>
      <c r="E64" s="19">
        <f ca="1">IF(Giá_trị_đã_nhập,IF(ROW()-ROW(Khấu_trừ_dần[[#Headers],[lãi_suất]])=1,-IPMT(Lãi_Suất_/12,1,Thời_hạn_Vay-ROWS($C$4:C64)+1,Khấu_trừ_dần[[#This Row],[số dư
đầu kỳ]]),IFERROR(-IPMT(Lãi_Suất_/12,1,Khấu_trừ_dần[[#This Row],['#
còn lại]],D65),0)),0)</f>
        <v>7.639544181586728E2</v>
      </c>
      <c r="F64" s="19">
        <f ca="1">IFERROR(IF(AND(Giá_trị_đã_nhập,Khấu_trừ_dần[[#This Row],[ngày
thanh toán]]&lt;&gt;""),-PPMT(Lãi_Suất_/12,1,Thời_hạn_Vay-ROWS($C$4:C64)+1,Khấu_trừ_dần[[#This Row],[số dư
đầu kỳ]]),""),0)</f>
        <v>3.084038119823453E2</v>
      </c>
      <c r="G64" s="19">
        <f ca="1">IF(Khấu_trừ_dần[[#This Row],[ngày
thanh toán]]="",0,PropertyTaxAmount)</f>
        <v>375</v>
      </c>
      <c r="H64" s="19">
        <f ca="1">IF(Khấu_trừ_dần[[#This Row],[ngày
thanh toán]]="",0,Khấu_trừ_dần[[#This Row],[lãi_suất]]+Khấu_trừ_dần[[#This Row],[gốc]]+Khấu_trừ_dần[[#This Row],[thuế
bất động sản]])</f>
        <v>1.447358230141018E3</v>
      </c>
      <c r="I64" s="19">
        <f ca="1">IF(Khấu_trừ_dần[[#This Row],[ngày
thanh toán]]="",0,Khấu_trừ_dần[[#This Row],[số dư
đầu kỳ]]-Khấu_trừ_dần[[#This Row],[gốc]])</f>
        <v>1.8334906035808145E5</v>
      </c>
      <c r="J64" s="20">
        <f ca="1">IF(Khấu_trừ_dần[[#This Row],[số dư
cuối kỳ]]&gt;0,LastRow-ROW(),0)</f>
        <v>299</v>
      </c>
    </row>
    <row r="65" spans="2:10" ht="15" customHeight="1" x14ac:dyDescent="0.25">
      <c r="B65" s="21">
        <f>ROWS($B$4:B65)</f>
        <v>62</v>
      </c>
      <c r="C65" s="15">
        <f ca="1">IF(Giá_trị_đã_nhập,IF(Khấu_trừ_dần[[#This Row],['#]]&lt;=Thời_hạn_Vay,IF(ROW()-ROW(Khấu_trừ_dần[[#Headers],[ngày
thanh toán]])=1,LoanStart,IF(I64&gt;0,EDATE(C64,1),"")),""),"")</f>
        <v>46596</v>
      </c>
      <c r="D65" s="19">
        <f ca="1">IF(ROW()-ROW(Khấu_trừ_dần[[#Headers],[số dư
đầu kỳ]])=1,Số_tiền_Vay,IF(Khấu_trừ_dần[[#This Row],[ngày
thanh toán]]="",0,INDEX(Khấu_trừ_dần[], ROW()-4,8)))</f>
        <v>1.8334906035808145E5</v>
      </c>
      <c r="E65" s="19">
        <f ca="1">IF(Giá_trị_đã_nhập,IF(ROW()-ROW(Khấu_trừ_dần[[#Headers],[lãi_suất]])=1,-IPMT(Lãi_Suất_/12,1,Thời_hạn_Vay-ROWS($C$4:C65)+1,Khấu_trừ_dần[[#This Row],[số dư
đầu kỳ]]),IFERROR(-IPMT(Lãi_Suất_/12,1,Khấu_trừ_dần[[#This Row],['#
còn lại]],D66),0)),0)</f>
        <v>7.62664048042566E2</v>
      </c>
      <c r="F65" s="19">
        <f ca="1">IFERROR(IF(AND(Giá_trị_đã_nhập,Khấu_trừ_dần[[#This Row],[ngày
thanh toán]]&lt;&gt;""),-PPMT(Lãi_Suất_/12,1,Thời_hạn_Vay-ROWS($C$4:C65)+1,Khấu_trừ_dần[[#This Row],[số dư
đầu kỳ]]),""),0)</f>
        <v>3.096888278656051E2</v>
      </c>
      <c r="G65" s="19">
        <f ca="1">IF(Khấu_trừ_dần[[#This Row],[ngày
thanh toán]]="",0,PropertyTaxAmount)</f>
        <v>375</v>
      </c>
      <c r="H65" s="19">
        <f ca="1">IF(Khấu_trừ_dần[[#This Row],[ngày
thanh toán]]="",0,Khấu_trừ_dần[[#This Row],[lãi_suất]]+Khấu_trừ_dần[[#This Row],[gốc]]+Khấu_trừ_dần[[#This Row],[thuế
bất động sản]])</f>
        <v>1.4473528759081712E3</v>
      </c>
      <c r="I65" s="19">
        <f ca="1">IF(Khấu_trừ_dần[[#This Row],[ngày
thanh toán]]="",0,Khấu_trừ_dần[[#This Row],[số dư
đầu kỳ]]-Khấu_trừ_dần[[#This Row],[gốc]])</f>
        <v>1.8303937153021584E5</v>
      </c>
      <c r="J65" s="20">
        <f ca="1">IF(Khấu_trừ_dần[[#This Row],[số dư
cuối kỳ]]&gt;0,LastRow-ROW(),0)</f>
        <v>298</v>
      </c>
    </row>
    <row r="66" spans="2:10" ht="15" customHeight="1" x14ac:dyDescent="0.25">
      <c r="B66" s="21">
        <f>ROWS($B$4:B66)</f>
        <v>63</v>
      </c>
      <c r="C66" s="15">
        <f ca="1">IF(Giá_trị_đã_nhập,IF(Khấu_trừ_dần[[#This Row],['#]]&lt;=Thời_hạn_Vay,IF(ROW()-ROW(Khấu_trừ_dần[[#Headers],[ngày
thanh toán]])=1,LoanStart,IF(I65&gt;0,EDATE(C65,1),"")),""),"")</f>
        <v>46627</v>
      </c>
      <c r="D66" s="19">
        <f ca="1">IF(ROW()-ROW(Khấu_trừ_dần[[#Headers],[số dư
đầu kỳ]])=1,Số_tiền_Vay,IF(Khấu_trừ_dần[[#This Row],[ngày
thanh toán]]="",0,INDEX(Khấu_trừ_dần[], ROW()-4,8)))</f>
        <v>1.8303937153021584E5</v>
      </c>
      <c r="E66" s="19">
        <f ca="1">IF(Giá_trị_đã_nhập,IF(ROW()-ROW(Khấu_trừ_dần[[#Headers],[lãi_suất]])=1,-IPMT(Lãi_Suất_/12,1,Thời_hạn_Vay-ROWS($C$4:C66)+1,Khấu_trừ_dần[[#This Row],[số dư
đầu kỳ]]),IFERROR(-IPMT(Lãi_Suất_/12,1,Khấu_trừ_dần[[#This Row],['#
còn lại]],D67),0)),0)</f>
        <v>7.613683013843089E2</v>
      </c>
      <c r="F66" s="19">
        <f ca="1">IFERROR(IF(AND(Giá_trị_đã_nhập,Khấu_trừ_dần[[#This Row],[ngày
thanh toán]]&lt;&gt;""),-PPMT(Lãi_Suất_/12,1,Thời_hạn_Vay-ROWS($C$4:C66)+1,Khấu_trừ_dần[[#This Row],[số dư
đầu kỳ]]),""),0)</f>
        <v>3.1097919798171176E2</v>
      </c>
      <c r="G66" s="19">
        <f ca="1">IF(Khấu_trừ_dần[[#This Row],[ngày
thanh toán]]="",0,PropertyTaxAmount)</f>
        <v>375</v>
      </c>
      <c r="H66" s="19">
        <f ca="1">IF(Khấu_trừ_dần[[#This Row],[ngày
thanh toán]]="",0,Khấu_trừ_dần[[#This Row],[lãi_suất]]+Khấu_trừ_dần[[#This Row],[gốc]]+Khấu_trừ_dần[[#This Row],[thuế
bất động sản]])</f>
        <v>1.4473474993660207E3</v>
      </c>
      <c r="I66" s="19">
        <f ca="1">IF(Khấu_trừ_dần[[#This Row],[ngày
thanh toán]]="",0,Khấu_trừ_dần[[#This Row],[số dư
đầu kỳ]]-Khấu_trừ_dần[[#This Row],[gốc]])</f>
        <v>1.8272839233223413E5</v>
      </c>
      <c r="J66" s="20">
        <f ca="1">IF(Khấu_trừ_dần[[#This Row],[số dư
cuối kỳ]]&gt;0,LastRow-ROW(),0)</f>
        <v>297</v>
      </c>
    </row>
    <row r="67" spans="2:10" ht="15" customHeight="1" x14ac:dyDescent="0.25">
      <c r="B67" s="21">
        <f>ROWS($B$4:B67)</f>
        <v>64</v>
      </c>
      <c r="C67" s="15">
        <f ca="1">IF(Giá_trị_đã_nhập,IF(Khấu_trừ_dần[[#This Row],['#]]&lt;=Thời_hạn_Vay,IF(ROW()-ROW(Khấu_trừ_dần[[#Headers],[ngày
thanh toán]])=1,LoanStart,IF(I66&gt;0,EDATE(C66,1),"")),""),"")</f>
        <v>46658</v>
      </c>
      <c r="D67" s="19">
        <f ca="1">IF(ROW()-ROW(Khấu_trừ_dần[[#Headers],[số dư
đầu kỳ]])=1,Số_tiền_Vay,IF(Khấu_trừ_dần[[#This Row],[ngày
thanh toán]]="",0,INDEX(Khấu_trừ_dần[], ROW()-4,8)))</f>
        <v>1.8272839233223413E5</v>
      </c>
      <c r="E67" s="19">
        <f ca="1">IF(Giá_trị_đã_nhập,IF(ROW()-ROW(Khấu_trừ_dần[[#Headers],[lãi_suất]])=1,-IPMT(Lãi_Suất_/12,1,Thời_hạn_Vay-ROWS($C$4:C67)+1,Khấu_trừ_dần[[#This Row],[số dư
đầu kỳ]]),IFERROR(-IPMT(Lãi_Suất_/12,1,Khấu_trừ_dần[[#This Row],['#
còn lại]],D68),0)),0)</f>
        <v>7.600671557816423E2</v>
      </c>
      <c r="F67" s="19">
        <f ca="1">IFERROR(IF(AND(Giá_trị_đã_nhập,Khấu_trừ_dần[[#This Row],[ngày
thanh toán]]&lt;&gt;""),-PPMT(Lãi_Suất_/12,1,Thời_hạn_Vay-ROWS($C$4:C67)+1,Khấu_trừ_dần[[#This Row],[số dư
đầu kỳ]]),""),0)</f>
        <v>3.1227494463996885E2</v>
      </c>
      <c r="G67" s="19">
        <f ca="1">IF(Khấu_trừ_dần[[#This Row],[ngày
thanh toán]]="",0,PropertyTaxAmount)</f>
        <v>375</v>
      </c>
      <c r="H67" s="19">
        <f ca="1">IF(Khấu_trừ_dần[[#This Row],[ngày
thanh toán]]="",0,Khấu_trừ_dần[[#This Row],[lãi_suất]]+Khấu_trừ_dần[[#This Row],[gốc]]+Khấu_trừ_dần[[#This Row],[thuế
bất động sản]])</f>
        <v>1.4473421004216111E3</v>
      </c>
      <c r="I67" s="19">
        <f ca="1">IF(Khấu_trừ_dần[[#This Row],[ngày
thanh toán]]="",0,Khấu_trừ_dần[[#This Row],[số dư
đầu kỳ]]-Khấu_trừ_dần[[#This Row],[gốc]])</f>
        <v>1.8241611738759416E5</v>
      </c>
      <c r="J67" s="20">
        <f ca="1">IF(Khấu_trừ_dần[[#This Row],[số dư
cuối kỳ]]&gt;0,LastRow-ROW(),0)</f>
        <v>296</v>
      </c>
    </row>
    <row r="68" spans="2:10" ht="15" customHeight="1" x14ac:dyDescent="0.25">
      <c r="B68" s="21">
        <f>ROWS($B$4:B68)</f>
        <v>65</v>
      </c>
      <c r="C68" s="15">
        <f ca="1">IF(Giá_trị_đã_nhập,IF(Khấu_trừ_dần[[#This Row],['#]]&lt;=Thời_hạn_Vay,IF(ROW()-ROW(Khấu_trừ_dần[[#Headers],[ngày
thanh toán]])=1,LoanStart,IF(I67&gt;0,EDATE(C67,1),"")),""),"")</f>
        <v>46688</v>
      </c>
      <c r="D68" s="19">
        <f ca="1">IF(ROW()-ROW(Khấu_trừ_dần[[#Headers],[số dư
đầu kỳ]])=1,Số_tiền_Vay,IF(Khấu_trừ_dần[[#This Row],[ngày
thanh toán]]="",0,INDEX(Khấu_trừ_dần[], ROW()-4,8)))</f>
        <v>1.8241611738759416E5</v>
      </c>
      <c r="E68" s="19">
        <f ca="1">IF(Giá_trị_đã_nhập,IF(ROW()-ROW(Khấu_trừ_dần[[#Headers],[lãi_suất]])=1,-IPMT(Lãi_Suất_/12,1,Thời_hạn_Vay-ROWS($C$4:C68)+1,Khấu_trừ_dần[[#This Row],[số dư
đầu kỳ]]),IFERROR(-IPMT(Lãi_Suất_/12,1,Khấu_trừ_dần[[#This Row],['#
còn lại]],D69),0)),0)</f>
        <v>7.587605887389648E2</v>
      </c>
      <c r="F68" s="19">
        <f ca="1">IFERROR(IF(AND(Giá_trị_đã_nhập,Khấu_trừ_dần[[#This Row],[ngày
thanh toán]]&lt;&gt;""),-PPMT(Lãi_Suất_/12,1,Thời_hạn_Vay-ROWS($C$4:C68)+1,Khấu_trừ_dần[[#This Row],[số dư
đầu kỳ]]),""),0)</f>
        <v>3.1357609024263536E2</v>
      </c>
      <c r="G68" s="19">
        <f ca="1">IF(Khấu_trừ_dần[[#This Row],[ngày
thanh toán]]="",0,PropertyTaxAmount)</f>
        <v>375</v>
      </c>
      <c r="H68" s="19">
        <f ca="1">IF(Khấu_trừ_dần[[#This Row],[ngày
thanh toán]]="",0,Khấu_trừ_dần[[#This Row],[lãi_suất]]+Khấu_trừ_dần[[#This Row],[gốc]]+Khấu_trừ_dần[[#This Row],[thuế
bất động sản]])</f>
        <v>1447.3366789816</v>
      </c>
      <c r="I68" s="19">
        <f ca="1">IF(Khấu_trừ_dần[[#This Row],[ngày
thanh toán]]="",0,Khấu_trừ_dần[[#This Row],[số dư
đầu kỳ]]-Khấu_trừ_dần[[#This Row],[gốc]])</f>
        <v>1.8210254129735153E5</v>
      </c>
      <c r="J68" s="20">
        <f ca="1">IF(Khấu_trừ_dần[[#This Row],[số dư
cuối kỳ]]&gt;0,LastRow-ROW(),0)</f>
        <v>295</v>
      </c>
    </row>
    <row r="69" spans="2:10" ht="15" customHeight="1" x14ac:dyDescent="0.25">
      <c r="B69" s="21">
        <f>ROWS($B$4:B69)</f>
        <v>66</v>
      </c>
      <c r="C69" s="15">
        <f ca="1">IF(Giá_trị_đã_nhập,IF(Khấu_trừ_dần[[#This Row],['#]]&lt;=Thời_hạn_Vay,IF(ROW()-ROW(Khấu_trừ_dần[[#Headers],[ngày
thanh toán]])=1,LoanStart,IF(I68&gt;0,EDATE(C68,1),"")),""),"")</f>
        <v>46719</v>
      </c>
      <c r="D69" s="19">
        <f ca="1">IF(ROW()-ROW(Khấu_trừ_dần[[#Headers],[số dư
đầu kỳ]])=1,Số_tiền_Vay,IF(Khấu_trừ_dần[[#This Row],[ngày
thanh toán]]="",0,INDEX(Khấu_trừ_dần[], ROW()-4,8)))</f>
        <v>1.8210254129735153E5</v>
      </c>
      <c r="E69" s="19">
        <f ca="1">IF(Giá_trị_đã_nhập,IF(ROW()-ROW(Khấu_trừ_dần[[#Headers],[lãi_suất]])=1,-IPMT(Lãi_Suất_/12,1,Thời_hạn_Vay-ROWS($C$4:C69)+1,Khấu_trừ_dần[[#This Row],[số dư
đầu kỳ]]),IFERROR(-IPMT(Lãi_Suất_/12,1,Khấu_trừ_dần[[#This Row],['#
còn lại]],D70),0)),0)</f>
        <v>7.574485776669426E2</v>
      </c>
      <c r="F69" s="19">
        <f ca="1">IFERROR(IF(AND(Giá_trị_đã_nhập,Khấu_trừ_dần[[#This Row],[ngày
thanh toán]]&lt;&gt;""),-PPMT(Lãi_Suất_/12,1,Thời_hạn_Vay-ROWS($C$4:C69)+1,Khấu_trừ_dần[[#This Row],[số dư
đầu kỳ]]),""),0)</f>
        <v>3.1488265728531303E2</v>
      </c>
      <c r="G69" s="19">
        <f ca="1">IF(Khấu_trừ_dần[[#This Row],[ngày
thanh toán]]="",0,PropertyTaxAmount)</f>
        <v>375</v>
      </c>
      <c r="H69" s="19">
        <f ca="1">IF(Khấu_trừ_dần[[#This Row],[ngày
thanh toán]]="",0,Khấu_trừ_dần[[#This Row],[lãi_suất]]+Khấu_trừ_dần[[#This Row],[gốc]]+Khấu_trừ_dần[[#This Row],[thuế
bất động sản]])</f>
        <v>1.4473312349522557E3</v>
      </c>
      <c r="I69" s="19">
        <f ca="1">IF(Khấu_trừ_dần[[#This Row],[ngày
thanh toán]]="",0,Khấu_trừ_dần[[#This Row],[số dư
đầu kỳ]]-Khấu_trừ_dần[[#This Row],[gốc]])</f>
        <v>1.8178765864006622E5</v>
      </c>
      <c r="J69" s="20">
        <f ca="1">IF(Khấu_trừ_dần[[#This Row],[số dư
cuối kỳ]]&gt;0,LastRow-ROW(),0)</f>
        <v>294</v>
      </c>
    </row>
    <row r="70" spans="2:10" ht="15" customHeight="1" x14ac:dyDescent="0.25">
      <c r="B70" s="21">
        <f>ROWS($B$4:B70)</f>
        <v>67</v>
      </c>
      <c r="C70" s="15">
        <f ca="1">IF(Giá_trị_đã_nhập,IF(Khấu_trừ_dần[[#This Row],['#]]&lt;=Thời_hạn_Vay,IF(ROW()-ROW(Khấu_trừ_dần[[#Headers],[ngày
thanh toán]])=1,LoanStart,IF(I69&gt;0,EDATE(C69,1),"")),""),"")</f>
        <v>46749</v>
      </c>
      <c r="D70" s="19">
        <f ca="1">IF(ROW()-ROW(Khấu_trừ_dần[[#Headers],[số dư
đầu kỳ]])=1,Số_tiền_Vay,IF(Khấu_trừ_dần[[#This Row],[ngày
thanh toán]]="",0,INDEX(Khấu_trừ_dần[], ROW()-4,8)))</f>
        <v>1.8178765864006622E5</v>
      </c>
      <c r="E70" s="19">
        <f ca="1">IF(Giá_trị_đã_nhập,IF(ROW()-ROW(Khấu_trừ_dần[[#Headers],[lãi_suất]])=1,-IPMT(Lãi_Suất_/12,1,Thời_hạn_Vay-ROWS($C$4:C70)+1,Khấu_trừ_dần[[#This Row],[số dư
đầu kỳ]]),IFERROR(-IPMT(Lãi_Suất_/12,1,Khấu_trừ_dần[[#This Row],['#
còn lại]],D71),0)),0)</f>
        <v>7.561310998821203E2</v>
      </c>
      <c r="F70" s="19">
        <f ca="1">IFERROR(IF(AND(Giá_trị_đã_nhập,Khấu_trừ_dần[[#This Row],[ngày
thanh toán]]&lt;&gt;""),-PPMT(Lãi_Suất_/12,1,Thời_hạn_Vay-ROWS($C$4:C70)+1,Khấu_trừ_dần[[#This Row],[số dư
đầu kỳ]]),""),0)</f>
        <v>3.1619466835733533E2</v>
      </c>
      <c r="G70" s="19">
        <f ca="1">IF(Khấu_trừ_dần[[#This Row],[ngày
thanh toán]]="",0,PropertyTaxAmount)</f>
        <v>375</v>
      </c>
      <c r="H70" s="19">
        <f ca="1">IF(Khấu_trừ_dần[[#This Row],[ngày
thanh toán]]="",0,Khấu_trừ_dần[[#This Row],[lãi_suất]]+Khấu_trừ_dần[[#This Row],[gốc]]+Khấu_trừ_dần[[#This Row],[thuế
bất động sản]])</f>
        <v>1.4473257682394556E3</v>
      </c>
      <c r="I70" s="19">
        <f ca="1">IF(Khấu_trừ_dần[[#This Row],[ngày
thanh toán]]="",0,Khấu_trừ_dần[[#This Row],[số dư
đầu kỳ]]-Khấu_trừ_dần[[#This Row],[gốc]])</f>
        <v>1.8147146397170887E5</v>
      </c>
      <c r="J70" s="20">
        <f ca="1">IF(Khấu_trừ_dần[[#This Row],[số dư
cuối kỳ]]&gt;0,LastRow-ROW(),0)</f>
        <v>293</v>
      </c>
    </row>
    <row r="71" spans="2:10" ht="15" customHeight="1" x14ac:dyDescent="0.25">
      <c r="B71" s="21">
        <f>ROWS($B$4:B71)</f>
        <v>68</v>
      </c>
      <c r="C71" s="15">
        <f ca="1">IF(Giá_trị_đã_nhập,IF(Khấu_trừ_dần[[#This Row],['#]]&lt;=Thời_hạn_Vay,IF(ROW()-ROW(Khấu_trừ_dần[[#Headers],[ngày
thanh toán]])=1,LoanStart,IF(I70&gt;0,EDATE(C70,1),"")),""),"")</f>
        <v>46780</v>
      </c>
      <c r="D71" s="19">
        <f ca="1">IF(ROW()-ROW(Khấu_trừ_dần[[#Headers],[số dư
đầu kỳ]])=1,Số_tiền_Vay,IF(Khấu_trừ_dần[[#This Row],[ngày
thanh toán]]="",0,INDEX(Khấu_trừ_dần[], ROW()-4,8)))</f>
        <v>1.8147146397170887E5</v>
      </c>
      <c r="E71" s="19">
        <f ca="1">IF(Giá_trị_đã_nhập,IF(ROW()-ROW(Khấu_trừ_dần[[#Headers],[lãi_suất]])=1,-IPMT(Lãi_Suất_/12,1,Thời_hạn_Vay-ROWS($C$4:C71)+1,Khấu_trừ_dần[[#This Row],[số dư
đầu kỳ]]),IFERROR(-IPMT(Lãi_Suất_/12,1,Khấu_trừ_dần[[#This Row],['#
còn lại]],D72),0)),0)</f>
        <v>7.548081326065279E2</v>
      </c>
      <c r="F71" s="19">
        <f ca="1">IFERROR(IF(AND(Giá_trị_đã_nhập,Khấu_trừ_dần[[#This Row],[ngày
thanh toán]]&lt;&gt;""),-PPMT(Lãi_Suất_/12,1,Thời_hạn_Vay-ROWS($C$4:C71)+1,Khấu_trừ_dần[[#This Row],[số dư
đầu kỳ]]),""),0)</f>
        <v>3.175121461421574E2</v>
      </c>
      <c r="G71" s="19">
        <f ca="1">IF(Khấu_trừ_dần[[#This Row],[ngày
thanh toán]]="",0,PropertyTaxAmount)</f>
        <v>375</v>
      </c>
      <c r="H71" s="19">
        <f ca="1">IF(Khấu_trừ_dần[[#This Row],[ngày
thanh toán]]="",0,Khấu_trừ_dần[[#This Row],[lãi_suất]]+Khấu_trừ_dần[[#This Row],[gốc]]+Khấu_trừ_dần[[#This Row],[thuế
bất động sản]])</f>
        <v>1.4473202787486853E3</v>
      </c>
      <c r="I71" s="19">
        <f ca="1">IF(Khấu_trừ_dần[[#This Row],[ngày
thanh toán]]="",0,Khấu_trừ_dần[[#This Row],[số dư
đầu kỳ]]-Khấu_trừ_dần[[#This Row],[gốc]])</f>
        <v>1.811539518255667E5</v>
      </c>
      <c r="J71" s="20">
        <f ca="1">IF(Khấu_trừ_dần[[#This Row],[số dư
cuối kỳ]]&gt;0,LastRow-ROW(),0)</f>
        <v>292</v>
      </c>
    </row>
    <row r="72" spans="2:10" ht="15" customHeight="1" x14ac:dyDescent="0.25">
      <c r="B72" s="21">
        <f>ROWS($B$4:B72)</f>
        <v>69</v>
      </c>
      <c r="C72" s="15">
        <f ca="1">IF(Giá_trị_đã_nhập,IF(Khấu_trừ_dần[[#This Row],['#]]&lt;=Thời_hạn_Vay,IF(ROW()-ROW(Khấu_trừ_dần[[#Headers],[ngày
thanh toán]])=1,LoanStart,IF(I71&gt;0,EDATE(C71,1),"")),""),"")</f>
        <v>46811</v>
      </c>
      <c r="D72" s="19">
        <f ca="1">IF(ROW()-ROW(Khấu_trừ_dần[[#Headers],[số dư
đầu kỳ]])=1,Số_tiền_Vay,IF(Khấu_trừ_dần[[#This Row],[ngày
thanh toán]]="",0,INDEX(Khấu_trừ_dần[], ROW()-4,8)))</f>
        <v>1.811539518255667E5</v>
      </c>
      <c r="E72" s="19">
        <f ca="1">IF(Giá_trị_đã_nhập,IF(ROW()-ROW(Khấu_trừ_dần[[#Headers],[lãi_suất]])=1,-IPMT(Lãi_Suất_/12,1,Thời_hạn_Vay-ROWS($C$4:C72)+1,Khấu_trừ_dần[[#This Row],[số dư
đầu kỳ]]),IFERROR(-IPMT(Lãi_Suất_/12,1,Khấu_trừ_dần[[#This Row],['#
còn lại]],D73),0)),0)</f>
        <v>7.534796529672874E2</v>
      </c>
      <c r="F72" s="19">
        <f ca="1">IFERROR(IF(AND(Giá_trị_đã_nhập,Khấu_trừ_dần[[#This Row],[ngày
thanh toán]]&lt;&gt;""),-PPMT(Lãi_Suất_/12,1,Thời_hạn_Vay-ROWS($C$4:C72)+1,Khấu_trừ_dần[[#This Row],[số dư
đầu kỳ]]),""),0)</f>
        <v>3.188351134177499E2</v>
      </c>
      <c r="G72" s="19">
        <f ca="1">IF(Khấu_trừ_dần[[#This Row],[ngày
thanh toán]]="",0,PropertyTaxAmount)</f>
        <v>375</v>
      </c>
      <c r="H72" s="19">
        <f ca="1">IF(Khấu_trừ_dần[[#This Row],[ngày
thanh toán]]="",0,Khấu_trừ_dần[[#This Row],[lãi_suất]]+Khấu_trừ_dần[[#This Row],[gốc]]+Khấu_trừ_dần[[#This Row],[thuế
bất động sản]])</f>
        <v>1.4473147663850373E3</v>
      </c>
      <c r="I72" s="19">
        <f ca="1">IF(Khấu_trừ_dần[[#This Row],[ngày
thanh toán]]="",0,Khấu_trừ_dần[[#This Row],[số dư
đầu kỳ]]-Khấu_trừ_dần[[#This Row],[gốc]])</f>
        <v>1.8083511671214897E5</v>
      </c>
      <c r="J72" s="20">
        <f ca="1">IF(Khấu_trừ_dần[[#This Row],[số dư
cuối kỳ]]&gt;0,LastRow-ROW(),0)</f>
        <v>291</v>
      </c>
    </row>
    <row r="73" spans="2:10" ht="15" customHeight="1" x14ac:dyDescent="0.25">
      <c r="B73" s="21">
        <f>ROWS($B$4:B73)</f>
        <v>70</v>
      </c>
      <c r="C73" s="15">
        <f ca="1">IF(Giá_trị_đã_nhập,IF(Khấu_trừ_dần[[#This Row],['#]]&lt;=Thời_hạn_Vay,IF(ROW()-ROW(Khấu_trừ_dần[[#Headers],[ngày
thanh toán]])=1,LoanStart,IF(I72&gt;0,EDATE(C72,1),"")),""),"")</f>
        <v>46840</v>
      </c>
      <c r="D73" s="19">
        <f ca="1">IF(ROW()-ROW(Khấu_trừ_dần[[#Headers],[số dư
đầu kỳ]])=1,Số_tiền_Vay,IF(Khấu_trừ_dần[[#This Row],[ngày
thanh toán]]="",0,INDEX(Khấu_trừ_dần[], ROW()-4,8)))</f>
        <v>1.8083511671214897E5</v>
      </c>
      <c r="E73" s="19">
        <f ca="1">IF(Giá_trị_đã_nhập,IF(ROW()-ROW(Khấu_trừ_dần[[#Headers],[lãi_suất]])=1,-IPMT(Lãi_Suất_/12,1,Thời_hạn_Vay-ROWS($C$4:C73)+1,Khấu_trừ_dần[[#This Row],[số dư
đầu kỳ]]),IFERROR(-IPMT(Lãi_Suất_/12,1,Khấu_trừ_dần[[#This Row],['#
còn lại]],D74),0)),0)</f>
        <v>7.521456379962166E2</v>
      </c>
      <c r="F73" s="19">
        <f ca="1">IFERROR(IF(AND(Giá_trị_đã_nhập,Khấu_trừ_dần[[#This Row],[ngày
thanh toán]]&lt;&gt;""),-PPMT(Lãi_Suất_/12,1,Thời_hạn_Vay-ROWS($C$4:C73)+1,Khấu_trừ_dần[[#This Row],[số dư
đầu kỳ]]),""),0)</f>
        <v>3.201635930569904E2</v>
      </c>
      <c r="G73" s="19">
        <f ca="1">IF(Khấu_trừ_dần[[#This Row],[ngày
thanh toán]]="",0,PropertyTaxAmount)</f>
        <v>375</v>
      </c>
      <c r="H73" s="19">
        <f ca="1">IF(Khấu_trừ_dần[[#This Row],[ngày
thanh toán]]="",0,Khấu_trừ_dần[[#This Row],[lãi_suất]]+Khấu_trừ_dần[[#This Row],[gốc]]+Khấu_trừ_dần[[#This Row],[thuế
bất động sản]])</f>
        <v>1.447309231053207E3</v>
      </c>
      <c r="I73" s="19">
        <f ca="1">IF(Khấu_trừ_dần[[#This Row],[ngày
thanh toán]]="",0,Khấu_trừ_dần[[#This Row],[số dư
đầu kỳ]]-Khấu_trừ_dần[[#This Row],[gốc]])</f>
        <v>1.8051495311909198E5</v>
      </c>
      <c r="J73" s="20">
        <f ca="1">IF(Khấu_trừ_dần[[#This Row],[số dư
cuối kỳ]]&gt;0,LastRow-ROW(),0)</f>
        <v>290</v>
      </c>
    </row>
    <row r="74" spans="2:10" ht="15" customHeight="1" x14ac:dyDescent="0.25">
      <c r="B74" s="21">
        <f>ROWS($B$4:B74)</f>
        <v>71</v>
      </c>
      <c r="C74" s="15">
        <f ca="1">IF(Giá_trị_đã_nhập,IF(Khấu_trừ_dần[[#This Row],['#]]&lt;=Thời_hạn_Vay,IF(ROW()-ROW(Khấu_trừ_dần[[#Headers],[ngày
thanh toán]])=1,LoanStart,IF(I73&gt;0,EDATE(C73,1),"")),""),"")</f>
        <v>46871</v>
      </c>
      <c r="D74" s="19">
        <f ca="1">IF(ROW()-ROW(Khấu_trừ_dần[[#Headers],[số dư
đầu kỳ]])=1,Số_tiền_Vay,IF(Khấu_trừ_dần[[#This Row],[ngày
thanh toán]]="",0,INDEX(Khấu_trừ_dần[], ROW()-4,8)))</f>
        <v>1.8051495311909198E5</v>
      </c>
      <c r="E74" s="19">
        <f ca="1">IF(Giá_trị_đã_nhập,IF(ROW()-ROW(Khấu_trừ_dần[[#Headers],[lãi_suất]])=1,-IPMT(Lãi_Suất_/12,1,Thời_hạn_Vay-ROWS($C$4:C74)+1,Khấu_trừ_dần[[#This Row],[số dư
đầu kỳ]]),IFERROR(-IPMT(Lãi_Suất_/12,1,Khấu_trừ_dần[[#This Row],['#
còn lại]],D75),0)),0)</f>
        <v>7.50806064629433E2</v>
      </c>
      <c r="F74" s="19">
        <f ca="1">IFERROR(IF(AND(Giá_trị_đã_nhập,Khấu_trừ_dần[[#This Row],[ngày
thanh toán]]&lt;&gt;""),-PPMT(Lãi_Suất_/12,1,Thời_hạn_Vay-ROWS($C$4:C74)+1,Khấu_trừ_dần[[#This Row],[số dư
đầu kỳ]]),""),0)</f>
        <v>3.214976080280612E2</v>
      </c>
      <c r="G74" s="19">
        <f ca="1">IF(Khấu_trừ_dần[[#This Row],[ngày
thanh toán]]="",0,PropertyTaxAmount)</f>
        <v>375</v>
      </c>
      <c r="H74" s="19">
        <f ca="1">IF(Khấu_trừ_dần[[#This Row],[ngày
thanh toán]]="",0,Khấu_trừ_dần[[#This Row],[lãi_suất]]+Khấu_trừ_dần[[#This Row],[gốc]]+Khấu_trừ_dần[[#This Row],[thuế
bất động sản]])</f>
        <v>1.4473036726574942E3</v>
      </c>
      <c r="I74" s="19">
        <f ca="1">IF(Khấu_trừ_dần[[#This Row],[ngày
thanh toán]]="",0,Khấu_trừ_dần[[#This Row],[số dư
đầu kỳ]]-Khấu_trừ_dần[[#This Row],[gốc]])</f>
        <v>1.8019345551106392E5</v>
      </c>
      <c r="J74" s="20">
        <f ca="1">IF(Khấu_trừ_dần[[#This Row],[số dư
cuối kỳ]]&gt;0,LastRow-ROW(),0)</f>
        <v>289</v>
      </c>
    </row>
    <row r="75" spans="2:10" ht="15" customHeight="1" x14ac:dyDescent="0.25">
      <c r="B75" s="21">
        <f>ROWS($B$4:B75)</f>
        <v>72</v>
      </c>
      <c r="C75" s="15">
        <f ca="1">IF(Giá_trị_đã_nhập,IF(Khấu_trừ_dần[[#This Row],['#]]&lt;=Thời_hạn_Vay,IF(ROW()-ROW(Khấu_trừ_dần[[#Headers],[ngày
thanh toán]])=1,LoanStart,IF(I74&gt;0,EDATE(C74,1),"")),""),"")</f>
        <v>46901</v>
      </c>
      <c r="D75" s="19">
        <f ca="1">IF(ROW()-ROW(Khấu_trừ_dần[[#Headers],[số dư
đầu kỳ]])=1,Số_tiền_Vay,IF(Khấu_trừ_dần[[#This Row],[ngày
thanh toán]]="",0,INDEX(Khấu_trừ_dần[], ROW()-4,8)))</f>
        <v>1.8019345551106392E5</v>
      </c>
      <c r="E75" s="19">
        <f ca="1">IF(Giá_trị_đã_nhập,IF(ROW()-ROW(Khấu_trừ_dần[[#Headers],[lãi_suất]])=1,-IPMT(Lãi_Suất_/12,1,Thời_hạn_Vay-ROWS($C$4:C75)+1,Khấu_trừ_dần[[#This Row],[số dư
đầu kỳ]]),IFERROR(-IPMT(Lãi_Suất_/12,1,Khấu_trừ_dần[[#This Row],['#
còn lại]],D76),0)),0)</f>
        <v>7.494609097069546E2</v>
      </c>
      <c r="F75" s="19">
        <f ca="1">IFERROR(IF(AND(Giá_trị_đã_nhập,Khấu_trừ_dần[[#This Row],[ngày
thanh toán]]&lt;&gt;""),-PPMT(Lãi_Suất_/12,1,Thời_hạn_Vay-ROWS($C$4:C75)+1,Khấu_trừ_dần[[#This Row],[số dư
đầu kỳ]]),""),0)</f>
        <v>3.228371813948447E2</v>
      </c>
      <c r="G75" s="19">
        <f ca="1">IF(Khấu_trừ_dần[[#This Row],[ngày
thanh toán]]="",0,PropertyTaxAmount)</f>
        <v>375</v>
      </c>
      <c r="H75" s="19">
        <f ca="1">IF(Khấu_trừ_dần[[#This Row],[ngày
thanh toán]]="",0,Khấu_trừ_dần[[#This Row],[lãi_suất]]+Khấu_trừ_dần[[#This Row],[gốc]]+Khấu_trừ_dần[[#This Row],[thuế
bất động sản]])</f>
        <v>1.4472980911017994E3</v>
      </c>
      <c r="I75" s="19">
        <f ca="1">IF(Khấu_trừ_dần[[#This Row],[ngày
thanh toán]]="",0,Khấu_trừ_dần[[#This Row],[số dư
đầu kỳ]]-Khấu_trừ_dần[[#This Row],[gốc]])</f>
        <v>1.798706183296691E5</v>
      </c>
      <c r="J75" s="20">
        <f ca="1">IF(Khấu_trừ_dần[[#This Row],[số dư
cuối kỳ]]&gt;0,LastRow-ROW(),0)</f>
        <v>288</v>
      </c>
    </row>
    <row r="76" spans="2:10" ht="15" customHeight="1" x14ac:dyDescent="0.25">
      <c r="B76" s="21">
        <f>ROWS($B$4:B76)</f>
        <v>73</v>
      </c>
      <c r="C76" s="15">
        <f ca="1">IF(Giá_trị_đã_nhập,IF(Khấu_trừ_dần[[#This Row],['#]]&lt;=Thời_hạn_Vay,IF(ROW()-ROW(Khấu_trừ_dần[[#Headers],[ngày
thanh toán]])=1,LoanStart,IF(I75&gt;0,EDATE(C75,1),"")),""),"")</f>
        <v>46932</v>
      </c>
      <c r="D76" s="19">
        <f ca="1">IF(ROW()-ROW(Khấu_trừ_dần[[#Headers],[số dư
đầu kỳ]])=1,Số_tiền_Vay,IF(Khấu_trừ_dần[[#This Row],[ngày
thanh toán]]="",0,INDEX(Khấu_trừ_dần[], ROW()-4,8)))</f>
        <v>1.798706183296691E5</v>
      </c>
      <c r="E76" s="19">
        <f ca="1">IF(Giá_trị_đã_nhập,IF(ROW()-ROW(Khấu_trừ_dần[[#Headers],[lãi_suất]])=1,-IPMT(Lãi_Suất_/12,1,Thời_hạn_Vay-ROWS($C$4:C76)+1,Khấu_trừ_dần[[#This Row],[số dư
đầu kỳ]]),IFERROR(-IPMT(Lãi_Suất_/12,1,Khấu_trừ_dần[[#This Row],['#
còn lại]],D77),0)),0)</f>
        <v>7.48110149972299E2</v>
      </c>
      <c r="F76" s="19">
        <f ca="1">IFERROR(IF(AND(Giá_trị_đã_nhập,Khấu_trừ_dần[[#This Row],[ngày
thanh toán]]&lt;&gt;""),-PPMT(Lãi_Suất_/12,1,Thời_hạn_Vay-ROWS($C$4:C76)+1,Khấu_trừ_dần[[#This Row],[số dư
đầu kỳ]]),""),0)</f>
        <v>3.2418233631732335E2</v>
      </c>
      <c r="G76" s="19">
        <f ca="1">IF(Khấu_trừ_dần[[#This Row],[ngày
thanh toán]]="",0,PropertyTaxAmount)</f>
        <v>375</v>
      </c>
      <c r="H76" s="19">
        <f ca="1">IF(Khấu_trừ_dần[[#This Row],[ngày
thanh toán]]="",0,Khấu_trừ_dần[[#This Row],[lãi_suất]]+Khấu_trừ_dần[[#This Row],[gốc]]+Khấu_trừ_dần[[#This Row],[thuế
bất động sản]])</f>
        <v>1.4472924862896225E3</v>
      </c>
      <c r="I76" s="19">
        <f ca="1">IF(Khấu_trừ_dần[[#This Row],[ngày
thanh toán]]="",0,Khấu_trừ_dần[[#This Row],[số dư
đầu kỳ]]-Khấu_trừ_dần[[#This Row],[gốc]])</f>
        <v>1.7954643599335177E5</v>
      </c>
      <c r="J76" s="20">
        <f ca="1">IF(Khấu_trừ_dần[[#This Row],[số dư
cuối kỳ]]&gt;0,LastRow-ROW(),0)</f>
        <v>287</v>
      </c>
    </row>
    <row r="77" spans="2:10" ht="15" customHeight="1" x14ac:dyDescent="0.25">
      <c r="B77" s="21">
        <f>ROWS($B$4:B77)</f>
        <v>74</v>
      </c>
      <c r="C77" s="15">
        <f ca="1">IF(Giá_trị_đã_nhập,IF(Khấu_trừ_dần[[#This Row],['#]]&lt;=Thời_hạn_Vay,IF(ROW()-ROW(Khấu_trừ_dần[[#Headers],[ngày
thanh toán]])=1,LoanStart,IF(I76&gt;0,EDATE(C76,1),"")),""),"")</f>
        <v>46962</v>
      </c>
      <c r="D77" s="19">
        <f ca="1">IF(ROW()-ROW(Khấu_trừ_dần[[#Headers],[số dư
đầu kỳ]])=1,Số_tiền_Vay,IF(Khấu_trừ_dần[[#This Row],[ngày
thanh toán]]="",0,INDEX(Khấu_trừ_dần[], ROW()-4,8)))</f>
        <v>1.7954643599335177E5</v>
      </c>
      <c r="E77" s="19">
        <f ca="1">IF(Giá_trị_đã_nhập,IF(ROW()-ROW(Khấu_trừ_dần[[#Headers],[lãi_suất]])=1,-IPMT(Lãi_Suất_/12,1,Thời_hạn_Vay-ROWS($C$4:C77)+1,Khấu_trừ_dần[[#This Row],[số dư
đầu kỳ]]),IFERROR(-IPMT(Lãi_Suất_/12,1,Khấu_trừ_dần[[#This Row],['#
còn lại]],D78),0)),0)</f>
        <v>7.467537620720825E2</v>
      </c>
      <c r="F77" s="19">
        <f ca="1">IFERROR(IF(AND(Giá_trị_đã_nhập,Khấu_trừ_dần[[#This Row],[ngày
thanh toán]]&lt;&gt;""),-PPMT(Lãi_Suất_/12,1,Thời_hạn_Vay-ROWS($C$4:C77)+1,Khấu_trừ_dần[[#This Row],[số dư
đầu kỳ]]),""),0)</f>
        <v>3.2553309605197876E2</v>
      </c>
      <c r="G77" s="19">
        <f ca="1">IF(Khấu_trừ_dần[[#This Row],[ngày
thanh toán]]="",0,PropertyTaxAmount)</f>
        <v>375</v>
      </c>
      <c r="H77" s="19">
        <f ca="1">IF(Khấu_trừ_dần[[#This Row],[ngày
thanh toán]]="",0,Khấu_trừ_dần[[#This Row],[lãi_suất]]+Khấu_trừ_dần[[#This Row],[gốc]]+Khấu_trừ_dần[[#This Row],[thuế
bất động sản]])</f>
        <v>1.4472868581240614E3</v>
      </c>
      <c r="I77" s="19">
        <f ca="1">IF(Khấu_trừ_dần[[#This Row],[ngày
thanh toán]]="",0,Khấu_trừ_dần[[#This Row],[số dư
đầu kỳ]]-Khấu_trừ_dần[[#This Row],[gốc]])</f>
        <v>1.792209028972998E5</v>
      </c>
      <c r="J77" s="20">
        <f ca="1">IF(Khấu_trừ_dần[[#This Row],[số dư
cuối kỳ]]&gt;0,LastRow-ROW(),0)</f>
        <v>286</v>
      </c>
    </row>
    <row r="78" spans="2:10" ht="15" customHeight="1" x14ac:dyDescent="0.25">
      <c r="B78" s="21">
        <f>ROWS($B$4:B78)</f>
        <v>75</v>
      </c>
      <c r="C78" s="15">
        <f ca="1">IF(Giá_trị_đã_nhập,IF(Khấu_trừ_dần[[#This Row],['#]]&lt;=Thời_hạn_Vay,IF(ROW()-ROW(Khấu_trừ_dần[[#Headers],[ngày
thanh toán]])=1,LoanStart,IF(I77&gt;0,EDATE(C77,1),"")),""),"")</f>
        <v>46993</v>
      </c>
      <c r="D78" s="19">
        <f ca="1">IF(ROW()-ROW(Khấu_trừ_dần[[#Headers],[số dư
đầu kỳ]])=1,Số_tiền_Vay,IF(Khấu_trừ_dần[[#This Row],[ngày
thanh toán]]="",0,INDEX(Khấu_trừ_dần[], ROW()-4,8)))</f>
        <v>1.792209028972998E5</v>
      </c>
      <c r="E78" s="19">
        <f ca="1">IF(Giá_trị_đã_nhập,IF(ROW()-ROW(Khấu_trừ_dần[[#Headers],[lãi_suất]])=1,-IPMT(Lãi_Suất_/12,1,Thời_hạn_Vay-ROWS($C$4:C78)+1,Khấu_trừ_dần[[#This Row],[số dư
đầu kỳ]]),IFERROR(-IPMT(Lãi_Suất_/12,1,Khấu_trừ_dần[[#This Row],['#
còn lại]],D79),0)),0)</f>
        <v>7.453917225556149E2</v>
      </c>
      <c r="F78" s="19">
        <f ca="1">IFERROR(IF(AND(Giá_trị_đã_nhập,Khấu_trừ_dần[[#This Row],[ngày
thanh toán]]&lt;&gt;""),-PPMT(Lãi_Suất_/12,1,Thời_hạn_Vay-ROWS($C$4:C78)+1,Khấu_trừ_dần[[#This Row],[số dư
đầu kỳ]]),""),0)</f>
        <v>3.2688948395219546E2</v>
      </c>
      <c r="G78" s="19">
        <f ca="1">IF(Khấu_trừ_dần[[#This Row],[ngày
thanh toán]]="",0,PropertyTaxAmount)</f>
        <v>375</v>
      </c>
      <c r="H78" s="19">
        <f ca="1">IF(Khấu_trừ_dần[[#This Row],[ngày
thanh toán]]="",0,Khấu_trừ_dần[[#This Row],[lãi_suất]]+Khấu_trừ_dần[[#This Row],[gốc]]+Khấu_trừ_dần[[#This Row],[thuế
bất động sản]])</f>
        <v>1.4472812065078103E3</v>
      </c>
      <c r="I78" s="19">
        <f ca="1">IF(Khấu_trừ_dần[[#This Row],[ngày
thanh toán]]="",0,Khấu_trừ_dần[[#This Row],[số dư
đầu kỳ]]-Khấu_trừ_dần[[#This Row],[gốc]])</f>
        <v>1.788940134133476E5</v>
      </c>
      <c r="J78" s="20">
        <f ca="1">IF(Khấu_trừ_dần[[#This Row],[số dư
cuối kỳ]]&gt;0,LastRow-ROW(),0)</f>
        <v>285</v>
      </c>
    </row>
    <row r="79" spans="2:10" ht="15" customHeight="1" x14ac:dyDescent="0.25">
      <c r="B79" s="21">
        <f>ROWS($B$4:B79)</f>
        <v>76</v>
      </c>
      <c r="C79" s="15">
        <f ca="1">IF(Giá_trị_đã_nhập,IF(Khấu_trừ_dần[[#This Row],['#]]&lt;=Thời_hạn_Vay,IF(ROW()-ROW(Khấu_trừ_dần[[#Headers],[ngày
thanh toán]])=1,LoanStart,IF(I78&gt;0,EDATE(C78,1),"")),""),"")</f>
        <v>47024</v>
      </c>
      <c r="D79" s="19">
        <f ca="1">IF(ROW()-ROW(Khấu_trừ_dần[[#Headers],[số dư
đầu kỳ]])=1,Số_tiền_Vay,IF(Khấu_trừ_dần[[#This Row],[ngày
thanh toán]]="",0,INDEX(Khấu_trừ_dần[], ROW()-4,8)))</f>
        <v>1.788940134133476E5</v>
      </c>
      <c r="E79" s="19">
        <f ca="1">IF(Giá_trị_đã_nhập,IF(ROW()-ROW(Khấu_trừ_dần[[#Headers],[lãi_suất]])=1,-IPMT(Lãi_Suất_/12,1,Thời_hạn_Vay-ROWS($C$4:C79)+1,Khấu_trừ_dần[[#This Row],[số dư
đầu kỳ]]),IFERROR(-IPMT(Lãi_Suất_/12,1,Khấu_trừ_dần[[#This Row],['#
còn lại]],D80),0)),0)</f>
        <v>7.440240078744955E2</v>
      </c>
      <c r="F79" s="19">
        <f ca="1">IFERROR(IF(AND(Giá_trị_đã_nhập,Khấu_trừ_dần[[#This Row],[ngày
thanh toán]]&lt;&gt;""),-PPMT(Lãi_Suất_/12,1,Thời_hạn_Vay-ROWS($C$4:C79)+1,Khấu_trừ_dần[[#This Row],[số dư
đầu kỳ]]),""),0)</f>
        <v>3.2825152346866287E2</v>
      </c>
      <c r="G79" s="19">
        <f ca="1">IF(Khấu_trừ_dần[[#This Row],[ngày
thanh toán]]="",0,PropertyTaxAmount)</f>
        <v>375</v>
      </c>
      <c r="H79" s="19">
        <f ca="1">IF(Khấu_trừ_dần[[#This Row],[ngày
thanh toán]]="",0,Khấu_trừ_dần[[#This Row],[lãi_suất]]+Khấu_trừ_dần[[#This Row],[gốc]]+Khấu_trừ_dần[[#This Row],[thuế
bất động sản]])</f>
        <v>1.4472755313431585E3</v>
      </c>
      <c r="I79" s="19">
        <f ca="1">IF(Khấu_trừ_dần[[#This Row],[ngày
thanh toán]]="",0,Khấu_trừ_dần[[#This Row],[số dư
đầu kỳ]]-Khấu_trừ_dần[[#This Row],[gốc]])</f>
        <v>1.7856576188987892E5</v>
      </c>
      <c r="J79" s="20">
        <f ca="1">IF(Khấu_trừ_dần[[#This Row],[số dư
cuối kỳ]]&gt;0,LastRow-ROW(),0)</f>
        <v>284</v>
      </c>
    </row>
    <row r="80" spans="2:10" ht="15" customHeight="1" x14ac:dyDescent="0.25">
      <c r="B80" s="21">
        <f>ROWS($B$4:B80)</f>
        <v>77</v>
      </c>
      <c r="C80" s="15">
        <f ca="1">IF(Giá_trị_đã_nhập,IF(Khấu_trừ_dần[[#This Row],['#]]&lt;=Thời_hạn_Vay,IF(ROW()-ROW(Khấu_trừ_dần[[#Headers],[ngày
thanh toán]])=1,LoanStart,IF(I79&gt;0,EDATE(C79,1),"")),""),"")</f>
        <v>47054</v>
      </c>
      <c r="D80" s="19">
        <f ca="1">IF(ROW()-ROW(Khấu_trừ_dần[[#Headers],[số dư
đầu kỳ]])=1,Số_tiền_Vay,IF(Khấu_trừ_dần[[#This Row],[ngày
thanh toán]]="",0,INDEX(Khấu_trừ_dần[], ROW()-4,8)))</f>
        <v>1.7856576188987892E5</v>
      </c>
      <c r="E80" s="19">
        <f ca="1">IF(Giá_trị_đã_nhập,IF(ROW()-ROW(Khấu_trừ_dần[[#Headers],[lãi_suất]])=1,-IPMT(Lãi_Suất_/12,1,Thời_hạn_Vay-ROWS($C$4:C80)+1,Khấu_trừ_dần[[#This Row],[số dư
đầu kỳ]]),IFERROR(-IPMT(Lãi_Suất_/12,1,Khấu_trừ_dần[[#This Row],['#
còn lại]],D81),0)),0)</f>
        <v>7.426505943822048E2</v>
      </c>
      <c r="F80" s="19">
        <f ca="1">IFERROR(IF(AND(Giá_trị_đã_nhập,Khấu_trừ_dần[[#This Row],[ngày
thanh toán]]&lt;&gt;""),-PPMT(Lãi_Suất_/12,1,Thời_hạn_Vay-ROWS($C$4:C80)+1,Khấu_trừ_dần[[#This Row],[số dư
đầu kỳ]]),""),0)</f>
        <v>3.2961923814978235E2</v>
      </c>
      <c r="G80" s="19">
        <f ca="1">IF(Khấu_trừ_dần[[#This Row],[ngày
thanh toán]]="",0,PropertyTaxAmount)</f>
        <v>375</v>
      </c>
      <c r="H80" s="19">
        <f ca="1">IF(Khấu_trừ_dần[[#This Row],[ngày
thanh toán]]="",0,Khấu_trừ_dần[[#This Row],[lãi_suất]]+Khấu_trừ_dần[[#This Row],[gốc]]+Khấu_trừ_dần[[#This Row],[thuế
bất động sản]])</f>
        <v>1.447269832531987E3</v>
      </c>
      <c r="I80" s="19">
        <f ca="1">IF(Khấu_trừ_dần[[#This Row],[ngày
thanh toán]]="",0,Khấu_trừ_dần[[#This Row],[số dư
đầu kỳ]]-Khấu_trừ_dần[[#This Row],[gốc]])</f>
        <v>1.7823614265172914E5</v>
      </c>
      <c r="J80" s="20">
        <f ca="1">IF(Khấu_trừ_dần[[#This Row],[số dư
cuối kỳ]]&gt;0,LastRow-ROW(),0)</f>
        <v>283</v>
      </c>
    </row>
    <row r="81" spans="2:10" ht="15" customHeight="1" x14ac:dyDescent="0.25">
      <c r="B81" s="21">
        <f>ROWS($B$4:B81)</f>
        <v>78</v>
      </c>
      <c r="C81" s="15">
        <f ca="1">IF(Giá_trị_đã_nhập,IF(Khấu_trừ_dần[[#This Row],['#]]&lt;=Thời_hạn_Vay,IF(ROW()-ROW(Khấu_trừ_dần[[#Headers],[ngày
thanh toán]])=1,LoanStart,IF(I80&gt;0,EDATE(C80,1),"")),""),"")</f>
        <v>47085</v>
      </c>
      <c r="D81" s="19">
        <f ca="1">IF(ROW()-ROW(Khấu_trừ_dần[[#Headers],[số dư
đầu kỳ]])=1,Số_tiền_Vay,IF(Khấu_trừ_dần[[#This Row],[ngày
thanh toán]]="",0,INDEX(Khấu_trừ_dần[], ROW()-4,8)))</f>
        <v>1.7823614265172914E5</v>
      </c>
      <c r="E81" s="19">
        <f ca="1">IF(Giá_trị_đã_nhập,IF(ROW()-ROW(Khấu_trừ_dần[[#Headers],[lãi_suất]])=1,-IPMT(Lãi_Suất_/12,1,Thời_hạn_Vay-ROWS($C$4:C81)+1,Khấu_trừ_dần[[#This Row],[số dư
đầu kỳ]]),IFERROR(-IPMT(Lãi_Suất_/12,1,Khấu_trừ_dần[[#This Row],['#
còn lại]],D82),0)),0)</f>
        <v>7.412714583336962E2</v>
      </c>
      <c r="F81" s="19">
        <f ca="1">IFERROR(IF(AND(Giá_trị_đã_nhập,Khấu_trừ_dần[[#This Row],[ngày
thanh toán]]&lt;&gt;""),-PPMT(Lãi_Suất_/12,1,Thời_hạn_Vay-ROWS($C$4:C81)+1,Khấu_trừ_dần[[#This Row],[số dư
đầu kỳ]]),""),0)</f>
        <v>3.30992651642073E2</v>
      </c>
      <c r="G81" s="19">
        <f ca="1">IF(Khấu_trừ_dần[[#This Row],[ngày
thanh toán]]="",0,PropertyTaxAmount)</f>
        <v>375</v>
      </c>
      <c r="H81" s="19">
        <f ca="1">IF(Khấu_trừ_dần[[#This Row],[ngày
thanh toán]]="",0,Khấu_trừ_dần[[#This Row],[lãi_suất]]+Khấu_trừ_dần[[#This Row],[gốc]]+Khấu_trừ_dần[[#This Row],[thuế
bất động sản]])</f>
        <v>1.447264109975769E3</v>
      </c>
      <c r="I81" s="19">
        <f ca="1">IF(Khấu_trừ_dần[[#This Row],[ngày
thanh toán]]="",0,Khấu_trừ_dần[[#This Row],[số dư
đầu kỳ]]-Khấu_trừ_dần[[#This Row],[gốc]])</f>
        <v>1.7790515000008707E5</v>
      </c>
      <c r="J81" s="20">
        <f ca="1">IF(Khấu_trừ_dần[[#This Row],[số dư
cuối kỳ]]&gt;0,LastRow-ROW(),0)</f>
        <v>282</v>
      </c>
    </row>
    <row r="82" spans="2:10" ht="15" customHeight="1" x14ac:dyDescent="0.25">
      <c r="B82" s="21">
        <f>ROWS($B$4:B82)</f>
        <v>79</v>
      </c>
      <c r="C82" s="15">
        <f ca="1">IF(Giá_trị_đã_nhập,IF(Khấu_trừ_dần[[#This Row],['#]]&lt;=Thời_hạn_Vay,IF(ROW()-ROW(Khấu_trừ_dần[[#Headers],[ngày
thanh toán]])=1,LoanStart,IF(I81&gt;0,EDATE(C81,1),"")),""),"")</f>
        <v>47115</v>
      </c>
      <c r="D82" s="19">
        <f ca="1">IF(ROW()-ROW(Khấu_trừ_dần[[#Headers],[số dư
đầu kỳ]])=1,Số_tiền_Vay,IF(Khấu_trừ_dần[[#This Row],[ngày
thanh toán]]="",0,INDEX(Khấu_trừ_dần[], ROW()-4,8)))</f>
        <v>1.7790515000008707E5</v>
      </c>
      <c r="E82" s="19">
        <f ca="1">IF(Giá_trị_đã_nhập,IF(ROW()-ROW(Khấu_trừ_dần[[#Headers],[lãi_suất]])=1,-IPMT(Lãi_Suất_/12,1,Thời_hạn_Vay-ROWS($C$4:C82)+1,Khấu_trừ_dần[[#This Row],[số dư
đầu kỳ]]),IFERROR(-IPMT(Lãi_Suất_/12,1,Khấu_trừ_dần[[#This Row],['#
còn lại]],D83),0)),0)</f>
        <v>7.398865758849854E2</v>
      </c>
      <c r="F82" s="19">
        <f ca="1">IFERROR(IF(AND(Giá_trị_đã_nhập,Khấu_trừ_dần[[#This Row],[ngày
thanh toán]]&lt;&gt;""),-PPMT(Lãi_Suất_/12,1,Thời_hạn_Vay-ROWS($C$4:C82)+1,Khấu_trừ_dần[[#This Row],[số dư
đầu kỳ]]),""),0)</f>
        <v>3.3237178769058164E2</v>
      </c>
      <c r="G82" s="19">
        <f ca="1">IF(Khấu_trừ_dần[[#This Row],[ngày
thanh toán]]="",0,PropertyTaxAmount)</f>
        <v>375</v>
      </c>
      <c r="H82" s="19">
        <f ca="1">IF(Khấu_trừ_dần[[#This Row],[ngày
thanh toán]]="",0,Khấu_trừ_dần[[#This Row],[lãi_suất]]+Khấu_trừ_dần[[#This Row],[gốc]]+Khấu_trừ_dần[[#This Row],[thuế
bất động sản]])</f>
        <v>1.447258363575567E3</v>
      </c>
      <c r="I82" s="19">
        <f ca="1">IF(Khấu_trừ_dần[[#This Row],[ngày
thanh toán]]="",0,Khấu_trừ_dần[[#This Row],[số dư
đầu kỳ]]-Khấu_trừ_dần[[#This Row],[gốc]])</f>
        <v>1.775727782123965E5</v>
      </c>
      <c r="J82" s="20">
        <f ca="1">IF(Khấu_trừ_dần[[#This Row],[số dư
cuối kỳ]]&gt;0,LastRow-ROW(),0)</f>
        <v>281</v>
      </c>
    </row>
    <row r="83" spans="2:10" ht="15" customHeight="1" x14ac:dyDescent="0.25">
      <c r="B83" s="21">
        <f>ROWS($B$4:B83)</f>
        <v>80</v>
      </c>
      <c r="C83" s="15">
        <f ca="1">IF(Giá_trị_đã_nhập,IF(Khấu_trừ_dần[[#This Row],['#]]&lt;=Thời_hạn_Vay,IF(ROW()-ROW(Khấu_trừ_dần[[#Headers],[ngày
thanh toán]])=1,LoanStart,IF(I82&gt;0,EDATE(C82,1),"")),""),"")</f>
        <v>47146</v>
      </c>
      <c r="D83" s="19">
        <f ca="1">IF(ROW()-ROW(Khấu_trừ_dần[[#Headers],[số dư
đầu kỳ]])=1,Số_tiền_Vay,IF(Khấu_trừ_dần[[#This Row],[ngày
thanh toán]]="",0,INDEX(Khấu_trừ_dần[], ROW()-4,8)))</f>
        <v>1.775727782123965E5</v>
      </c>
      <c r="E83" s="19">
        <f ca="1">IF(Giá_trị_đã_nhập,IF(ROW()-ROW(Khấu_trừ_dần[[#Headers],[lãi_suất]])=1,-IPMT(Lãi_Suất_/12,1,Thời_hạn_Vay-ROWS($C$4:C83)+1,Khấu_trừ_dần[[#This Row],[số dư
đầu kỳ]]),IFERROR(-IPMT(Lãi_Suất_/12,1,Khấu_trừ_dần[[#This Row],['#
còn lại]],D84),0)),0)</f>
        <v>7.384959230927383E2</v>
      </c>
      <c r="F83" s="19">
        <f ca="1">IFERROR(IF(AND(Giá_trị_đã_nhập,Khấu_trừ_dần[[#This Row],[ngày
thanh toán]]&lt;&gt;""),-PPMT(Lãi_Suất_/12,1,Thời_hạn_Vay-ROWS($C$4:C83)+1,Khấu_trừ_dần[[#This Row],[số dư
đầu kỳ]]),""),0)</f>
        <v>3.337566701392925E2</v>
      </c>
      <c r="G83" s="19">
        <f ca="1">IF(Khấu_trừ_dần[[#This Row],[ngày
thanh toán]]="",0,PropertyTaxAmount)</f>
        <v>375</v>
      </c>
      <c r="H83" s="19">
        <f ca="1">IF(Khấu_trừ_dần[[#This Row],[ngày
thanh toán]]="",0,Khấu_trừ_dần[[#This Row],[lãi_suất]]+Khấu_trừ_dần[[#This Row],[gốc]]+Khấu_trừ_dần[[#This Row],[thuế
bất động sản]])</f>
        <v>1.447252593232031E3</v>
      </c>
      <c r="I83" s="19">
        <f ca="1">IF(Khấu_trừ_dần[[#This Row],[ngày
thanh toán]]="",0,Khấu_trừ_dần[[#This Row],[số dư
đầu kỳ]]-Khấu_trừ_dần[[#This Row],[gốc]])</f>
        <v>1.772390215422572E5</v>
      </c>
      <c r="J83" s="20">
        <f ca="1">IF(Khấu_trừ_dần[[#This Row],[số dư
cuối kỳ]]&gt;0,LastRow-ROW(),0)</f>
        <v>280</v>
      </c>
    </row>
    <row r="84" spans="2:10" ht="15" customHeight="1" x14ac:dyDescent="0.25">
      <c r="B84" s="21">
        <f>ROWS($B$4:B84)</f>
        <v>81</v>
      </c>
      <c r="C84" s="15">
        <f ca="1">IF(Giá_trị_đã_nhập,IF(Khấu_trừ_dần[[#This Row],['#]]&lt;=Thời_hạn_Vay,IF(ROW()-ROW(Khấu_trừ_dần[[#Headers],[ngày
thanh toán]])=1,LoanStart,IF(I83&gt;0,EDATE(C83,1),"")),""),"")</f>
        <v>47177</v>
      </c>
      <c r="D84" s="19">
        <f ca="1">IF(ROW()-ROW(Khấu_trừ_dần[[#Headers],[số dư
đầu kỳ]])=1,Số_tiền_Vay,IF(Khấu_trừ_dần[[#This Row],[ngày
thanh toán]]="",0,INDEX(Khấu_trừ_dần[], ROW()-4,8)))</f>
        <v>1.772390215422572E5</v>
      </c>
      <c r="E84" s="19">
        <f ca="1">IF(Giá_trị_đã_nhập,IF(ROW()-ROW(Khấu_trừ_dần[[#Headers],[lãi_suất]])=1,-IPMT(Lãi_Suất_/12,1,Thời_hạn_Vay-ROWS($C$4:C84)+1,Khấu_trừ_dần[[#This Row],[số dư
đầu kỳ]]),IFERROR(-IPMT(Lãi_Suất_/12,1,Khấu_trừ_dần[[#This Row],['#
còn lại]],D85),0)),0)</f>
        <v>7.37099475913857E2</v>
      </c>
      <c r="F84" s="19">
        <f ca="1">IFERROR(IF(AND(Giá_trị_đã_nhập,Khấu_trừ_dần[[#This Row],[ngày
thanh toán]]&lt;&gt;""),-PPMT(Lãi_Suất_/12,1,Thời_hạn_Vay-ROWS($C$4:C84)+1,Khấu_trừ_dần[[#This Row],[số dư
đầu kỳ]]),""),0)</f>
        <v>3.351473229315396E2</v>
      </c>
      <c r="G84" s="19">
        <f ca="1">IF(Khấu_trừ_dần[[#This Row],[ngày
thanh toán]]="",0,PropertyTaxAmount)</f>
        <v>375</v>
      </c>
      <c r="H84" s="19">
        <f ca="1">IF(Khấu_trừ_dần[[#This Row],[ngày
thanh toán]]="",0,Khấu_trừ_dần[[#This Row],[lãi_suất]]+Khấu_trừ_dần[[#This Row],[gốc]]+Khấu_trừ_dần[[#This Row],[thuế
bất động sản]])</f>
        <v>1.4472467988453966E3</v>
      </c>
      <c r="I84" s="19">
        <f ca="1">IF(Khấu_trừ_dần[[#This Row],[ngày
thanh toán]]="",0,Khấu_trừ_dần[[#This Row],[số dư
đầu kỳ]]-Khấu_trừ_dần[[#This Row],[gốc]])</f>
        <v>1.7690387421932566E5</v>
      </c>
      <c r="J84" s="20">
        <f ca="1">IF(Khấu_trừ_dần[[#This Row],[số dư
cuối kỳ]]&gt;0,LastRow-ROW(),0)</f>
        <v>279</v>
      </c>
    </row>
    <row r="85" spans="2:10" ht="15" customHeight="1" x14ac:dyDescent="0.25">
      <c r="B85" s="21">
        <f>ROWS($B$4:B85)</f>
        <v>82</v>
      </c>
      <c r="C85" s="15">
        <f ca="1">IF(Giá_trị_đã_nhập,IF(Khấu_trừ_dần[[#This Row],['#]]&lt;=Thời_hạn_Vay,IF(ROW()-ROW(Khấu_trừ_dần[[#Headers],[ngày
thanh toán]])=1,LoanStart,IF(I84&gt;0,EDATE(C84,1),"")),""),"")</f>
        <v>47205</v>
      </c>
      <c r="D85" s="19">
        <f ca="1">IF(ROW()-ROW(Khấu_trừ_dần[[#Headers],[số dư
đầu kỳ]])=1,Số_tiền_Vay,IF(Khấu_trừ_dần[[#This Row],[ngày
thanh toán]]="",0,INDEX(Khấu_trừ_dần[], ROW()-4,8)))</f>
        <v>1.7690387421932566E5</v>
      </c>
      <c r="E85" s="19">
        <f ca="1">IF(Giá_trị_đã_nhập,IF(ROW()-ROW(Khấu_trừ_dần[[#Headers],[lãi_suất]])=1,-IPMT(Lãi_Suất_/12,1,Thời_hạn_Vay-ROWS($C$4:C85)+1,Khấu_trừ_dần[[#This Row],[số dư
đầu kỳ]]),IFERROR(-IPMT(Lãi_Suất_/12,1,Khấu_trừ_dần[[#This Row],['#
còn lại]],D86),0)),0)</f>
        <v>7.356972102050636E2</v>
      </c>
      <c r="F85" s="19">
        <f ca="1">IFERROR(IF(AND(Giá_trị_đã_nhập,Khấu_trừ_dần[[#This Row],[ngày
thanh toán]]&lt;&gt;""),-PPMT(Lãi_Suất_/12,1,Thời_hạn_Vay-ROWS($C$4:C85)+1,Khấu_trừ_dần[[#This Row],[số dư
đầu kỳ]]),""),0)</f>
        <v>3.36543770110421E2</v>
      </c>
      <c r="G85" s="19">
        <f ca="1">IF(Khấu_trừ_dần[[#This Row],[ngày
thanh toán]]="",0,PropertyTaxAmount)</f>
        <v>375</v>
      </c>
      <c r="H85" s="19">
        <f ca="1">IF(Khấu_trừ_dần[[#This Row],[ngày
thanh toán]]="",0,Khấu_trừ_dần[[#This Row],[lãi_suất]]+Khấu_trừ_dần[[#This Row],[gốc]]+Khấu_trừ_dần[[#This Row],[thuế
bất động sản]])</f>
        <v>1.4472409803154846E3</v>
      </c>
      <c r="I85" s="19">
        <f ca="1">IF(Khấu_trừ_dần[[#This Row],[ngày
thanh toán]]="",0,Khấu_trừ_dần[[#This Row],[số dư
đầu kỳ]]-Khấu_trừ_dần[[#This Row],[gốc]])</f>
        <v>1.7656733044921525E5</v>
      </c>
      <c r="J85" s="20">
        <f ca="1">IF(Khấu_trừ_dần[[#This Row],[số dư
cuối kỳ]]&gt;0,LastRow-ROW(),0)</f>
        <v>278</v>
      </c>
    </row>
    <row r="86" spans="2:10" ht="15" customHeight="1" x14ac:dyDescent="0.25">
      <c r="B86" s="21">
        <f>ROWS($B$4:B86)</f>
        <v>83</v>
      </c>
      <c r="C86" s="15">
        <f ca="1">IF(Giá_trị_đã_nhập,IF(Khấu_trừ_dần[[#This Row],['#]]&lt;=Thời_hạn_Vay,IF(ROW()-ROW(Khấu_trừ_dần[[#Headers],[ngày
thanh toán]])=1,LoanStart,IF(I85&gt;0,EDATE(C85,1),"")),""),"")</f>
        <v>47236</v>
      </c>
      <c r="D86" s="19">
        <f ca="1">IF(ROW()-ROW(Khấu_trừ_dần[[#Headers],[số dư
đầu kỳ]])=1,Số_tiền_Vay,IF(Khấu_trừ_dần[[#This Row],[ngày
thanh toán]]="",0,INDEX(Khấu_trừ_dần[], ROW()-4,8)))</f>
        <v>1.7656733044921525E5</v>
      </c>
      <c r="E86" s="19">
        <f ca="1">IF(Giá_trị_đã_nhập,IF(ROW()-ROW(Khấu_trừ_dần[[#Headers],[lãi_suất]])=1,-IPMT(Lãi_Suất_/12,1,Thời_hạn_Vay-ROWS($C$4:C86)+1,Khấu_trừ_dần[[#This Row],[số dư
đầu kỳ]]),IFERROR(-IPMT(Lãi_Suất_/12,1,Khấu_trừ_dần[[#This Row],['#
còn lại]],D87),0)),0)</f>
        <v>7.342891017224835E2</v>
      </c>
      <c r="F86" s="19">
        <f ca="1">IFERROR(IF(AND(Giá_trị_đã_nhập,Khấu_trừ_dần[[#This Row],[ngày
thanh toán]]&lt;&gt;""),-PPMT(Lãi_Suất_/12,1,Thời_hạn_Vay-ROWS($C$4:C86)+1,Khấu_trừ_dần[[#This Row],[số dư
đầu kỳ]]),""),0)</f>
        <v>3.379460358192144E2</v>
      </c>
      <c r="G86" s="19">
        <f ca="1">IF(Khấu_trừ_dần[[#This Row],[ngày
thanh toán]]="",0,PropertyTaxAmount)</f>
        <v>375</v>
      </c>
      <c r="H86" s="19">
        <f ca="1">IF(Khấu_trừ_dần[[#This Row],[ngày
thanh toán]]="",0,Khấu_trừ_dần[[#This Row],[lãi_suất]]+Khấu_trừ_dần[[#This Row],[gốc]]+Khấu_trừ_dần[[#This Row],[thuế
bất động sản]])</f>
        <v>1.447235137541698E3</v>
      </c>
      <c r="I86" s="19">
        <f ca="1">IF(Khấu_trừ_dần[[#This Row],[ngày
thanh toán]]="",0,Khấu_trừ_dần[[#This Row],[số dư
đầu kỳ]]-Khấu_trừ_dần[[#This Row],[gốc]])</f>
        <v>1.7622938441339604E5</v>
      </c>
      <c r="J86" s="20">
        <f ca="1">IF(Khấu_trừ_dần[[#This Row],[số dư
cuối kỳ]]&gt;0,LastRow-ROW(),0)</f>
        <v>277</v>
      </c>
    </row>
    <row r="87" spans="2:10" ht="15" customHeight="1" x14ac:dyDescent="0.25">
      <c r="B87" s="21">
        <f>ROWS($B$4:B87)</f>
        <v>84</v>
      </c>
      <c r="C87" s="15">
        <f ca="1">IF(Giá_trị_đã_nhập,IF(Khấu_trừ_dần[[#This Row],['#]]&lt;=Thời_hạn_Vay,IF(ROW()-ROW(Khấu_trừ_dần[[#Headers],[ngày
thanh toán]])=1,LoanStart,IF(I86&gt;0,EDATE(C86,1),"")),""),"")</f>
        <v>47266</v>
      </c>
      <c r="D87" s="19">
        <f ca="1">IF(ROW()-ROW(Khấu_trừ_dần[[#Headers],[số dư
đầu kỳ]])=1,Số_tiền_Vay,IF(Khấu_trừ_dần[[#This Row],[ngày
thanh toán]]="",0,INDEX(Khấu_trừ_dần[], ROW()-4,8)))</f>
        <v>1.7622938441339604E5</v>
      </c>
      <c r="E87" s="19">
        <f ca="1">IF(Giá_trị_đã_nhập,IF(ROW()-ROW(Khấu_trừ_dần[[#Headers],[lãi_suất]])=1,-IPMT(Lãi_Suất_/12,1,Thời_hạn_Vay-ROWS($C$4:C87)+1,Khấu_trừ_dần[[#This Row],[số dư
đầu kỳ]]),IFERROR(-IPMT(Lãi_Suất_/12,1,Khấu_trừ_dần[[#This Row],['#
còn lại]],D88),0)),0)</f>
        <v>7.32875126121226E2</v>
      </c>
      <c r="F87" s="19">
        <f ca="1">IFERROR(IF(AND(Giá_trị_đã_nhập,Khấu_trừ_dần[[#This Row],[ngày
thanh toán]]&lt;&gt;""),-PPMT(Lãi_Suất_/12,1,Thời_hạn_Vay-ROWS($C$4:C87)+1,Khấu_trừ_dần[[#This Row],[số dư
đầu kỳ]]),""),0)</f>
        <v>3.393541443017945E2</v>
      </c>
      <c r="G87" s="19">
        <f ca="1">IF(Khấu_trừ_dần[[#This Row],[ngày
thanh toán]]="",0,PropertyTaxAmount)</f>
        <v>375</v>
      </c>
      <c r="H87" s="19">
        <f ca="1">IF(Khấu_trừ_dần[[#This Row],[ngày
thanh toán]]="",0,Khấu_trừ_dần[[#This Row],[lãi_suất]]+Khấu_trừ_dần[[#This Row],[gốc]]+Khấu_trừ_dần[[#This Row],[thuế
bất động sản]])</f>
        <v>1.4472292704230206E3</v>
      </c>
      <c r="I87" s="19">
        <f ca="1">IF(Khấu_trừ_dần[[#This Row],[ngày
thanh toán]]="",0,Khấu_trừ_dần[[#This Row],[số dư
đầu kỳ]]-Khấu_trừ_dần[[#This Row],[gốc]])</f>
        <v>1.7589003026909425E5</v>
      </c>
      <c r="J87" s="20">
        <f ca="1">IF(Khấu_trừ_dần[[#This Row],[số dư
cuối kỳ]]&gt;0,LastRow-ROW(),0)</f>
        <v>276</v>
      </c>
    </row>
    <row r="88" spans="2:10" ht="15" customHeight="1" x14ac:dyDescent="0.25">
      <c r="B88" s="21">
        <f>ROWS($B$4:B88)</f>
        <v>85</v>
      </c>
      <c r="C88" s="15">
        <f ca="1">IF(Giá_trị_đã_nhập,IF(Khấu_trừ_dần[[#This Row],['#]]&lt;=Thời_hạn_Vay,IF(ROW()-ROW(Khấu_trừ_dần[[#Headers],[ngày
thanh toán]])=1,LoanStart,IF(I87&gt;0,EDATE(C87,1),"")),""),"")</f>
        <v>47297</v>
      </c>
      <c r="D88" s="19">
        <f ca="1">IF(ROW()-ROW(Khấu_trừ_dần[[#Headers],[số dư
đầu kỳ]])=1,Số_tiền_Vay,IF(Khấu_trừ_dần[[#This Row],[ngày
thanh toán]]="",0,INDEX(Khấu_trừ_dần[], ROW()-4,8)))</f>
        <v>1.7589003026909425E5</v>
      </c>
      <c r="E88" s="19">
        <f ca="1">IF(Giá_trị_đã_nhập,IF(ROW()-ROW(Khấu_trừ_dần[[#Headers],[lãi_suất]])=1,-IPMT(Lãi_Suất_/12,1,Thời_hạn_Vay-ROWS($C$4:C88)+1,Khấu_trừ_dần[[#This Row],[số dư
đầu kỳ]]),IFERROR(-IPMT(Lãi_Suất_/12,1,Khấu_trừ_dần[[#This Row],['#
còn lại]],D89),0)),0)</f>
        <v>7.314552589549634E2</v>
      </c>
      <c r="F88" s="19">
        <f ca="1">IFERROR(IF(AND(Giá_trị_đã_nhập,Khấu_trừ_dần[[#This Row],[ngày
thanh toán]]&lt;&gt;""),-PPMT(Lãi_Suất_/12,1,Thời_hạn_Vay-ROWS($C$4:C88)+1,Khấu_trừ_dần[[#This Row],[số dư
đầu kỳ]]),""),0)</f>
        <v>3.407681199030519E2</v>
      </c>
      <c r="G88" s="19">
        <f ca="1">IF(Khấu_trừ_dần[[#This Row],[ngày
thanh toán]]="",0,PropertyTaxAmount)</f>
        <v>375</v>
      </c>
      <c r="H88" s="19">
        <f ca="1">IF(Khấu_trừ_dần[[#This Row],[ngày
thanh toán]]="",0,Khấu_trừ_dần[[#This Row],[lãi_suất]]+Khấu_trừ_dần[[#This Row],[gốc]]+Khấu_trừ_dần[[#This Row],[thuế
bất động sản]])</f>
        <v>1.4472233788580152E3</v>
      </c>
      <c r="I88" s="19">
        <f ca="1">IF(Khấu_trừ_dần[[#This Row],[ngày
thanh toán]]="",0,Khấu_trừ_dần[[#This Row],[số dư
đầu kỳ]]-Khấu_trừ_dần[[#This Row],[gốc]])</f>
        <v>1.755492621491912E5</v>
      </c>
      <c r="J88" s="20">
        <f ca="1">IF(Khấu_trừ_dần[[#This Row],[số dư
cuối kỳ]]&gt;0,LastRow-ROW(),0)</f>
        <v>275</v>
      </c>
    </row>
    <row r="89" spans="2:10" ht="15" customHeight="1" x14ac:dyDescent="0.25">
      <c r="B89" s="21">
        <f>ROWS($B$4:B89)</f>
        <v>86</v>
      </c>
      <c r="C89" s="15">
        <f ca="1">IF(Giá_trị_đã_nhập,IF(Khấu_trừ_dần[[#This Row],['#]]&lt;=Thời_hạn_Vay,IF(ROW()-ROW(Khấu_trừ_dần[[#Headers],[ngày
thanh toán]])=1,LoanStart,IF(I88&gt;0,EDATE(C88,1),"")),""),"")</f>
        <v>47327</v>
      </c>
      <c r="D89" s="19">
        <f ca="1">IF(ROW()-ROW(Khấu_trừ_dần[[#Headers],[số dư
đầu kỳ]])=1,Số_tiền_Vay,IF(Khấu_trừ_dần[[#This Row],[ngày
thanh toán]]="",0,INDEX(Khấu_trừ_dần[], ROW()-4,8)))</f>
        <v>1.755492621491912E5</v>
      </c>
      <c r="E89" s="19">
        <f ca="1">IF(Giá_trị_đã_nhập,IF(ROW()-ROW(Khấu_trừ_dần[[#Headers],[lãi_suất]])=1,-IPMT(Lãi_Suất_/12,1,Thời_hạn_Vay-ROWS($C$4:C89)+1,Khấu_trừ_dần[[#This Row],[số dư
đầu kỳ]]),IFERROR(-IPMT(Lãi_Suất_/12,1,Khấu_trừ_dần[[#This Row],['#
còn lại]],D90),0)),0)</f>
        <v>7.300294756755079E2</v>
      </c>
      <c r="F89" s="19">
        <f ca="1">IFERROR(IF(AND(Giá_trị_đã_nhập,Khấu_trừ_dần[[#This Row],[ngày
thanh toán]]&lt;&gt;""),-PPMT(Lãi_Suất_/12,1,Thời_hạn_Vay-ROWS($C$4:C89)+1,Khấu_trừ_dần[[#This Row],[số dư
đầu kỳ]]),""),0)</f>
        <v>3.4218798706931466E2</v>
      </c>
      <c r="G89" s="19">
        <f ca="1">IF(Khấu_trừ_dần[[#This Row],[ngày
thanh toán]]="",0,PropertyTaxAmount)</f>
        <v>375</v>
      </c>
      <c r="H89" s="19">
        <f ca="1">IF(Khấu_trừ_dần[[#This Row],[ngày
thanh toán]]="",0,Khấu_trừ_dần[[#This Row],[lãi_suất]]+Khấu_trừ_dần[[#This Row],[gốc]]+Khấu_trừ_dần[[#This Row],[thuế
bất động sản]])</f>
        <v>1.4472174627448226E3</v>
      </c>
      <c r="I89" s="19">
        <f ca="1">IF(Khấu_trừ_dần[[#This Row],[ngày
thanh toán]]="",0,Khấu_trừ_dần[[#This Row],[số dư
đầu kỳ]]-Khấu_trừ_dần[[#This Row],[gốc]])</f>
        <v>1.752070741621219E5</v>
      </c>
      <c r="J89" s="20">
        <f ca="1">IF(Khấu_trừ_dần[[#This Row],[số dư
cuối kỳ]]&gt;0,LastRow-ROW(),0)</f>
        <v>274</v>
      </c>
    </row>
    <row r="90" spans="2:10" ht="15" customHeight="1" x14ac:dyDescent="0.25">
      <c r="B90" s="21">
        <f>ROWS($B$4:B90)</f>
        <v>87</v>
      </c>
      <c r="C90" s="15">
        <f ca="1">IF(Giá_trị_đã_nhập,IF(Khấu_trừ_dần[[#This Row],['#]]&lt;=Thời_hạn_Vay,IF(ROW()-ROW(Khấu_trừ_dần[[#Headers],[ngày
thanh toán]])=1,LoanStart,IF(I89&gt;0,EDATE(C89,1),"")),""),"")</f>
        <v>47358</v>
      </c>
      <c r="D90" s="19">
        <f ca="1">IF(ROW()-ROW(Khấu_trừ_dần[[#Headers],[số dư
đầu kỳ]])=1,Số_tiền_Vay,IF(Khấu_trừ_dần[[#This Row],[ngày
thanh toán]]="",0,INDEX(Khấu_trừ_dần[], ROW()-4,8)))</f>
        <v>1.752070741621219E5</v>
      </c>
      <c r="E90" s="19">
        <f ca="1">IF(Giá_trị_đã_nhập,IF(ROW()-ROW(Khấu_trừ_dần[[#Headers],[lãi_suất]])=1,-IPMT(Lãi_Suất_/12,1,Thời_hạn_Vay-ROWS($C$4:C90)+1,Khấu_trừ_dần[[#This Row],[số dư
đầu kỳ]]),IFERROR(-IPMT(Lãi_Suất_/12,1,Khấu_trừ_dần[[#This Row],['#
còn lại]],D91),0)),0)</f>
        <v>7.285977516323879E2</v>
      </c>
      <c r="F90" s="19">
        <f ca="1">IFERROR(IF(AND(Giá_trị_đã_nhập,Khấu_trừ_dần[[#This Row],[ngày
thanh toán]]&lt;&gt;""),-PPMT(Lãi_Suất_/12,1,Thời_hạn_Vay-ROWS($C$4:C90)+1,Khấu_trừ_dần[[#This Row],[số dư
đầu kỳ]]),""),0)</f>
        <v>3.436137703487701E2</v>
      </c>
      <c r="G90" s="19">
        <f ca="1">IF(Khấu_trừ_dần[[#This Row],[ngày
thanh toán]]="",0,PropertyTaxAmount)</f>
        <v>375</v>
      </c>
      <c r="H90" s="19">
        <f ca="1">IF(Khấu_trừ_dần[[#This Row],[ngày
thanh toán]]="",0,Khấu_trừ_dần[[#This Row],[lãi_suất]]+Khấu_trừ_dần[[#This Row],[gốc]]+Khấu_trừ_dần[[#This Row],[thuế
bất động sản]])</f>
        <v>1.447211521981158E3</v>
      </c>
      <c r="I90" s="19">
        <f ca="1">IF(Khấu_trừ_dần[[#This Row],[ngày
thanh toán]]="",0,Khấu_trừ_dần[[#This Row],[số dư
đầu kỳ]]-Khấu_trừ_dần[[#This Row],[gốc]])</f>
        <v>1.7486346039177311E5</v>
      </c>
      <c r="J90" s="20">
        <f ca="1">IF(Khấu_trừ_dần[[#This Row],[số dư
cuối kỳ]]&gt;0,LastRow-ROW(),0)</f>
        <v>273</v>
      </c>
    </row>
    <row r="91" spans="2:10" ht="15" customHeight="1" x14ac:dyDescent="0.25">
      <c r="B91" s="21">
        <f>ROWS($B$4:B91)</f>
        <v>88</v>
      </c>
      <c r="C91" s="15">
        <f ca="1">IF(Giá_trị_đã_nhập,IF(Khấu_trừ_dần[[#This Row],['#]]&lt;=Thời_hạn_Vay,IF(ROW()-ROW(Khấu_trừ_dần[[#Headers],[ngày
thanh toán]])=1,LoanStart,IF(I90&gt;0,EDATE(C90,1),"")),""),"")</f>
        <v>47389</v>
      </c>
      <c r="D91" s="19">
        <f ca="1">IF(ROW()-ROW(Khấu_trừ_dần[[#Headers],[số dư
đầu kỳ]])=1,Số_tiền_Vay,IF(Khấu_trừ_dần[[#This Row],[ngày
thanh toán]]="",0,INDEX(Khấu_trừ_dần[], ROW()-4,8)))</f>
        <v>1.7486346039177311E5</v>
      </c>
      <c r="E91" s="19">
        <f ca="1">IF(Giá_trị_đã_nhập,IF(ROW()-ROW(Khấu_trừ_dần[[#Headers],[lãi_suất]])=1,-IPMT(Lãi_Suất_/12,1,Thời_hạn_Vay-ROWS($C$4:C91)+1,Khấu_trừ_dần[[#This Row],[số dư
đầu kỳ]]),IFERROR(-IPMT(Lãi_Suất_/12,1,Khấu_trừ_dần[[#This Row],['#
còn lại]],D92),0)),0)</f>
        <v>7.271600620724217E2</v>
      </c>
      <c r="F91" s="19">
        <f ca="1">IFERROR(IF(AND(Giá_trị_đã_nhập,Khấu_trừ_dần[[#This Row],[ngày
thanh toán]]&lt;&gt;""),-PPMT(Lãi_Suất_/12,1,Thời_hạn_Vay-ROWS($C$4:C91)+1,Khấu_trừ_dần[[#This Row],[số dư
đầu kỳ]]),""),0)</f>
        <v>3.4504549439189003E2</v>
      </c>
      <c r="G91" s="19">
        <f ca="1">IF(Khấu_trừ_dần[[#This Row],[ngày
thanh toán]]="",0,PropertyTaxAmount)</f>
        <v>375</v>
      </c>
      <c r="H91" s="19">
        <f ca="1">IF(Khấu_trừ_dần[[#This Row],[ngày
thanh toán]]="",0,Khấu_trừ_dần[[#This Row],[lãi_suất]]+Khấu_trừ_dần[[#This Row],[gốc]]+Khấu_trừ_dần[[#This Row],[thuế
bất động sản]])</f>
        <v>1.4472055564643117E3</v>
      </c>
      <c r="I91" s="19">
        <f ca="1">IF(Khấu_trừ_dần[[#This Row],[ngày
thanh toán]]="",0,Khấu_trừ_dần[[#This Row],[số dư
đầu kỳ]]-Khấu_trừ_dần[[#This Row],[gốc]])</f>
        <v>1.745184148973812E5</v>
      </c>
      <c r="J91" s="20">
        <f ca="1">IF(Khấu_trừ_dần[[#This Row],[số dư
cuối kỳ]]&gt;0,LastRow-ROW(),0)</f>
        <v>272</v>
      </c>
    </row>
    <row r="92" spans="2:10" ht="15" customHeight="1" x14ac:dyDescent="0.25">
      <c r="B92" s="21">
        <f>ROWS($B$4:B92)</f>
        <v>89</v>
      </c>
      <c r="C92" s="15">
        <f ca="1">IF(Giá_trị_đã_nhập,IF(Khấu_trừ_dần[[#This Row],['#]]&lt;=Thời_hạn_Vay,IF(ROW()-ROW(Khấu_trừ_dần[[#Headers],[ngày
thanh toán]])=1,LoanStart,IF(I91&gt;0,EDATE(C91,1),"")),""),"")</f>
        <v>47419</v>
      </c>
      <c r="D92" s="19">
        <f ca="1">IF(ROW()-ROW(Khấu_trừ_dần[[#Headers],[số dư
đầu kỳ]])=1,Số_tiền_Vay,IF(Khấu_trừ_dần[[#This Row],[ngày
thanh toán]]="",0,INDEX(Khấu_trừ_dần[], ROW()-4,8)))</f>
        <v>1.745184148973812E5</v>
      </c>
      <c r="E92" s="19">
        <f ca="1">IF(Giá_trị_đã_nhập,IF(ROW()-ROW(Khấu_trừ_dần[[#Headers],[lãi_suất]])=1,-IPMT(Lãi_Suất_/12,1,Thời_hạn_Vay-ROWS($C$4:C92)+1,Khấu_trừ_dần[[#This Row],[số dư
đầu kỳ]]),IFERROR(-IPMT(Lãi_Suất_/12,1,Khấu_trừ_dần[[#This Row],['#
còn lại]],D93),0)),0)</f>
        <v>7.257163821392891E2</v>
      </c>
      <c r="F92" s="19">
        <f ca="1">IFERROR(IF(AND(Giá_trị_đã_nhập,Khấu_trừ_dần[[#This Row],[ngày
thanh toán]]&lt;&gt;""),-PPMT(Lãi_Suất_/12,1,Thời_hạn_Vay-ROWS($C$4:C92)+1,Khấu_trừ_dần[[#This Row],[số dư
đầu kỳ]]),""),0)</f>
        <v>3.464831839518562E2</v>
      </c>
      <c r="G92" s="19">
        <f ca="1">IF(Khấu_trừ_dần[[#This Row],[ngày
thanh toán]]="",0,PropertyTaxAmount)</f>
        <v>375</v>
      </c>
      <c r="H92" s="19">
        <f ca="1">IF(Khấu_trừ_dần[[#This Row],[ngày
thanh toán]]="",0,Khấu_trừ_dần[[#This Row],[lãi_suất]]+Khấu_trừ_dần[[#This Row],[gốc]]+Khấu_trừ_dần[[#This Row],[thuế
bất động sản]])</f>
        <v>1.4471995660911452E3</v>
      </c>
      <c r="I92" s="19">
        <f ca="1">IF(Khấu_trừ_dần[[#This Row],[ngày
thanh toán]]="",0,Khấu_trừ_dần[[#This Row],[số dư
đầu kỳ]]-Khấu_trừ_dần[[#This Row],[gốc]])</f>
        <v>1.7417193171342937E5</v>
      </c>
      <c r="J92" s="20">
        <f ca="1">IF(Khấu_trừ_dần[[#This Row],[số dư
cuối kỳ]]&gt;0,LastRow-ROW(),0)</f>
        <v>271</v>
      </c>
    </row>
    <row r="93" spans="2:10" ht="15" customHeight="1" x14ac:dyDescent="0.25">
      <c r="B93" s="21">
        <f>ROWS($B$4:B93)</f>
        <v>90</v>
      </c>
      <c r="C93" s="15">
        <f ca="1">IF(Giá_trị_đã_nhập,IF(Khấu_trừ_dần[[#This Row],['#]]&lt;=Thời_hạn_Vay,IF(ROW()-ROW(Khấu_trừ_dần[[#Headers],[ngày
thanh toán]])=1,LoanStart,IF(I92&gt;0,EDATE(C92,1),"")),""),"")</f>
        <v>47450</v>
      </c>
      <c r="D93" s="19">
        <f ca="1">IF(ROW()-ROW(Khấu_trừ_dần[[#Headers],[số dư
đầu kỳ]])=1,Số_tiền_Vay,IF(Khấu_trừ_dần[[#This Row],[ngày
thanh toán]]="",0,INDEX(Khấu_trừ_dần[], ROW()-4,8)))</f>
        <v>1.7417193171342937E5</v>
      </c>
      <c r="E93" s="19">
        <f ca="1">IF(Giá_trị_đã_nhập,IF(ROW()-ROW(Khấu_trừ_dần[[#Headers],[lãi_suất]])=1,-IPMT(Lãi_Suất_/12,1,Thời_hạn_Vay-ROWS($C$4:C93)+1,Khấu_trừ_dần[[#This Row],[số dư
đầu kỳ]]),IFERROR(-IPMT(Lãi_Suất_/12,1,Khấu_trừ_dần[[#This Row],['#
còn lại]],D94),0)),0)</f>
        <v>7.242666868731015E2</v>
      </c>
      <c r="F93" s="19">
        <f ca="1">IFERROR(IF(AND(Giá_trị_đã_nhập,Khấu_trừ_dần[[#This Row],[ngày
thanh toán]]&lt;&gt;""),-PPMT(Lãi_Suất_/12,1,Thời_hạn_Vay-ROWS($C$4:C93)+1,Khấu_trừ_dần[[#This Row],[số dư
đầu kỳ]]),""),0)</f>
        <v>3.4792686388498896E2</v>
      </c>
      <c r="G93" s="19">
        <f ca="1">IF(Khấu_trừ_dần[[#This Row],[ngày
thanh toán]]="",0,PropertyTaxAmount)</f>
        <v>375</v>
      </c>
      <c r="H93" s="19">
        <f ca="1">IF(Khấu_trừ_dần[[#This Row],[ngày
thanh toán]]="",0,Khấu_trừ_dần[[#This Row],[lãi_suất]]+Khấu_trừ_dần[[#This Row],[gốc]]+Khấu_trừ_dần[[#This Row],[thuế
bất động sản]])</f>
        <v>1.4471935507580906E3</v>
      </c>
      <c r="I93" s="19">
        <f ca="1">IF(Khấu_trừ_dần[[#This Row],[ngày
thanh toán]]="",0,Khấu_trừ_dần[[#This Row],[số dư
đầu kỳ]]-Khấu_trừ_dần[[#This Row],[gốc]])</f>
        <v>1.7382400484954438E5</v>
      </c>
      <c r="J93" s="20">
        <f ca="1">IF(Khấu_trừ_dần[[#This Row],[số dư
cuối kỳ]]&gt;0,LastRow-ROW(),0)</f>
        <v>270</v>
      </c>
    </row>
    <row r="94" spans="2:10" ht="15" customHeight="1" x14ac:dyDescent="0.25">
      <c r="B94" s="21">
        <f>ROWS($B$4:B94)</f>
        <v>91</v>
      </c>
      <c r="C94" s="15">
        <f ca="1">IF(Giá_trị_đã_nhập,IF(Khấu_trừ_dần[[#This Row],['#]]&lt;=Thời_hạn_Vay,IF(ROW()-ROW(Khấu_trừ_dần[[#Headers],[ngày
thanh toán]])=1,LoanStart,IF(I93&gt;0,EDATE(C93,1),"")),""),"")</f>
        <v>47480</v>
      </c>
      <c r="D94" s="19">
        <f ca="1">IF(ROW()-ROW(Khấu_trừ_dần[[#Headers],[số dư
đầu kỳ]])=1,Số_tiền_Vay,IF(Khấu_trừ_dần[[#This Row],[ngày
thanh toán]]="",0,INDEX(Khấu_trừ_dần[], ROW()-4,8)))</f>
        <v>1.7382400484954438E5</v>
      </c>
      <c r="E94" s="19">
        <f ca="1">IF(Giá_trị_đã_nhập,IF(ROW()-ROW(Khấu_trừ_dần[[#Headers],[lãi_suất]])=1,-IPMT(Lãi_Suất_/12,1,Thời_hạn_Vay-ROWS($C$4:C94)+1,Khấu_trừ_dần[[#This Row],[số dư
đầu kỳ]]),IFERROR(-IPMT(Lãi_Suất_/12,1,Khấu_trừ_dần[[#This Row],['#
còn lại]],D95),0)),0)</f>
        <v>7.228109512099717E2</v>
      </c>
      <c r="F94" s="19">
        <f ca="1">IFERROR(IF(AND(Giá_trị_đã_nhập,Khấu_trừ_dần[[#This Row],[ngày
thanh toán]]&lt;&gt;""),-PPMT(Lãi_Suất_/12,1,Thời_hạn_Vay-ROWS($C$4:C94)+1,Khấu_trừ_dần[[#This Row],[số dư
đầu kỳ]]),""),0)</f>
        <v>3.493765591511763E2</v>
      </c>
      <c r="G94" s="19">
        <f ca="1">IF(Khấu_trừ_dần[[#This Row],[ngày
thanh toán]]="",0,PropertyTaxAmount)</f>
        <v>375</v>
      </c>
      <c r="H94" s="19">
        <f ca="1">IF(Khấu_trừ_dần[[#This Row],[ngày
thanh toán]]="",0,Khấu_trừ_dần[[#This Row],[lãi_suất]]+Khấu_trừ_dần[[#This Row],[gốc]]+Khấu_trừ_dần[[#This Row],[thuế
bất động sản]])</f>
        <v>1.447187510361148E3</v>
      </c>
      <c r="I94" s="19">
        <f ca="1">IF(Khấu_trừ_dần[[#This Row],[ngày
thanh toán]]="",0,Khấu_trừ_dần[[#This Row],[số dư
đầu kỳ]]-Khấu_trừ_dần[[#This Row],[gốc]])</f>
        <v>1.7347462829039322E5</v>
      </c>
      <c r="J94" s="20">
        <f ca="1">IF(Khấu_trừ_dần[[#This Row],[số dư
cuối kỳ]]&gt;0,LastRow-ROW(),0)</f>
        <v>269</v>
      </c>
    </row>
    <row r="95" spans="2:10" ht="15" customHeight="1" x14ac:dyDescent="0.25">
      <c r="B95" s="21">
        <f>ROWS($B$4:B95)</f>
        <v>92</v>
      </c>
      <c r="C95" s="15">
        <f ca="1">IF(Giá_trị_đã_nhập,IF(Khấu_trừ_dần[[#This Row],['#]]&lt;=Thời_hạn_Vay,IF(ROW()-ROW(Khấu_trừ_dần[[#Headers],[ngày
thanh toán]])=1,LoanStart,IF(I94&gt;0,EDATE(C94,1),"")),""),"")</f>
        <v>47511</v>
      </c>
      <c r="D95" s="19">
        <f ca="1">IF(ROW()-ROW(Khấu_trừ_dần[[#Headers],[số dư
đầu kỳ]])=1,Số_tiền_Vay,IF(Khấu_trừ_dần[[#This Row],[ngày
thanh toán]]="",0,INDEX(Khấu_trừ_dần[], ROW()-4,8)))</f>
        <v>1.7347462829039322E5</v>
      </c>
      <c r="E95" s="19">
        <f ca="1">IF(Giá_trị_đã_nhập,IF(ROW()-ROW(Khấu_trừ_dần[[#Headers],[lãi_suất]])=1,-IPMT(Lãi_Suất_/12,1,Thời_hạn_Vay-ROWS($C$4:C95)+1,Khấu_trừ_dần[[#This Row],[số dư
đầu kỳ]]),IFERROR(-IPMT(Lãi_Suất_/12,1,Khấu_trừ_dần[[#This Row],['#
còn lại]],D96),0)),0)</f>
        <v>7.213491499815788E2</v>
      </c>
      <c r="F95" s="19">
        <f ca="1">IFERROR(IF(AND(Giá_trị_đã_nhập,Khấu_trừ_dần[[#This Row],[ngày
thanh toán]]&lt;&gt;""),-PPMT(Lãi_Suất_/12,1,Thời_hạn_Vay-ROWS($C$4:C95)+1,Khấu_trừ_dần[[#This Row],[số dư
đầu kỳ]]),""),0)</f>
        <v>3.508322948143063E2</v>
      </c>
      <c r="G95" s="19">
        <f ca="1">IF(Khấu_trừ_dần[[#This Row],[ngày
thanh toán]]="",0,PropertyTaxAmount)</f>
        <v>375</v>
      </c>
      <c r="H95" s="19">
        <f ca="1">IF(Khấu_trừ_dần[[#This Row],[ngày
thanh toán]]="",0,Khấu_trừ_dần[[#This Row],[lãi_suất]]+Khấu_trừ_dần[[#This Row],[gốc]]+Khấu_trừ_dần[[#This Row],[thuế
bất động sản]])</f>
        <v>1.447181444795885E3</v>
      </c>
      <c r="I95" s="19">
        <f ca="1">IF(Khấu_trừ_dần[[#This Row],[ngày
thanh toán]]="",0,Khấu_trừ_dần[[#This Row],[số dư
đầu kỳ]]-Khấu_trừ_dần[[#This Row],[gốc]])</f>
        <v>1.731237959955789E5</v>
      </c>
      <c r="J95" s="20">
        <f ca="1">IF(Khấu_trừ_dần[[#This Row],[số dư
cuối kỳ]]&gt;0,LastRow-ROW(),0)</f>
        <v>268</v>
      </c>
    </row>
    <row r="96" spans="2:10" ht="15" customHeight="1" x14ac:dyDescent="0.25">
      <c r="B96" s="21">
        <f>ROWS($B$4:B96)</f>
        <v>93</v>
      </c>
      <c r="C96" s="15">
        <f ca="1">IF(Giá_trị_đã_nhập,IF(Khấu_trừ_dần[[#This Row],['#]]&lt;=Thời_hạn_Vay,IF(ROW()-ROW(Khấu_trừ_dần[[#Headers],[ngày
thanh toán]])=1,LoanStart,IF(I95&gt;0,EDATE(C95,1),"")),""),"")</f>
        <v>47542</v>
      </c>
      <c r="D96" s="19">
        <f ca="1">IF(ROW()-ROW(Khấu_trừ_dần[[#Headers],[số dư
đầu kỳ]])=1,Số_tiền_Vay,IF(Khấu_trừ_dần[[#This Row],[ngày
thanh toán]]="",0,INDEX(Khấu_trừ_dần[], ROW()-4,8)))</f>
        <v>1.731237959955789E5</v>
      </c>
      <c r="E96" s="19">
        <f ca="1">IF(Giá_trị_đã_nhập,IF(ROW()-ROW(Khấu_trừ_dần[[#Headers],[lãi_suất]])=1,-IPMT(Lãi_Suất_/12,1,Thời_hạn_Vay-ROWS($C$4:C96)+1,Khấu_trừ_dần[[#This Row],[số dư
đầu kỳ]]),IFERROR(-IPMT(Lãi_Suất_/12,1,Khấu_trừ_dần[[#This Row],['#
còn lại]],D97),0)),0)</f>
        <v>7.198812579147342E2</v>
      </c>
      <c r="F96" s="19">
        <f ca="1">IFERROR(IF(AND(Giá_trị_đã_nhập,Khấu_trừ_dần[[#This Row],[ngày
thanh toán]]&lt;&gt;""),-PPMT(Lãi_Suất_/12,1,Thời_hạn_Vay-ROWS($C$4:C96)+1,Khấu_trừ_dần[[#This Row],[số dư
đầu kỳ]]),""),0)</f>
        <v>3.5229409604269927E2</v>
      </c>
      <c r="G96" s="19">
        <f ca="1">IF(Khấu_trừ_dần[[#This Row],[ngày
thanh toán]]="",0,PropertyTaxAmount)</f>
        <v>375</v>
      </c>
      <c r="H96" s="19">
        <f ca="1">IF(Khấu_trừ_dần[[#This Row],[ngày
thanh toán]]="",0,Khấu_trừ_dần[[#This Row],[lãi_suất]]+Khấu_trừ_dần[[#This Row],[gốc]]+Khấu_trừ_dần[[#This Row],[thuế
bất động sản]])</f>
        <v>1.4471753539574333E3</v>
      </c>
      <c r="I96" s="19">
        <f ca="1">IF(Khấu_trừ_dần[[#This Row],[ngày
thanh toán]]="",0,Khấu_trừ_dần[[#This Row],[số dư
đầu kỳ]]-Khấu_trừ_dần[[#This Row],[gốc]])</f>
        <v>1.727715018995362E5</v>
      </c>
      <c r="J96" s="20">
        <f ca="1">IF(Khấu_trừ_dần[[#This Row],[số dư
cuối kỳ]]&gt;0,LastRow-ROW(),0)</f>
        <v>267</v>
      </c>
    </row>
    <row r="97" spans="2:10" ht="15" customHeight="1" x14ac:dyDescent="0.25">
      <c r="B97" s="21">
        <f>ROWS($B$4:B97)</f>
        <v>94</v>
      </c>
      <c r="C97" s="15">
        <f ca="1">IF(Giá_trị_đã_nhập,IF(Khấu_trừ_dần[[#This Row],['#]]&lt;=Thời_hạn_Vay,IF(ROW()-ROW(Khấu_trừ_dần[[#Headers],[ngày
thanh toán]])=1,LoanStart,IF(I96&gt;0,EDATE(C96,1),"")),""),"")</f>
        <v>47570</v>
      </c>
      <c r="D97" s="19">
        <f ca="1">IF(ROW()-ROW(Khấu_trừ_dần[[#Headers],[số dư
đầu kỳ]])=1,Số_tiền_Vay,IF(Khấu_trừ_dần[[#This Row],[ngày
thanh toán]]="",0,INDEX(Khấu_trừ_dần[], ROW()-4,8)))</f>
        <v>1.727715018995362E5</v>
      </c>
      <c r="E97" s="19">
        <f ca="1">IF(Giá_trị_đã_nhập,IF(ROW()-ROW(Khấu_trừ_dần[[#Headers],[lãi_suất]])=1,-IPMT(Lãi_Suất_/12,1,Thời_hạn_Vay-ROWS($C$4:C97)+1,Khấu_trừ_dần[[#This Row],[số dư
đầu kỳ]]),IFERROR(-IPMT(Lãi_Suất_/12,1,Khấu_trừ_dần[[#This Row],['#
còn lại]],D98),0)),0)</f>
        <v>7.184072496309444E2</v>
      </c>
      <c r="F97" s="19">
        <f ca="1">IFERROR(IF(AND(Giá_trị_đã_nhập,Khấu_trừ_dần[[#This Row],[ngày
thanh toán]]&lt;&gt;""),-PPMT(Lãi_Suất_/12,1,Thời_hạn_Vay-ROWS($C$4:C97)+1,Khấu_trừ_dần[[#This Row],[số dư
đầu kỳ]]),""),0)</f>
        <v>3.5376198810954395E2</v>
      </c>
      <c r="G97" s="19">
        <f ca="1">IF(Khấu_trừ_dần[[#This Row],[ngày
thanh toán]]="",0,PropertyTaxAmount)</f>
        <v>375</v>
      </c>
      <c r="H97" s="19">
        <f ca="1">IF(Khấu_trừ_dần[[#This Row],[ngày
thanh toán]]="",0,Khấu_trừ_dần[[#This Row],[lãi_suất]]+Khấu_trừ_dần[[#This Row],[gốc]]+Khấu_trừ_dần[[#This Row],[thuế
bất động sản]])</f>
        <v>1.4471692377404884E3</v>
      </c>
      <c r="I97" s="19">
        <f ca="1">IF(Khấu_trừ_dần[[#This Row],[ngày
thanh toán]]="",0,Khấu_trừ_dần[[#This Row],[số dư
đầu kỳ]]-Khấu_trừ_dần[[#This Row],[gốc]])</f>
        <v>1.7241773991142667E5</v>
      </c>
      <c r="J97" s="20">
        <f ca="1">IF(Khấu_trừ_dần[[#This Row],[số dư
cuối kỳ]]&gt;0,LastRow-ROW(),0)</f>
        <v>266</v>
      </c>
    </row>
    <row r="98" spans="2:10" ht="15" customHeight="1" x14ac:dyDescent="0.25">
      <c r="B98" s="21">
        <f>ROWS($B$4:B98)</f>
        <v>95</v>
      </c>
      <c r="C98" s="15">
        <f ca="1">IF(Giá_trị_đã_nhập,IF(Khấu_trừ_dần[[#This Row],['#]]&lt;=Thời_hạn_Vay,IF(ROW()-ROW(Khấu_trừ_dần[[#Headers],[ngày
thanh toán]])=1,LoanStart,IF(I97&gt;0,EDATE(C97,1),"")),""),"")</f>
        <v>47601</v>
      </c>
      <c r="D98" s="19">
        <f ca="1">IF(ROW()-ROW(Khấu_trừ_dần[[#Headers],[số dư
đầu kỳ]])=1,Số_tiền_Vay,IF(Khấu_trừ_dần[[#This Row],[ngày
thanh toán]]="",0,INDEX(Khấu_trừ_dần[], ROW()-4,8)))</f>
        <v>1.7241773991142667E5</v>
      </c>
      <c r="E98" s="19">
        <f ca="1">IF(Giá_trị_đã_nhập,IF(ROW()-ROW(Khấu_trừ_dần[[#Headers],[lãi_suất]])=1,-IPMT(Lãi_Suất_/12,1,Thời_hạn_Vay-ROWS($C$4:C98)+1,Khấu_trừ_dần[[#This Row],[số dư
đầu kỳ]]),IFERROR(-IPMT(Lãi_Suất_/12,1,Khấu_trừ_dần[[#This Row],['#
còn lại]],D99),0)),0)</f>
        <v>7.169270996459722E2</v>
      </c>
      <c r="F98" s="19">
        <f ca="1">IFERROR(IF(AND(Giá_trị_đã_nhập,Khấu_trừ_dần[[#This Row],[ngày
thanh toán]]&lt;&gt;""),-PPMT(Lãi_Suất_/12,1,Thời_hạn_Vay-ROWS($C$4:C98)+1,Khấu_trừ_dần[[#This Row],[số dư
đầu kỳ]]),""),0)</f>
        <v>3.552359963933338E2</v>
      </c>
      <c r="G98" s="19">
        <f ca="1">IF(Khấu_trừ_dần[[#This Row],[ngày
thanh toán]]="",0,PropertyTaxAmount)</f>
        <v>375</v>
      </c>
      <c r="H98" s="19">
        <f ca="1">IF(Khấu_trừ_dần[[#This Row],[ngày
thanh toán]]="",0,Khấu_trừ_dần[[#This Row],[lãi_suất]]+Khấu_trừ_dần[[#This Row],[gốc]]+Khấu_trừ_dần[[#This Row],[thuế
bất động sản]])</f>
        <v>1.447163096039306E3</v>
      </c>
      <c r="I98" s="19">
        <f ca="1">IF(Khấu_trừ_dần[[#This Row],[ngày
thanh toán]]="",0,Khấu_trừ_dần[[#This Row],[số dư
đầu kỳ]]-Khấu_trừ_dần[[#This Row],[gốc]])</f>
        <v>1.7206250391503333E5</v>
      </c>
      <c r="J98" s="20">
        <f ca="1">IF(Khấu_trừ_dần[[#This Row],[số dư
cuối kỳ]]&gt;0,LastRow-ROW(),0)</f>
        <v>265</v>
      </c>
    </row>
    <row r="99" spans="2:10" ht="15" customHeight="1" x14ac:dyDescent="0.25">
      <c r="B99" s="21">
        <f>ROWS($B$4:B99)</f>
        <v>96</v>
      </c>
      <c r="C99" s="15">
        <f ca="1">IF(Giá_trị_đã_nhập,IF(Khấu_trừ_dần[[#This Row],['#]]&lt;=Thời_hạn_Vay,IF(ROW()-ROW(Khấu_trừ_dần[[#Headers],[ngày
thanh toán]])=1,LoanStart,IF(I98&gt;0,EDATE(C98,1),"")),""),"")</f>
        <v>47631</v>
      </c>
      <c r="D99" s="19">
        <f ca="1">IF(ROW()-ROW(Khấu_trừ_dần[[#Headers],[số dư
đầu kỳ]])=1,Số_tiền_Vay,IF(Khấu_trừ_dần[[#This Row],[ngày
thanh toán]]="",0,INDEX(Khấu_trừ_dần[], ROW()-4,8)))</f>
        <v>1.7206250391503333E5</v>
      </c>
      <c r="E99" s="19">
        <f ca="1">IF(Giá_trị_đã_nhập,IF(ROW()-ROW(Khấu_trừ_dần[[#Headers],[lãi_suất]])=1,-IPMT(Lãi_Suất_/12,1,Thời_hạn_Vay-ROWS($C$4:C99)+1,Khấu_trừ_dần[[#This Row],[số dư
đầu kỳ]]),IFERROR(-IPMT(Lãi_Suất_/12,1,Khấu_trừ_dần[[#This Row],['#
còn lại]],D100),0)),0)</f>
        <v>7.15440782369396E2</v>
      </c>
      <c r="F99" s="19">
        <f ca="1">IFERROR(IF(AND(Giá_trị_đã_nhập,Khấu_trừ_dần[[#This Row],[ngày
thanh toán]]&lt;&gt;""),-PPMT(Lãi_Suất_/12,1,Thời_hạn_Vay-ROWS($C$4:C99)+1,Khấu_trừ_dần[[#This Row],[số dư
đầu kỳ]]),""),0)</f>
        <v>3.567161463783058E2</v>
      </c>
      <c r="G99" s="19">
        <f ca="1">IF(Khấu_trừ_dần[[#This Row],[ngày
thanh toán]]="",0,PropertyTaxAmount)</f>
        <v>375</v>
      </c>
      <c r="H99" s="19">
        <f ca="1">IF(Khấu_trừ_dần[[#This Row],[ngày
thanh toán]]="",0,Khấu_trừ_dần[[#This Row],[lãi_suất]]+Khấu_trừ_dần[[#This Row],[gốc]]+Khấu_trừ_dần[[#This Row],[thuế
bất động sản]])</f>
        <v>1.4471569287477018E3</v>
      </c>
      <c r="I99" s="19">
        <f ca="1">IF(Khấu_trừ_dần[[#This Row],[ngày
thanh toán]]="",0,Khấu_trừ_dần[[#This Row],[số dư
đầu kỳ]]-Khấu_trừ_dần[[#This Row],[gốc]])</f>
        <v>1.7170578776865502E5</v>
      </c>
      <c r="J99" s="20">
        <f ca="1">IF(Khấu_trừ_dần[[#This Row],[số dư
cuối kỳ]]&gt;0,LastRow-ROW(),0)</f>
        <v>264</v>
      </c>
    </row>
    <row r="100" spans="2:10" ht="15" customHeight="1" x14ac:dyDescent="0.25">
      <c r="B100" s="21">
        <f>ROWS($B$4:B100)</f>
        <v>97</v>
      </c>
      <c r="C100" s="15">
        <f ca="1">IF(Giá_trị_đã_nhập,IF(Khấu_trừ_dần[[#This Row],['#]]&lt;=Thời_hạn_Vay,IF(ROW()-ROW(Khấu_trừ_dần[[#Headers],[ngày
thanh toán]])=1,LoanStart,IF(I99&gt;0,EDATE(C99,1),"")),""),"")</f>
        <v>47662</v>
      </c>
      <c r="D100" s="19">
        <f ca="1">IF(ROW()-ROW(Khấu_trừ_dần[[#Headers],[số dư
đầu kỳ]])=1,Số_tiền_Vay,IF(Khấu_trừ_dần[[#This Row],[ngày
thanh toán]]="",0,INDEX(Khấu_trừ_dần[], ROW()-4,8)))</f>
        <v>1.7170578776865502E5</v>
      </c>
      <c r="E100" s="19">
        <f ca="1">IF(Giá_trị_đã_nhập,IF(ROW()-ROW(Khấu_trừ_dần[[#Headers],[lãi_suất]])=1,-IPMT(Lãi_Suất_/12,1,Thời_hạn_Vay-ROWS($C$4:C100)+1,Khấu_trừ_dần[[#This Row],[số dư
đầu kỳ]]),IFERROR(-IPMT(Lãi_Suất_/12,1,Khấu_trừ_dần[[#This Row],['#
còn lại]],D101),0)),0)</f>
        <v>7.139482721041672E2</v>
      </c>
      <c r="F100" s="19">
        <f ca="1">IFERROR(IF(AND(Giá_trị_đã_nhập,Khấu_trừ_dần[[#This Row],[ngày
thanh toán]]&lt;&gt;""),-PPMT(Lãi_Suất_/12,1,Thời_hạn_Vay-ROWS($C$4:C100)+1,Khấu_trừ_dần[[#This Row],[số dư
đầu kỳ]]),""),0)</f>
        <v>3.582024636548821E2</v>
      </c>
      <c r="G100" s="19">
        <f ca="1">IF(Khấu_trừ_dần[[#This Row],[ngày
thanh toán]]="",0,PropertyTaxAmount)</f>
        <v>375</v>
      </c>
      <c r="H100" s="19">
        <f ca="1">IF(Khấu_trừ_dần[[#This Row],[ngày
thanh toán]]="",0,Khấu_trừ_dần[[#This Row],[lãi_suất]]+Khấu_trừ_dần[[#This Row],[gốc]]+Khấu_trừ_dần[[#This Row],[thuế
bất động sản]])</f>
        <v>1.4471507357590494E3</v>
      </c>
      <c r="I100" s="19">
        <f ca="1">IF(Khấu_trừ_dần[[#This Row],[ngày
thanh toán]]="",0,Khấu_trừ_dần[[#This Row],[số dư
đầu kỳ]]-Khấu_trừ_dần[[#This Row],[gốc]])</f>
        <v>1.7134758530500013E5</v>
      </c>
      <c r="J100" s="20">
        <f ca="1">IF(Khấu_trừ_dần[[#This Row],[số dư
cuối kỳ]]&gt;0,LastRow-ROW(),0)</f>
        <v>263</v>
      </c>
    </row>
    <row r="101" spans="2:10" ht="15" customHeight="1" x14ac:dyDescent="0.25">
      <c r="B101" s="21">
        <f>ROWS($B$4:B101)</f>
        <v>98</v>
      </c>
      <c r="C101" s="15">
        <f ca="1">IF(Giá_trị_đã_nhập,IF(Khấu_trừ_dần[[#This Row],['#]]&lt;=Thời_hạn_Vay,IF(ROW()-ROW(Khấu_trừ_dần[[#Headers],[ngày
thanh toán]])=1,LoanStart,IF(I100&gt;0,EDATE(C100,1),"")),""),"")</f>
        <v>47692</v>
      </c>
      <c r="D101" s="19">
        <f ca="1">IF(ROW()-ROW(Khấu_trừ_dần[[#Headers],[số dư
đầu kỳ]])=1,Số_tiền_Vay,IF(Khấu_trừ_dần[[#This Row],[ngày
thanh toán]]="",0,INDEX(Khấu_trừ_dần[], ROW()-4,8)))</f>
        <v>1.7134758530500013E5</v>
      </c>
      <c r="E101" s="19">
        <f ca="1">IF(Giá_trị_đã_nhập,IF(ROW()-ROW(Khấu_trừ_dần[[#Headers],[lãi_suất]])=1,-IPMT(Lãi_Suất_/12,1,Thời_hạn_Vay-ROWS($C$4:C101)+1,Khấu_trừ_dần[[#This Row],[số dư
đầu kỳ]]),IFERROR(-IPMT(Lãi_Suất_/12,1,Khấu_trừ_dần[[#This Row],['#
còn lại]],D102),0)),0)</f>
        <v>7.124495430461667E2</v>
      </c>
      <c r="F101" s="19">
        <f ca="1">IFERROR(IF(AND(Giá_trị_đã_nhập,Khấu_trừ_dần[[#This Row],[ngày
thanh toán]]&lt;&gt;""),-PPMT(Lãi_Suất_/12,1,Thời_hạn_Vay-ROWS($C$4:C101)+1,Khấu_trừ_dần[[#This Row],[số dư
đầu kỳ]]),""),0)</f>
        <v>3.5969497392011067E2</v>
      </c>
      <c r="G101" s="19">
        <f ca="1">IF(Khấu_trừ_dần[[#This Row],[ngày
thanh toán]]="",0,PropertyTaxAmount)</f>
        <v>375</v>
      </c>
      <c r="H101" s="19">
        <f ca="1">IF(Khấu_trừ_dần[[#This Row],[ngày
thanh toán]]="",0,Khấu_trừ_dần[[#This Row],[lãi_suất]]+Khấu_trừ_dần[[#This Row],[gốc]]+Khấu_trừ_dần[[#This Row],[thuế
bất động sản]])</f>
        <v>1.4471445169662775E3</v>
      </c>
      <c r="I101" s="19">
        <f ca="1">IF(Khấu_trừ_dần[[#This Row],[ngày
thanh toán]]="",0,Khấu_trừ_dần[[#This Row],[số dư
đầu kỳ]]-Khấu_trừ_dần[[#This Row],[gốc]])</f>
        <v>170987.89033108</v>
      </c>
      <c r="J101" s="20">
        <f ca="1">IF(Khấu_trừ_dần[[#This Row],[số dư
cuối kỳ]]&gt;0,LastRow-ROW(),0)</f>
        <v>262</v>
      </c>
    </row>
    <row r="102" spans="2:10" ht="15" customHeight="1" x14ac:dyDescent="0.25">
      <c r="B102" s="21">
        <f>ROWS($B$4:B102)</f>
        <v>99</v>
      </c>
      <c r="C102" s="15">
        <f ca="1">IF(Giá_trị_đã_nhập,IF(Khấu_trừ_dần[[#This Row],['#]]&lt;=Thời_hạn_Vay,IF(ROW()-ROW(Khấu_trừ_dần[[#Headers],[ngày
thanh toán]])=1,LoanStart,IF(I101&gt;0,EDATE(C101,1),"")),""),"")</f>
        <v>47723</v>
      </c>
      <c r="D102" s="19">
        <f ca="1">IF(ROW()-ROW(Khấu_trừ_dần[[#Headers],[số dư
đầu kỳ]])=1,Số_tiền_Vay,IF(Khấu_trừ_dần[[#This Row],[ngày
thanh toán]]="",0,INDEX(Khấu_trừ_dần[], ROW()-4,8)))</f>
        <v>170987.89033108</v>
      </c>
      <c r="E102" s="19">
        <f ca="1">IF(Giá_trị_đã_nhập,IF(ROW()-ROW(Khấu_trừ_dần[[#Headers],[lãi_suất]])=1,-IPMT(Lãi_Suất_/12,1,Thời_hạn_Vay-ROWS($C$4:C102)+1,Khấu_trừ_dần[[#This Row],[số dư
đầu kỳ]]),IFERROR(-IPMT(Lãi_Suất_/12,1,Khấu_trừ_dần[[#This Row],['#
còn lại]],D103),0)),0)</f>
        <v>7.109445692837579E2</v>
      </c>
      <c r="F102" s="19">
        <f ca="1">IFERROR(IF(AND(Giá_trị_đã_nhập,Khấu_trừ_dần[[#This Row],[ngày
thanh toán]]&lt;&gt;""),-PPMT(Lãi_Suất_/12,1,Thời_hạn_Vay-ROWS($C$4:C102)+1,Khấu_trừ_dần[[#This Row],[số dư
đầu kỳ]]),""),0)</f>
        <v>3.6119370297811116E2</v>
      </c>
      <c r="G102" s="19">
        <f ca="1">IF(Khấu_trừ_dần[[#This Row],[ngày
thanh toán]]="",0,PropertyTaxAmount)</f>
        <v>375</v>
      </c>
      <c r="H102" s="19">
        <f ca="1">IF(Khấu_trừ_dần[[#This Row],[ngày
thanh toán]]="",0,Khấu_trừ_dần[[#This Row],[lãi_suất]]+Khấu_trừ_dần[[#This Row],[gốc]]+Khấu_trừ_dần[[#This Row],[thuế
bất động sản]])</f>
        <v>1.4471382722618691E3</v>
      </c>
      <c r="I102" s="19">
        <f ca="1">IF(Khấu_trừ_dần[[#This Row],[ngày
thanh toán]]="",0,Khấu_trừ_dần[[#This Row],[số dư
đầu kỳ]]-Khấu_trừ_dần[[#This Row],[gốc]])</f>
        <v>1.706266966281019E5</v>
      </c>
      <c r="J102" s="20">
        <f ca="1">IF(Khấu_trừ_dần[[#This Row],[số dư
cuối kỳ]]&gt;0,LastRow-ROW(),0)</f>
        <v>261</v>
      </c>
    </row>
    <row r="103" spans="2:10" ht="15" customHeight="1" x14ac:dyDescent="0.25">
      <c r="B103" s="21">
        <f>ROWS($B$4:B103)</f>
        <v>100</v>
      </c>
      <c r="C103" s="15">
        <f ca="1">IF(Giá_trị_đã_nhập,IF(Khấu_trừ_dần[[#This Row],['#]]&lt;=Thời_hạn_Vay,IF(ROW()-ROW(Khấu_trừ_dần[[#Headers],[ngày
thanh toán]])=1,LoanStart,IF(I102&gt;0,EDATE(C102,1),"")),""),"")</f>
        <v>47754</v>
      </c>
      <c r="D103" s="19">
        <f ca="1">IF(ROW()-ROW(Khấu_trừ_dần[[#Headers],[số dư
đầu kỳ]])=1,Số_tiền_Vay,IF(Khấu_trừ_dần[[#This Row],[ngày
thanh toán]]="",0,INDEX(Khấu_trừ_dần[], ROW()-4,8)))</f>
        <v>1.706266966281019E5</v>
      </c>
      <c r="E103" s="19">
        <f ca="1">IF(Giá_trị_đã_nhập,IF(ROW()-ROW(Khấu_trừ_dần[[#Headers],[lãi_suất]])=1,-IPMT(Lãi_Suất_/12,1,Thời_hạn_Vay-ROWS($C$4:C103)+1,Khấu_trừ_dần[[#This Row],[số dư
đầu kỳ]]),IFERROR(-IPMT(Lãi_Suất_/12,1,Khấu_trừ_dần[[#This Row],['#
còn lại]],D104),0)),0)</f>
        <v>7.094333247973391E2</v>
      </c>
      <c r="F103" s="19">
        <f ca="1">IFERROR(IF(AND(Giá_trị_đã_nhập,Khấu_trừ_dần[[#This Row],[ngày
thanh toán]]&lt;&gt;""),-PPMT(Lãi_Suất_/12,1,Thời_hạn_Vay-ROWS($C$4:C103)+1,Khấu_trừ_dần[[#This Row],[số dư
đầu kỳ]]),""),0)</f>
        <v>3.626986767405199E2</v>
      </c>
      <c r="G103" s="19">
        <f ca="1">IF(Khấu_trừ_dần[[#This Row],[ngày
thanh toán]]="",0,PropertyTaxAmount)</f>
        <v>375</v>
      </c>
      <c r="H103" s="19">
        <f ca="1">IF(Khấu_trừ_dần[[#This Row],[ngày
thanh toán]]="",0,Khấu_trừ_dần[[#This Row],[lãi_suất]]+Khấu_trừ_dần[[#This Row],[gốc]]+Khấu_trừ_dần[[#This Row],[thuế
bất động sản]])</f>
        <v>1.447132001537859E3</v>
      </c>
      <c r="I103" s="19">
        <f ca="1">IF(Khấu_trừ_dần[[#This Row],[ngày
thanh toán]]="",0,Khấu_trừ_dần[[#This Row],[số dư
đầu kỳ]]-Khấu_trừ_dần[[#This Row],[gốc]])</f>
        <v>1.7026399795136138E5</v>
      </c>
      <c r="J103" s="20">
        <f ca="1">IF(Khấu_trừ_dần[[#This Row],[số dư
cuối kỳ]]&gt;0,LastRow-ROW(),0)</f>
        <v>260</v>
      </c>
    </row>
    <row r="104" spans="2:10" ht="15" customHeight="1" x14ac:dyDescent="0.25">
      <c r="B104" s="21">
        <f>ROWS($B$4:B104)</f>
        <v>101</v>
      </c>
      <c r="C104" s="15">
        <f ca="1">IF(Giá_trị_đã_nhập,IF(Khấu_trừ_dần[[#This Row],['#]]&lt;=Thời_hạn_Vay,IF(ROW()-ROW(Khấu_trừ_dần[[#Headers],[ngày
thanh toán]])=1,LoanStart,IF(I103&gt;0,EDATE(C103,1),"")),""),"")</f>
        <v>47784</v>
      </c>
      <c r="D104" s="19">
        <f ca="1">IF(ROW()-ROW(Khấu_trừ_dần[[#Headers],[số dư
đầu kỳ]])=1,Số_tiền_Vay,IF(Khấu_trừ_dần[[#This Row],[ngày
thanh toán]]="",0,INDEX(Khấu_trừ_dần[], ROW()-4,8)))</f>
        <v>1.7026399795136138E5</v>
      </c>
      <c r="E104" s="19">
        <f ca="1">IF(Giá_trị_đã_nhập,IF(ROW()-ROW(Khấu_trừ_dần[[#Headers],[lãi_suất]])=1,-IPMT(Lãi_Suất_/12,1,Thời_hạn_Vay-ROWS($C$4:C104)+1,Khấu_trừ_dần[[#This Row],[số dư
đầu kỳ]]),IFERROR(-IPMT(Lãi_Suất_/12,1,Khấu_trừ_dần[[#This Row],['#
còn lại]],D105),0)),0)</f>
        <v>7.079157834588934E2</v>
      </c>
      <c r="F104" s="19">
        <f ca="1">IFERROR(IF(AND(Giá_trị_đã_nhập,Khấu_trừ_dần[[#This Row],[ngày
thanh toán]]&lt;&gt;""),-PPMT(Lãi_Suất_/12,1,Thời_hạn_Vay-ROWS($C$4:C104)+1,Khấu_trừ_dần[[#This Row],[số dư
đầu kỳ]]),""),0)</f>
        <v>3.6420992122693883E2</v>
      </c>
      <c r="G104" s="19">
        <f ca="1">IF(Khấu_trừ_dần[[#This Row],[ngày
thanh toán]]="",0,PropertyTaxAmount)</f>
        <v>375</v>
      </c>
      <c r="H104" s="19">
        <f ca="1">IF(Khấu_trừ_dần[[#This Row],[ngày
thanh toán]]="",0,Khấu_trừ_dần[[#This Row],[lãi_suất]]+Khấu_trừ_dần[[#This Row],[gốc]]+Khấu_trừ_dần[[#This Row],[thuế
bất động sản]])</f>
        <v>1.4471257046858323E3</v>
      </c>
      <c r="I104" s="19">
        <f ca="1">IF(Khấu_trừ_dần[[#This Row],[ngày
thanh toán]]="",0,Khấu_trừ_dần[[#This Row],[số dư
đầu kỳ]]-Khấu_trừ_dần[[#This Row],[gốc]])</f>
        <v>1.6989978803013443E5</v>
      </c>
      <c r="J104" s="20">
        <f ca="1">IF(Khấu_trừ_dần[[#This Row],[số dư
cuối kỳ]]&gt;0,LastRow-ROW(),0)</f>
        <v>259</v>
      </c>
    </row>
    <row r="105" spans="2:10" ht="15" customHeight="1" x14ac:dyDescent="0.25">
      <c r="B105" s="21">
        <f>ROWS($B$4:B105)</f>
        <v>102</v>
      </c>
      <c r="C105" s="15">
        <f ca="1">IF(Giá_trị_đã_nhập,IF(Khấu_trừ_dần[[#This Row],['#]]&lt;=Thời_hạn_Vay,IF(ROW()-ROW(Khấu_trừ_dần[[#Headers],[ngày
thanh toán]])=1,LoanStart,IF(I104&gt;0,EDATE(C104,1),"")),""),"")</f>
        <v>47815</v>
      </c>
      <c r="D105" s="19">
        <f ca="1">IF(ROW()-ROW(Khấu_trừ_dần[[#Headers],[số dư
đầu kỳ]])=1,Số_tiền_Vay,IF(Khấu_trừ_dần[[#This Row],[ngày
thanh toán]]="",0,INDEX(Khấu_trừ_dần[], ROW()-4,8)))</f>
        <v>1.6989978803013443E5</v>
      </c>
      <c r="E105" s="19">
        <f ca="1">IF(Giá_trị_đã_nhập,IF(ROW()-ROW(Khấu_trừ_dần[[#Headers],[lãi_suất]])=1,-IPMT(Lãi_Suất_/12,1,Thời_hạn_Vay-ROWS($C$4:C105)+1,Khấu_trừ_dần[[#This Row],[số dư
đầu kỳ]]),IFERROR(-IPMT(Lãi_Suất_/12,1,Khấu_trừ_dần[[#This Row],['#
còn lại]],D106),0)),0)</f>
        <v>7.063919190315377E2</v>
      </c>
      <c r="F105" s="19">
        <f ca="1">IFERROR(IF(AND(Giá_trị_đã_nhập,Khấu_trừ_dần[[#This Row],[ngày
thanh toán]]&lt;&gt;""),-PPMT(Lãi_Suất_/12,1,Thời_hạn_Vay-ROWS($C$4:C105)+1,Khấu_trừ_dần[[#This Row],[số dư
đầu kỳ]]),""),0)</f>
        <v>3.6572746256538437E2</v>
      </c>
      <c r="G105" s="19">
        <f ca="1">IF(Khấu_trừ_dần[[#This Row],[ngày
thanh toán]]="",0,PropertyTaxAmount)</f>
        <v>375</v>
      </c>
      <c r="H105" s="19">
        <f ca="1">IF(Khấu_trừ_dần[[#This Row],[ngày
thanh toán]]="",0,Khấu_trừ_dần[[#This Row],[lãi_suất]]+Khấu_trừ_dần[[#This Row],[gốc]]+Khấu_trừ_dần[[#This Row],[thuế
bất động sản]])</f>
        <v>1.447119381596922E3</v>
      </c>
      <c r="I105" s="19">
        <f ca="1">IF(Khấu_trừ_dần[[#This Row],[ngày
thanh toán]]="",0,Khấu_trừ_dần[[#This Row],[số dư
đầu kỳ]]-Khấu_trừ_dần[[#This Row],[gốc]])</f>
        <v>1.6953406056756905E5</v>
      </c>
      <c r="J105" s="20">
        <f ca="1">IF(Khấu_trừ_dần[[#This Row],[số dư
cuối kỳ]]&gt;0,LastRow-ROW(),0)</f>
        <v>258</v>
      </c>
    </row>
    <row r="106" spans="2:10" ht="15" customHeight="1" x14ac:dyDescent="0.25">
      <c r="B106" s="21">
        <f>ROWS($B$4:B106)</f>
        <v>103</v>
      </c>
      <c r="C106" s="15">
        <f ca="1">IF(Giá_trị_đã_nhập,IF(Khấu_trừ_dần[[#This Row],['#]]&lt;=Thời_hạn_Vay,IF(ROW()-ROW(Khấu_trừ_dần[[#Headers],[ngày
thanh toán]])=1,LoanStart,IF(I105&gt;0,EDATE(C105,1),"")),""),"")</f>
        <v>47845</v>
      </c>
      <c r="D106" s="19">
        <f ca="1">IF(ROW()-ROW(Khấu_trừ_dần[[#Headers],[số dư
đầu kỳ]])=1,Số_tiền_Vay,IF(Khấu_trừ_dần[[#This Row],[ngày
thanh toán]]="",0,INDEX(Khấu_trừ_dần[], ROW()-4,8)))</f>
        <v>1.6953406056756905E5</v>
      </c>
      <c r="E106" s="19">
        <f ca="1">IF(Giá_trị_đã_nhập,IF(ROW()-ROW(Khấu_trừ_dần[[#Headers],[lãi_suất]])=1,-IPMT(Lãi_Suất_/12,1,Thời_hạn_Vay-ROWS($C$4:C106)+1,Khấu_trừ_dần[[#This Row],[số dư
đầu kỳ]]),IFERROR(-IPMT(Lãi_Suất_/12,1,Khấu_trừ_dần[[#This Row],['#
còn lại]],D107),0)),0)</f>
        <v>7.048617051690679E2</v>
      </c>
      <c r="F106" s="19">
        <f ca="1">IFERROR(IF(AND(Giá_trị_đã_nhập,Khấu_trừ_dần[[#This Row],[ngày
thanh toán]]&lt;&gt;""),-PPMT(Lãi_Suất_/12,1,Thời_hạn_Vay-ROWS($C$4:C106)+1,Khấu_trừ_dần[[#This Row],[số dư
đầu kỳ]]),""),0)</f>
        <v>3.672513269927402E2</v>
      </c>
      <c r="G106" s="19">
        <f ca="1">IF(Khấu_trừ_dần[[#This Row],[ngày
thanh toán]]="",0,PropertyTaxAmount)</f>
        <v>375</v>
      </c>
      <c r="H106" s="19">
        <f ca="1">IF(Khấu_trừ_dần[[#This Row],[ngày
thanh toán]]="",0,Khấu_trừ_dần[[#This Row],[lãi_suất]]+Khấu_trừ_dần[[#This Row],[gốc]]+Khấu_trừ_dần[[#This Row],[thuế
bất động sản]])</f>
        <v>1.4471130321618082E3</v>
      </c>
      <c r="I106" s="19">
        <f ca="1">IF(Khấu_trừ_dần[[#This Row],[ngày
thanh toán]]="",0,Khấu_trừ_dần[[#This Row],[số dư
đầu kỳ]]-Khấu_trừ_dần[[#This Row],[gốc]])</f>
        <v>1.6916680924057632E5</v>
      </c>
      <c r="J106" s="20">
        <f ca="1">IF(Khấu_trừ_dần[[#This Row],[số dư
cuối kỳ]]&gt;0,LastRow-ROW(),0)</f>
        <v>257</v>
      </c>
    </row>
    <row r="107" spans="2:10" ht="15" customHeight="1" x14ac:dyDescent="0.25">
      <c r="B107" s="21">
        <f>ROWS($B$4:B107)</f>
        <v>104</v>
      </c>
      <c r="C107" s="15">
        <f ca="1">IF(Giá_trị_đã_nhập,IF(Khấu_trừ_dần[[#This Row],['#]]&lt;=Thời_hạn_Vay,IF(ROW()-ROW(Khấu_trừ_dần[[#Headers],[ngày
thanh toán]])=1,LoanStart,IF(I106&gt;0,EDATE(C106,1),"")),""),"")</f>
        <v>47876</v>
      </c>
      <c r="D107" s="19">
        <f ca="1">IF(ROW()-ROW(Khấu_trừ_dần[[#Headers],[số dư
đầu kỳ]])=1,Số_tiền_Vay,IF(Khấu_trừ_dần[[#This Row],[ngày
thanh toán]]="",0,INDEX(Khấu_trừ_dần[], ROW()-4,8)))</f>
        <v>1.6916680924057632E5</v>
      </c>
      <c r="E107" s="19">
        <f ca="1">IF(Giá_trị_đã_nhập,IF(ROW()-ROW(Khấu_trừ_dần[[#Headers],[lãi_suất]])=1,-IPMT(Lãi_Suất_/12,1,Thời_hạn_Vay-ROWS($C$4:C107)+1,Khấu_trừ_dần[[#This Row],[số dư
đầu kỳ]]),IFERROR(-IPMT(Lãi_Suất_/12,1,Khấu_trừ_dần[[#This Row],['#
còn lại]],D108),0)),0)</f>
        <v>7.033251154155046E2</v>
      </c>
      <c r="F107" s="19">
        <f ca="1">IFERROR(IF(AND(Giá_trị_đã_nhập,Khấu_trừ_dần[[#This Row],[ngày
thanh toán]]&lt;&gt;""),-PPMT(Lãi_Suất_/12,1,Thời_hạn_Vay-ROWS($C$4:C107)+1,Khấu_trừ_dần[[#This Row],[số dư
đầu kỳ]]),""),0)</f>
        <v>3.6878154085520987E2</v>
      </c>
      <c r="G107" s="19">
        <f ca="1">IF(Khấu_trừ_dần[[#This Row],[ngày
thanh toán]]="",0,PropertyTaxAmount)</f>
        <v>375</v>
      </c>
      <c r="H107" s="19">
        <f ca="1">IF(Khấu_trừ_dần[[#This Row],[ngày
thanh toán]]="",0,Khấu_trừ_dần[[#This Row],[lãi_suất]]+Khấu_trừ_dần[[#This Row],[gốc]]+Khấu_trừ_dần[[#This Row],[thuế
bất động sản]])</f>
        <v>1.4471066562707144E3</v>
      </c>
      <c r="I107" s="19">
        <f ca="1">IF(Khấu_trừ_dần[[#This Row],[ngày
thanh toán]]="",0,Khấu_trừ_dần[[#This Row],[số dư
đầu kỳ]]-Khấu_trừ_dần[[#This Row],[gốc]])</f>
        <v>1.687980276997211E5</v>
      </c>
      <c r="J107" s="20">
        <f ca="1">IF(Khấu_trừ_dần[[#This Row],[số dư
cuối kỳ]]&gt;0,LastRow-ROW(),0)</f>
        <v>256</v>
      </c>
    </row>
    <row r="108" spans="2:10" ht="15" customHeight="1" x14ac:dyDescent="0.25">
      <c r="B108" s="21">
        <f>ROWS($B$4:B108)</f>
        <v>105</v>
      </c>
      <c r="C108" s="15">
        <f ca="1">IF(Giá_trị_đã_nhập,IF(Khấu_trừ_dần[[#This Row],['#]]&lt;=Thời_hạn_Vay,IF(ROW()-ROW(Khấu_trừ_dần[[#Headers],[ngày
thanh toán]])=1,LoanStart,IF(I107&gt;0,EDATE(C107,1),"")),""),"")</f>
        <v>47907</v>
      </c>
      <c r="D108" s="19">
        <f ca="1">IF(ROW()-ROW(Khấu_trừ_dần[[#Headers],[số dư
đầu kỳ]])=1,Số_tiền_Vay,IF(Khấu_trừ_dần[[#This Row],[ngày
thanh toán]]="",0,INDEX(Khấu_trừ_dần[], ROW()-4,8)))</f>
        <v>1.687980276997211E5</v>
      </c>
      <c r="E108" s="19">
        <f ca="1">IF(Giá_trị_đã_nhập,IF(ROW()-ROW(Khấu_trừ_dần[[#Headers],[lãi_suất]])=1,-IPMT(Lãi_Suất_/12,1,Thời_hạn_Vay-ROWS($C$4:C108)+1,Khấu_trừ_dần[[#This Row],[số dư
đầu kỳ]]),IFERROR(-IPMT(Lãi_Suất_/12,1,Khấu_trừ_dần[[#This Row],['#
còn lại]],D109),0)),0)</f>
        <v>7.017821232046348E2</v>
      </c>
      <c r="F108" s="19">
        <f ca="1">IFERROR(IF(AND(Giá_trị_đã_nhập,Khấu_trừ_dần[[#This Row],[ngày
thanh toán]]&lt;&gt;""),-PPMT(Lãi_Suất_/12,1,Thời_hạn_Vay-ROWS($C$4:C108)+1,Khấu_trừ_dần[[#This Row],[số dư
đầu kỳ]]),""),0)</f>
        <v>3.7031813060877323E2</v>
      </c>
      <c r="G108" s="19">
        <f ca="1">IF(Khấu_trừ_dần[[#This Row],[ngày
thanh toán]]="",0,PropertyTaxAmount)</f>
        <v>375</v>
      </c>
      <c r="H108" s="19">
        <f ca="1">IF(Khấu_trừ_dần[[#This Row],[ngày
thanh toán]]="",0,Khấu_trừ_dần[[#This Row],[lãi_suất]]+Khấu_trừ_dần[[#This Row],[gốc]]+Khấu_trừ_dần[[#This Row],[thuế
bất động sản]])</f>
        <v>1.447100253813408E3</v>
      </c>
      <c r="I108" s="19">
        <f ca="1">IF(Khấu_trừ_dần[[#This Row],[ngày
thanh toán]]="",0,Khấu_trừ_dần[[#This Row],[số dư
đầu kỳ]]-Khấu_trừ_dần[[#This Row],[gốc]])</f>
        <v>1.6842770956911234E5</v>
      </c>
      <c r="J108" s="20">
        <f ca="1">IF(Khấu_trừ_dần[[#This Row],[số dư
cuối kỳ]]&gt;0,LastRow-ROW(),0)</f>
        <v>255</v>
      </c>
    </row>
    <row r="109" spans="2:10" ht="15" customHeight="1" x14ac:dyDescent="0.25">
      <c r="B109" s="21">
        <f>ROWS($B$4:B109)</f>
        <v>106</v>
      </c>
      <c r="C109" s="15">
        <f ca="1">IF(Giá_trị_đã_nhập,IF(Khấu_trừ_dần[[#This Row],['#]]&lt;=Thời_hạn_Vay,IF(ROW()-ROW(Khấu_trừ_dần[[#Headers],[ngày
thanh toán]])=1,LoanStart,IF(I108&gt;0,EDATE(C108,1),"")),""),"")</f>
        <v>47935</v>
      </c>
      <c r="D109" s="19">
        <f ca="1">IF(ROW()-ROW(Khấu_trừ_dần[[#Headers],[số dư
đầu kỳ]])=1,Số_tiền_Vay,IF(Khấu_trừ_dần[[#This Row],[ngày
thanh toán]]="",0,INDEX(Khấu_trừ_dần[], ROW()-4,8)))</f>
        <v>1.6842770956911234E5</v>
      </c>
      <c r="E109" s="19">
        <f ca="1">IF(Giá_trị_đã_nhập,IF(ROW()-ROW(Khấu_trừ_dần[[#Headers],[lãi_suất]])=1,-IPMT(Lãi_Suất_/12,1,Thời_hạn_Vay-ROWS($C$4:C109)+1,Khấu_trừ_dần[[#This Row],[số dư
đầu kỳ]]),IFERROR(-IPMT(Lãi_Suất_/12,1,Khấu_trừ_dần[[#This Row],['#
còn lại]],D110),0)),0)</f>
        <v>7.002327018595529E2</v>
      </c>
      <c r="F109" s="19">
        <f ca="1">IFERROR(IF(AND(Giá_trị_đã_nhập,Khấu_trừ_dần[[#This Row],[ngày
thanh toán]]&lt;&gt;""),-PPMT(Lãi_Suất_/12,1,Thời_hạn_Vay-ROWS($C$4:C109)+1,Khấu_trừ_dần[[#This Row],[số dư
đầu kỳ]]),""),0)</f>
        <v>3.7186112281964324E2</v>
      </c>
      <c r="G109" s="19">
        <f ca="1">IF(Khấu_trừ_dần[[#This Row],[ngày
thanh toán]]="",0,PropertyTaxAmount)</f>
        <v>375</v>
      </c>
      <c r="H109" s="19">
        <f ca="1">IF(Khấu_trừ_dần[[#This Row],[ngày
thanh toán]]="",0,Khấu_trừ_dần[[#This Row],[lãi_suất]]+Khấu_trừ_dần[[#This Row],[gốc]]+Khấu_trừ_dần[[#This Row],[thuế
bất động sản]])</f>
        <v>1.4470938246791961E3</v>
      </c>
      <c r="I109" s="19">
        <f ca="1">IF(Khấu_trừ_dần[[#This Row],[ngày
thanh toán]]="",0,Khấu_trừ_dần[[#This Row],[số dư
đầu kỳ]]-Khấu_trừ_dần[[#This Row],[gốc]])</f>
        <v>1.680558484462927E5</v>
      </c>
      <c r="J109" s="20">
        <f ca="1">IF(Khấu_trừ_dần[[#This Row],[số dư
cuối kỳ]]&gt;0,LastRow-ROW(),0)</f>
        <v>254</v>
      </c>
    </row>
    <row r="110" spans="2:10" ht="15" customHeight="1" x14ac:dyDescent="0.25">
      <c r="B110" s="21">
        <f>ROWS($B$4:B110)</f>
        <v>107</v>
      </c>
      <c r="C110" s="15">
        <f ca="1">IF(Giá_trị_đã_nhập,IF(Khấu_trừ_dần[[#This Row],['#]]&lt;=Thời_hạn_Vay,IF(ROW()-ROW(Khấu_trừ_dần[[#Headers],[ngày
thanh toán]])=1,LoanStart,IF(I109&gt;0,EDATE(C109,1),"")),""),"")</f>
        <v>47966</v>
      </c>
      <c r="D110" s="19">
        <f ca="1">IF(ROW()-ROW(Khấu_trừ_dần[[#Headers],[số dư
đầu kỳ]])=1,Số_tiền_Vay,IF(Khấu_trừ_dần[[#This Row],[ngày
thanh toán]]="",0,INDEX(Khấu_trừ_dần[], ROW()-4,8)))</f>
        <v>1.680558484462927E5</v>
      </c>
      <c r="E110" s="19">
        <f ca="1">IF(Giá_trị_đã_nhập,IF(ROW()-ROW(Khấu_trừ_dần[[#Headers],[lãi_suất]])=1,-IPMT(Lãi_Suất_/12,1,Thời_hạn_Vay-ROWS($C$4:C110)+1,Khấu_trừ_dần[[#This Row],[số dư
đầu kỳ]]),IFERROR(-IPMT(Lãi_Suất_/12,1,Khấu_trừ_dần[[#This Row],['#
còn lại]],D111),0)),0)</f>
        <v>6.986768245921999E2</v>
      </c>
      <c r="F110" s="19">
        <f ca="1">IFERROR(IF(AND(Giá_trị_đã_nhập,Khấu_trừ_dần[[#This Row],[ngày
thanh toán]]&lt;&gt;""),-PPMT(Lãi_Suất_/12,1,Thời_hạn_Vay-ROWS($C$4:C110)+1,Khấu_trừ_dần[[#This Row],[số dư
đầu kỳ]]),""),0)</f>
        <v>3.7341054416472497E2</v>
      </c>
      <c r="G110" s="19">
        <f ca="1">IF(Khấu_trừ_dần[[#This Row],[ngày
thanh toán]]="",0,PropertyTaxAmount)</f>
        <v>375</v>
      </c>
      <c r="H110" s="19">
        <f ca="1">IF(Khấu_trừ_dần[[#This Row],[ngày
thanh toán]]="",0,Khấu_trừ_dần[[#This Row],[lãi_suất]]+Khấu_trừ_dần[[#This Row],[gốc]]+Khấu_trừ_dần[[#This Row],[thuế
bất động sản]])</f>
        <v>1.447087368756925E3</v>
      </c>
      <c r="I110" s="19">
        <f ca="1">IF(Khấu_trừ_dần[[#This Row],[ngày
thanh toán]]="",0,Khấu_trừ_dần[[#This Row],[số dư
đầu kỳ]]-Khấu_trừ_dần[[#This Row],[gốc]])</f>
        <v>1.6768243790212797E5</v>
      </c>
      <c r="J110" s="20">
        <f ca="1">IF(Khấu_trừ_dần[[#This Row],[số dư
cuối kỳ]]&gt;0,LastRow-ROW(),0)</f>
        <v>253</v>
      </c>
    </row>
    <row r="111" spans="2:10" ht="15" customHeight="1" x14ac:dyDescent="0.25">
      <c r="B111" s="21">
        <f>ROWS($B$4:B111)</f>
        <v>108</v>
      </c>
      <c r="C111" s="15">
        <f ca="1">IF(Giá_trị_đã_nhập,IF(Khấu_trừ_dần[[#This Row],['#]]&lt;=Thời_hạn_Vay,IF(ROW()-ROW(Khấu_trừ_dần[[#Headers],[ngày
thanh toán]])=1,LoanStart,IF(I110&gt;0,EDATE(C110,1),"")),""),"")</f>
        <v>47996</v>
      </c>
      <c r="D111" s="19">
        <f ca="1">IF(ROW()-ROW(Khấu_trừ_dần[[#Headers],[số dư
đầu kỳ]])=1,Số_tiền_Vay,IF(Khấu_trừ_dần[[#This Row],[ngày
thanh toán]]="",0,INDEX(Khấu_trừ_dần[], ROW()-4,8)))</f>
        <v>1.6768243790212797E5</v>
      </c>
      <c r="E111" s="19">
        <f ca="1">IF(Giá_trị_đã_nhập,IF(ROW()-ROW(Khấu_trừ_dần[[#Headers],[lãi_suất]])=1,-IPMT(Lãi_Suất_/12,1,Thời_hạn_Vay-ROWS($C$4:C111)+1,Khấu_trừ_dần[[#This Row],[số dư
đầu kỳ]]),IFERROR(-IPMT(Lãi_Suất_/12,1,Khấu_trừ_dần[[#This Row],['#
còn lại]],D112),0)),0)</f>
        <v>6.971144645028996E2</v>
      </c>
      <c r="F111" s="19">
        <f ca="1">IFERROR(IF(AND(Giá_trị_đã_nhập,Khấu_trừ_dần[[#This Row],[ngày
thanh toán]]&lt;&gt;""),-PPMT(Lãi_Suất_/12,1,Thời_hạn_Vay-ROWS($C$4:C111)+1,Khấu_trừ_dần[[#This Row],[số dư
đầu kỳ]]),""),0)</f>
        <v>3.7496642143207816E2</v>
      </c>
      <c r="G111" s="19">
        <f ca="1">IF(Khấu_trừ_dần[[#This Row],[ngày
thanh toán]]="",0,PropertyTaxAmount)</f>
        <v>375</v>
      </c>
      <c r="H111" s="19">
        <f ca="1">IF(Khấu_trừ_dần[[#This Row],[ngày
thanh toán]]="",0,Khấu_trừ_dần[[#This Row],[lãi_suất]]+Khấu_trừ_dần[[#This Row],[gốc]]+Khấu_trừ_dần[[#This Row],[thuế
bất động sản]])</f>
        <v>1.4470808859349777E3</v>
      </c>
      <c r="I111" s="19">
        <f ca="1">IF(Khấu_trừ_dần[[#This Row],[ngày
thanh toán]]="",0,Khấu_trừ_dần[[#This Row],[số dư
đầu kỳ]]-Khấu_trừ_dần[[#This Row],[gốc]])</f>
        <v>1.673074714806959E5</v>
      </c>
      <c r="J111" s="20">
        <f ca="1">IF(Khấu_trừ_dần[[#This Row],[số dư
cuối kỳ]]&gt;0,LastRow-ROW(),0)</f>
        <v>252</v>
      </c>
    </row>
    <row r="112" spans="2:10" ht="15" customHeight="1" x14ac:dyDescent="0.25">
      <c r="B112" s="21">
        <f>ROWS($B$4:B112)</f>
        <v>109</v>
      </c>
      <c r="C112" s="15">
        <f ca="1">IF(Giá_trị_đã_nhập,IF(Khấu_trừ_dần[[#This Row],['#]]&lt;=Thời_hạn_Vay,IF(ROW()-ROW(Khấu_trừ_dần[[#Headers],[ngày
thanh toán]])=1,LoanStart,IF(I111&gt;0,EDATE(C111,1),"")),""),"")</f>
        <v>48027</v>
      </c>
      <c r="D112" s="19">
        <f ca="1">IF(ROW()-ROW(Khấu_trừ_dần[[#Headers],[số dư
đầu kỳ]])=1,Số_tiền_Vay,IF(Khấu_trừ_dần[[#This Row],[ngày
thanh toán]]="",0,INDEX(Khấu_trừ_dần[], ROW()-4,8)))</f>
        <v>1.673074714806959E5</v>
      </c>
      <c r="E112" s="19">
        <f ca="1">IF(Giá_trị_đã_nhập,IF(ROW()-ROW(Khấu_trừ_dần[[#Headers],[lãi_suất]])=1,-IPMT(Lãi_Suất_/12,1,Thời_hạn_Vay-ROWS($C$4:C112)+1,Khấu_trừ_dần[[#This Row],[số dư
đầu kỳ]]),IFERROR(-IPMT(Lãi_Suất_/12,1,Khấu_trừ_dần[[#This Row],['#
còn lại]],D113),0)),0)</f>
        <v>6.955455945798939E2</v>
      </c>
      <c r="F112" s="19">
        <f ca="1">IFERROR(IF(AND(Giá_trị_đã_nhập,Khấu_trừ_dần[[#This Row],[ngày
thanh toán]]&lt;&gt;""),-PPMT(Lãi_Suất_/12,1,Thời_hạn_Vay-ROWS($C$4:C112)+1,Khấu_trừ_dần[[#This Row],[số dư
đầu kỳ]]),""),0)</f>
        <v>3.765287815213784E2</v>
      </c>
      <c r="G112" s="19">
        <f ca="1">IF(Khấu_trừ_dần[[#This Row],[ngày
thanh toán]]="",0,PropertyTaxAmount)</f>
        <v>375</v>
      </c>
      <c r="H112" s="19">
        <f ca="1">IF(Khấu_trừ_dần[[#This Row],[ngày
thanh toán]]="",0,Khấu_trừ_dần[[#This Row],[lãi_suất]]+Khấu_trừ_dần[[#This Row],[gốc]]+Khấu_trừ_dần[[#This Row],[thuế
bất động sản]])</f>
        <v>1.4470743761012723E3</v>
      </c>
      <c r="I112" s="19">
        <f ca="1">IF(Khấu_trừ_dần[[#This Row],[ngày
thanh toán]]="",0,Khấu_trừ_dần[[#This Row],[số dư
đầu kỳ]]-Khấu_trừ_dần[[#This Row],[gốc]])</f>
        <v>1.6693094269917454E5</v>
      </c>
      <c r="J112" s="20">
        <f ca="1">IF(Khấu_trừ_dần[[#This Row],[số dư
cuối kỳ]]&gt;0,LastRow-ROW(),0)</f>
        <v>251</v>
      </c>
    </row>
    <row r="113" spans="2:10" ht="15" customHeight="1" x14ac:dyDescent="0.25">
      <c r="B113" s="21">
        <f>ROWS($B$4:B113)</f>
        <v>110</v>
      </c>
      <c r="C113" s="15">
        <f ca="1">IF(Giá_trị_đã_nhập,IF(Khấu_trừ_dần[[#This Row],['#]]&lt;=Thời_hạn_Vay,IF(ROW()-ROW(Khấu_trừ_dần[[#Headers],[ngày
thanh toán]])=1,LoanStart,IF(I112&gt;0,EDATE(C112,1),"")),""),"")</f>
        <v>48057</v>
      </c>
      <c r="D113" s="19">
        <f ca="1">IF(ROW()-ROW(Khấu_trừ_dần[[#Headers],[số dư
đầu kỳ]])=1,Số_tiền_Vay,IF(Khấu_trừ_dần[[#This Row],[ngày
thanh toán]]="",0,INDEX(Khấu_trừ_dần[], ROW()-4,8)))</f>
        <v>1.6693094269917454E5</v>
      </c>
      <c r="E113" s="19">
        <f ca="1">IF(Giá_trị_đã_nhập,IF(ROW()-ROW(Khấu_trừ_dần[[#Headers],[lãi_suất]])=1,-IPMT(Lãi_Suất_/12,1,Thời_hạn_Vay-ROWS($C$4:C113)+1,Khấu_trừ_dần[[#This Row],[số dư
đầu kỳ]]),IFERROR(-IPMT(Lãi_Suất_/12,1,Khấu_trừ_dần[[#This Row],['#
còn lại]],D114),0)),0)</f>
        <v>6.939701876988756E2</v>
      </c>
      <c r="F113" s="19">
        <f ca="1">IFERROR(IF(AND(Giá_trị_đã_nhập,Khấu_trừ_dần[[#This Row],[ngày
thanh toán]]&lt;&gt;""),-PPMT(Lãi_Suất_/12,1,Thời_hạn_Vay-ROWS($C$4:C113)+1,Khấu_trừ_dần[[#This Row],[số dư
đầu kỳ]]),""),0)</f>
        <v>3.7809765144438427E2</v>
      </c>
      <c r="G113" s="19">
        <f ca="1">IF(Khấu_trừ_dần[[#This Row],[ngày
thanh toán]]="",0,PropertyTaxAmount)</f>
        <v>375</v>
      </c>
      <c r="H113" s="19">
        <f ca="1">IF(Khấu_trừ_dần[[#This Row],[ngày
thanh toán]]="",0,Khấu_trừ_dần[[#This Row],[lãi_suất]]+Khấu_trừ_dần[[#This Row],[gốc]]+Khấu_trừ_dần[[#This Row],[thuế
bất động sản]])</f>
        <v>1.4470678391432598E3</v>
      </c>
      <c r="I113" s="19">
        <f ca="1">IF(Khấu_trừ_dần[[#This Row],[ngày
thanh toán]]="",0,Khấu_trừ_dần[[#This Row],[số dư
đầu kỳ]]-Khấu_trừ_dần[[#This Row],[gốc]])</f>
        <v>1.6655284504773017E5</v>
      </c>
      <c r="J113" s="20">
        <f ca="1">IF(Khấu_trừ_dần[[#This Row],[số dư
cuối kỳ]]&gt;0,LastRow-ROW(),0)</f>
        <v>250</v>
      </c>
    </row>
    <row r="114" spans="2:10" ht="15" customHeight="1" x14ac:dyDescent="0.25">
      <c r="B114" s="21">
        <f>ROWS($B$4:B114)</f>
        <v>111</v>
      </c>
      <c r="C114" s="15">
        <f ca="1">IF(Giá_trị_đã_nhập,IF(Khấu_trừ_dần[[#This Row],['#]]&lt;=Thời_hạn_Vay,IF(ROW()-ROW(Khấu_trừ_dần[[#Headers],[ngày
thanh toán]])=1,LoanStart,IF(I113&gt;0,EDATE(C113,1),"")),""),"")</f>
        <v>48088</v>
      </c>
      <c r="D114" s="19">
        <f ca="1">IF(ROW()-ROW(Khấu_trừ_dần[[#Headers],[số dư
đầu kỳ]])=1,Số_tiền_Vay,IF(Khấu_trừ_dần[[#This Row],[ngày
thanh toán]]="",0,INDEX(Khấu_trừ_dần[], ROW()-4,8)))</f>
        <v>1.6655284504773017E5</v>
      </c>
      <c r="E114" s="19">
        <f ca="1">IF(Giá_trị_đã_nhập,IF(ROW()-ROW(Khấu_trừ_dần[[#Headers],[lãi_suất]])=1,-IPMT(Lãi_Suất_/12,1,Thời_hạn_Vay-ROWS($C$4:C114)+1,Khấu_trừ_dần[[#This Row],[số dư
đầu kỳ]]),IFERROR(-IPMT(Lãi_Suất_/12,1,Khấu_trừ_dần[[#This Row],['#
còn lại]],D115),0)),0)</f>
        <v>6.923882166225198E2</v>
      </c>
      <c r="F114" s="19">
        <f ca="1">IFERROR(IF(AND(Giá_trị_đã_nhập,Khấu_trừ_dần[[#This Row],[ngày
thanh toán]]&lt;&gt;""),-PPMT(Lãi_Suất_/12,1,Thời_hạn_Vay-ROWS($C$4:C114)+1,Khấu_trừ_dần[[#This Row],[số dư
đầu kỳ]]),""),0)</f>
        <v>3.7967305832540245E2</v>
      </c>
      <c r="G114" s="19">
        <f ca="1">IF(Khấu_trừ_dần[[#This Row],[ngày
thanh toán]]="",0,PropertyTaxAmount)</f>
        <v>375</v>
      </c>
      <c r="H114" s="19">
        <f ca="1">IF(Khấu_trừ_dần[[#This Row],[ngày
thanh toán]]="",0,Khấu_trừ_dần[[#This Row],[lãi_suất]]+Khấu_trừ_dần[[#This Row],[gốc]]+Khấu_trừ_dần[[#This Row],[thuế
bất động sản]])</f>
        <v>1.4470612749479224E3</v>
      </c>
      <c r="I114" s="19">
        <f ca="1">IF(Khấu_trừ_dần[[#This Row],[ngày
thanh toán]]="",0,Khấu_trừ_dần[[#This Row],[số dư
đầu kỳ]]-Khấu_trừ_dần[[#This Row],[gốc]])</f>
        <v>1.6617317198940477E5</v>
      </c>
      <c r="J114" s="20">
        <f ca="1">IF(Khấu_trừ_dần[[#This Row],[số dư
cuối kỳ]]&gt;0,LastRow-ROW(),0)</f>
        <v>249</v>
      </c>
    </row>
    <row r="115" spans="2:10" ht="15" customHeight="1" x14ac:dyDescent="0.25">
      <c r="B115" s="21">
        <f>ROWS($B$4:B115)</f>
        <v>112</v>
      </c>
      <c r="C115" s="15">
        <f ca="1">IF(Giá_trị_đã_nhập,IF(Khấu_trừ_dần[[#This Row],['#]]&lt;=Thời_hạn_Vay,IF(ROW()-ROW(Khấu_trừ_dần[[#Headers],[ngày
thanh toán]])=1,LoanStart,IF(I114&gt;0,EDATE(C114,1),"")),""),"")</f>
        <v>48119</v>
      </c>
      <c r="D115" s="19">
        <f ca="1">IF(ROW()-ROW(Khấu_trừ_dần[[#Headers],[số dư
đầu kỳ]])=1,Số_tiền_Vay,IF(Khấu_trừ_dần[[#This Row],[ngày
thanh toán]]="",0,INDEX(Khấu_trừ_dần[], ROW()-4,8)))</f>
        <v>1.6617317198940477E5</v>
      </c>
      <c r="E115" s="19">
        <f ca="1">IF(Giá_trị_đã_nhập,IF(ROW()-ROW(Khấu_trừ_dần[[#Headers],[lãi_suất]])=1,-IPMT(Lãi_Suất_/12,1,Thời_hạn_Vay-ROWS($C$4:C115)+1,Khấu_trừ_dần[[#This Row],[số dư
đầu kỳ]]),IFERROR(-IPMT(Lãi_Suất_/12,1,Khấu_trừ_dần[[#This Row],['#
còn lại]],D116),0)),0)</f>
        <v>6.907996540000125E2</v>
      </c>
      <c r="F115" s="19">
        <f ca="1">IFERROR(IF(AND(Giá_trị_đã_nhập,Khấu_trừ_dần[[#This Row],[ngày
thanh toán]]&lt;&gt;""),-PPMT(Lãi_Suất_/12,1,Thời_hạn_Vay-ROWS($C$4:C115)+1,Khấu_trừ_dần[[#This Row],[số dư
đầu kỳ]]),""),0)</f>
        <v>3.8125502940175835E2</v>
      </c>
      <c r="G115" s="19">
        <f ca="1">IF(Khấu_trừ_dần[[#This Row],[ngày
thanh toán]]="",0,PropertyTaxAmount)</f>
        <v>375</v>
      </c>
      <c r="H115" s="19">
        <f ca="1">IF(Khấu_trừ_dần[[#This Row],[ngày
thanh toán]]="",0,Khấu_trừ_dần[[#This Row],[lãi_suất]]+Khấu_trừ_dần[[#This Row],[gốc]]+Khấu_trừ_dần[[#This Row],[thuế
bất động sản]])</f>
        <v>1.447054683401771E3</v>
      </c>
      <c r="I115" s="19">
        <f ca="1">IF(Khấu_trừ_dần[[#This Row],[ngày
thanh toán]]="",0,Khấu_trừ_dần[[#This Row],[số dư
đầu kỳ]]-Khấu_trừ_dần[[#This Row],[gốc]])</f>
        <v>165791.916960003</v>
      </c>
      <c r="J115" s="20">
        <f ca="1">IF(Khấu_trừ_dần[[#This Row],[số dư
cuối kỳ]]&gt;0,LastRow-ROW(),0)</f>
        <v>248</v>
      </c>
    </row>
    <row r="116" spans="2:10" ht="15" customHeight="1" x14ac:dyDescent="0.25">
      <c r="B116" s="21">
        <f>ROWS($B$4:B116)</f>
        <v>113</v>
      </c>
      <c r="C116" s="15">
        <f ca="1">IF(Giá_trị_đã_nhập,IF(Khấu_trừ_dần[[#This Row],['#]]&lt;=Thời_hạn_Vay,IF(ROW()-ROW(Khấu_trừ_dần[[#Headers],[ngày
thanh toán]])=1,LoanStart,IF(I115&gt;0,EDATE(C115,1),"")),""),"")</f>
        <v>48149</v>
      </c>
      <c r="D116" s="19">
        <f ca="1">IF(ROW()-ROW(Khấu_trừ_dần[[#Headers],[số dư
đầu kỳ]])=1,Số_tiền_Vay,IF(Khấu_trừ_dần[[#This Row],[ngày
thanh toán]]="",0,INDEX(Khấu_trừ_dần[], ROW()-4,8)))</f>
        <v>165791.916960003</v>
      </c>
      <c r="E116" s="19">
        <f ca="1">IF(Giá_trị_đã_nhập,IF(ROW()-ROW(Khấu_trừ_dần[[#Headers],[lãi_suất]])=1,-IPMT(Lãi_Suất_/12,1,Thời_hạn_Vay-ROWS($C$4:C116)+1,Khấu_trừ_dần[[#This Row],[số dư
đầu kỳ]]),IFERROR(-IPMT(Lãi_Suất_/12,1,Khấu_trừ_dần[[#This Row],['#
còn lại]],D117),0)),0)</f>
        <v>6.892044723665781E2</v>
      </c>
      <c r="F116" s="19">
        <f ca="1">IFERROR(IF(AND(Giá_trị_đã_nhập,Khấu_trừ_dần[[#This Row],[ngày
thanh toán]]&lt;&gt;""),-PPMT(Lãi_Suất_/12,1,Thời_hạn_Vay-ROWS($C$4:C116)+1,Khấu_trừ_dần[[#This Row],[số dư
đầu kỳ]]),""),0)</f>
        <v>3.8284359202426555E2</v>
      </c>
      <c r="G116" s="19">
        <f ca="1">IF(Khấu_trừ_dần[[#This Row],[ngày
thanh toán]]="",0,PropertyTaxAmount)</f>
        <v>375</v>
      </c>
      <c r="H116" s="19">
        <f ca="1">IF(Khấu_trừ_dần[[#This Row],[ngày
thanh toán]]="",0,Khấu_trừ_dần[[#This Row],[lãi_suất]]+Khấu_trừ_dần[[#This Row],[gốc]]+Khấu_trừ_dần[[#This Row],[thuế
bất động sản]])</f>
        <v>1.4470480643908436E3</v>
      </c>
      <c r="I116" s="19">
        <f ca="1">IF(Khấu_trừ_dần[[#This Row],[ngày
thanh toán]]="",0,Khấu_trừ_dần[[#This Row],[số dư
đầu kỳ]]-Khấu_trừ_dần[[#This Row],[gốc]])</f>
        <v>1.6540907336797874E5</v>
      </c>
      <c r="J116" s="20">
        <f ca="1">IF(Khấu_trừ_dần[[#This Row],[số dư
cuối kỳ]]&gt;0,LastRow-ROW(),0)</f>
        <v>247</v>
      </c>
    </row>
    <row r="117" spans="2:10" ht="15" customHeight="1" x14ac:dyDescent="0.25">
      <c r="B117" s="21">
        <f>ROWS($B$4:B117)</f>
        <v>114</v>
      </c>
      <c r="C117" s="15">
        <f ca="1">IF(Giá_trị_đã_nhập,IF(Khấu_trừ_dần[[#This Row],['#]]&lt;=Thời_hạn_Vay,IF(ROW()-ROW(Khấu_trừ_dần[[#Headers],[ngày
thanh toán]])=1,LoanStart,IF(I116&gt;0,EDATE(C116,1),"")),""),"")</f>
        <v>48180</v>
      </c>
      <c r="D117" s="19">
        <f ca="1">IF(ROW()-ROW(Khấu_trừ_dần[[#Headers],[số dư
đầu kỳ]])=1,Số_tiền_Vay,IF(Khấu_trừ_dần[[#This Row],[ngày
thanh toán]]="",0,INDEX(Khấu_trừ_dần[], ROW()-4,8)))</f>
        <v>1.6540907336797874E5</v>
      </c>
      <c r="E117" s="19">
        <f ca="1">IF(Giá_trị_đã_nhập,IF(ROW()-ROW(Khấu_trừ_dần[[#Headers],[lãi_suất]])=1,-IPMT(Lãi_Suất_/12,1,Thời_hạn_Vay-ROWS($C$4:C117)+1,Khấu_trừ_dần[[#This Row],[số dư
đầu kỳ]]),IFERROR(-IPMT(Lãi_Suất_/12,1,Khấu_trừ_dần[[#This Row],['#
còn lại]],D118),0)),0)</f>
        <v>6.876026441430043E2</v>
      </c>
      <c r="F117" s="19">
        <f ca="1">IFERROR(IF(AND(Giá_trị_đã_nhập,Khấu_trừ_dần[[#This Row],[ngày
thanh toán]]&lt;&gt;""),-PPMT(Lãi_Suất_/12,1,Thời_hạn_Vay-ROWS($C$4:C117)+1,Khấu_trừ_dần[[#This Row],[số dư
đầu kỳ]]),""),0)</f>
        <v>3.844387736577001E2</v>
      </c>
      <c r="G117" s="19">
        <f ca="1">IF(Khấu_trừ_dần[[#This Row],[ngày
thanh toán]]="",0,PropertyTaxAmount)</f>
        <v>375</v>
      </c>
      <c r="H117" s="19">
        <f ca="1">IF(Khấu_trừ_dần[[#This Row],[ngày
thanh toán]]="",0,Khấu_trừ_dần[[#This Row],[lãi_suất]]+Khấu_trừ_dần[[#This Row],[gốc]]+Khấu_trừ_dần[[#This Row],[thuế
bất động sản]])</f>
        <v>1.4470414178007045E3</v>
      </c>
      <c r="I117" s="19">
        <f ca="1">IF(Khấu_trừ_dần[[#This Row],[ngày
thanh toán]]="",0,Khấu_trừ_dần[[#This Row],[số dư
đầu kỳ]]-Khấu_trừ_dần[[#This Row],[gốc]])</f>
        <v>1.6502463459432105E5</v>
      </c>
      <c r="J117" s="20">
        <f ca="1">IF(Khấu_trừ_dần[[#This Row],[số dư
cuối kỳ]]&gt;0,LastRow-ROW(),0)</f>
        <v>246</v>
      </c>
    </row>
    <row r="118" spans="2:10" ht="15" customHeight="1" x14ac:dyDescent="0.25">
      <c r="B118" s="21">
        <f>ROWS($B$4:B118)</f>
        <v>115</v>
      </c>
      <c r="C118" s="15">
        <f ca="1">IF(Giá_trị_đã_nhập,IF(Khấu_trừ_dần[[#This Row],['#]]&lt;=Thời_hạn_Vay,IF(ROW()-ROW(Khấu_trừ_dần[[#Headers],[ngày
thanh toán]])=1,LoanStart,IF(I117&gt;0,EDATE(C117,1),"")),""),"")</f>
        <v>48210</v>
      </c>
      <c r="D118" s="19">
        <f ca="1">IF(ROW()-ROW(Khấu_trừ_dần[[#Headers],[số dư
đầu kỳ]])=1,Số_tiền_Vay,IF(Khấu_trừ_dần[[#This Row],[ngày
thanh toán]]="",0,INDEX(Khấu_trừ_dần[], ROW()-4,8)))</f>
        <v>1.6502463459432105E5</v>
      </c>
      <c r="E118" s="19">
        <f ca="1">IF(Giá_trị_đã_nhập,IF(ROW()-ROW(Khấu_trừ_dần[[#Headers],[lãi_suất]])=1,-IPMT(Lãi_Suất_/12,1,Thời_hạn_Vay-ROWS($C$4:C118)+1,Khấu_trừ_dần[[#This Row],[số dư
đầu kỳ]]),IFERROR(-IPMT(Lãi_Suất_/12,1,Khấu_trừ_dần[[#This Row],['#
còn lại]],D119),0)),0)</f>
        <v>6.859941416351656E2</v>
      </c>
      <c r="F118" s="19">
        <f ca="1">IFERROR(IF(AND(Giá_trị_đã_nhập,Khấu_trừ_dần[[#This Row],[ngày
thanh toán]]&lt;&gt;""),-PPMT(Lãi_Suất_/12,1,Thời_hạn_Vay-ROWS($C$4:C118)+1,Khấu_trừ_dần[[#This Row],[số dư
đầu kỳ]]),""),0)</f>
        <v>3.860406018812738E2</v>
      </c>
      <c r="G118" s="19">
        <f ca="1">IF(Khấu_trừ_dần[[#This Row],[ngày
thanh toán]]="",0,PropertyTaxAmount)</f>
        <v>375</v>
      </c>
      <c r="H118" s="19">
        <f ca="1">IF(Khấu_trừ_dần[[#This Row],[ngày
thanh toán]]="",0,Khấu_trừ_dần[[#This Row],[lãi_suất]]+Khấu_trừ_dần[[#This Row],[gốc]]+Khấu_trừ_dần[[#This Row],[thuế
bất động sản]])</f>
        <v>1.4470347435164394E3</v>
      </c>
      <c r="I118" s="19">
        <f ca="1">IF(Khấu_trừ_dần[[#This Row],[ngày
thanh toán]]="",0,Khấu_trừ_dần[[#This Row],[số dư
đầu kỳ]]-Khấu_trừ_dần[[#This Row],[gốc]])</f>
        <v>1.6463859399243977E5</v>
      </c>
      <c r="J118" s="20">
        <f ca="1">IF(Khấu_trừ_dần[[#This Row],[số dư
cuối kỳ]]&gt;0,LastRow-ROW(),0)</f>
        <v>245</v>
      </c>
    </row>
    <row r="119" spans="2:10" ht="15" customHeight="1" x14ac:dyDescent="0.25">
      <c r="B119" s="21">
        <f>ROWS($B$4:B119)</f>
        <v>116</v>
      </c>
      <c r="C119" s="15">
        <f ca="1">IF(Giá_trị_đã_nhập,IF(Khấu_trừ_dần[[#This Row],['#]]&lt;=Thời_hạn_Vay,IF(ROW()-ROW(Khấu_trừ_dần[[#Headers],[ngày
thanh toán]])=1,LoanStart,IF(I118&gt;0,EDATE(C118,1),"")),""),"")</f>
        <v>48241</v>
      </c>
      <c r="D119" s="19">
        <f ca="1">IF(ROW()-ROW(Khấu_trừ_dần[[#Headers],[số dư
đầu kỳ]])=1,Số_tiền_Vay,IF(Khấu_trừ_dần[[#This Row],[ngày
thanh toán]]="",0,INDEX(Khấu_trừ_dần[], ROW()-4,8)))</f>
        <v>1.6463859399243977E5</v>
      </c>
      <c r="E119" s="19">
        <f ca="1">IF(Giá_trị_đã_nhập,IF(ROW()-ROW(Khấu_trừ_dần[[#Headers],[lãi_suất]])=1,-IPMT(Lãi_Suất_/12,1,Thời_hạn_Vay-ROWS($C$4:C119)+1,Khấu_trừ_dần[[#This Row],[số dư
đầu kỳ]]),IFERROR(-IPMT(Lãi_Suất_/12,1,Khấu_trừ_dần[[#This Row],['#
còn lại]],D120),0)),0)</f>
        <v>6.843789370335444E2</v>
      </c>
      <c r="F119" s="19">
        <f ca="1">IFERROR(IF(AND(Giá_trị_đã_nhập,Khấu_trừ_dần[[#This Row],[ngày
thanh toán]]&lt;&gt;""),-PPMT(Lãi_Suất_/12,1,Thời_hạn_Vay-ROWS($C$4:C119)+1,Khấu_trừ_dần[[#This Row],[số dư
đầu kỳ]]),""),0)</f>
        <v>3.8764910438911255E2</v>
      </c>
      <c r="G119" s="19">
        <f ca="1">IF(Khấu_trừ_dần[[#This Row],[ngày
thanh toán]]="",0,PropertyTaxAmount)</f>
        <v>375</v>
      </c>
      <c r="H119" s="19">
        <f ca="1">IF(Khấu_trừ_dần[[#This Row],[ngày
thanh toán]]="",0,Khấu_trừ_dần[[#This Row],[lãi_suất]]+Khấu_trừ_dần[[#This Row],[gốc]]+Khấu_trừ_dần[[#This Row],[thuế
bất động sản]])</f>
        <v>1.447028041422657E3</v>
      </c>
      <c r="I119" s="19">
        <f ca="1">IF(Khấu_trừ_dần[[#This Row],[ngày
thanh toán]]="",0,Khấu_trừ_dần[[#This Row],[số dư
đầu kỳ]]-Khấu_trừ_dần[[#This Row],[gốc]])</f>
        <v>1.6425094488805067E5</v>
      </c>
      <c r="J119" s="20">
        <f ca="1">IF(Khấu_trừ_dần[[#This Row],[số dư
cuối kỳ]]&gt;0,LastRow-ROW(),0)</f>
        <v>244</v>
      </c>
    </row>
    <row r="120" spans="2:10" ht="15" customHeight="1" x14ac:dyDescent="0.25">
      <c r="B120" s="21">
        <f>ROWS($B$4:B120)</f>
        <v>117</v>
      </c>
      <c r="C120" s="15">
        <f ca="1">IF(Giá_trị_đã_nhập,IF(Khấu_trừ_dần[[#This Row],['#]]&lt;=Thời_hạn_Vay,IF(ROW()-ROW(Khấu_trừ_dần[[#Headers],[ngày
thanh toán]])=1,LoanStart,IF(I119&gt;0,EDATE(C119,1),"")),""),"")</f>
        <v>48272</v>
      </c>
      <c r="D120" s="19">
        <f ca="1">IF(ROW()-ROW(Khấu_trừ_dần[[#Headers],[số dư
đầu kỳ]])=1,Số_tiền_Vay,IF(Khấu_trừ_dần[[#This Row],[ngày
thanh toán]]="",0,INDEX(Khấu_trừ_dần[], ROW()-4,8)))</f>
        <v>1.6425094488805067E5</v>
      </c>
      <c r="E120" s="19">
        <f ca="1">IF(Giá_trị_đã_nhập,IF(ROW()-ROW(Khấu_trừ_dần[[#Headers],[lãi_suất]])=1,-IPMT(Lãi_Suất_/12,1,Thời_hạn_Vay-ROWS($C$4:C120)+1,Khấu_trừ_dần[[#This Row],[số dư
đầu kỳ]]),IFERROR(-IPMT(Lãi_Suất_/12,1,Khấu_trừ_dần[[#This Row],['#
còn lại]],D121),0)),0)</f>
        <v>6.827570024127497E2</v>
      </c>
      <c r="F120" s="19">
        <f ca="1">IFERROR(IF(AND(Giá_trị_đã_nhập,Khấu_trừ_dần[[#This Row],[ngày
thanh toán]]&lt;&gt;""),-PPMT(Lãi_Suất_/12,1,Thời_hạn_Vay-ROWS($C$4:C120)+1,Khấu_trừ_dần[[#This Row],[số dư
đầu kỳ]]),""),0)</f>
        <v>3.892643089907337E2</v>
      </c>
      <c r="G120" s="19">
        <f ca="1">IF(Khấu_trừ_dần[[#This Row],[ngày
thanh toán]]="",0,PropertyTaxAmount)</f>
        <v>375</v>
      </c>
      <c r="H120" s="19">
        <f ca="1">IF(Khấu_trừ_dần[[#This Row],[ngày
thanh toán]]="",0,Khấu_trừ_dần[[#This Row],[lãi_suất]]+Khấu_trừ_dần[[#This Row],[gốc]]+Khấu_trừ_dần[[#This Row],[thuế
bất động sản]])</f>
        <v>1.4470213114034834E3</v>
      </c>
      <c r="I120" s="19">
        <f ca="1">IF(Khấu_trừ_dần[[#This Row],[ngày
thanh toán]]="",0,Khấu_trừ_dần[[#This Row],[số dư
đầu kỳ]]-Khấu_trừ_dần[[#This Row],[gốc]])</f>
        <v>1.6386168057905993E5</v>
      </c>
      <c r="J120" s="20">
        <f ca="1">IF(Khấu_trừ_dần[[#This Row],[số dư
cuối kỳ]]&gt;0,LastRow-ROW(),0)</f>
        <v>243</v>
      </c>
    </row>
    <row r="121" spans="2:10" ht="15" customHeight="1" x14ac:dyDescent="0.25">
      <c r="B121" s="21">
        <f>ROWS($B$4:B121)</f>
        <v>118</v>
      </c>
      <c r="C121" s="15">
        <f ca="1">IF(Giá_trị_đã_nhập,IF(Khấu_trừ_dần[[#This Row],['#]]&lt;=Thời_hạn_Vay,IF(ROW()-ROW(Khấu_trừ_dần[[#Headers],[ngày
thanh toán]])=1,LoanStart,IF(I120&gt;0,EDATE(C120,1),"")),""),"")</f>
        <v>48301</v>
      </c>
      <c r="D121" s="19">
        <f ca="1">IF(ROW()-ROW(Khấu_trừ_dần[[#Headers],[số dư
đầu kỳ]])=1,Số_tiền_Vay,IF(Khấu_trừ_dần[[#This Row],[ngày
thanh toán]]="",0,INDEX(Khấu_trừ_dần[], ROW()-4,8)))</f>
        <v>1.6386168057905993E5</v>
      </c>
      <c r="E121" s="19">
        <f ca="1">IF(Giá_trị_đã_nhập,IF(ROW()-ROW(Khấu_trừ_dần[[#Headers],[lãi_suất]])=1,-IPMT(Lãi_Suất_/12,1,Thời_hạn_Vay-ROWS($C$4:C121)+1,Khấu_trừ_dần[[#This Row],[số dư
đầu kỳ]]),IFERROR(-IPMT(Lãi_Suất_/12,1,Khấu_trừ_dần[[#This Row],['#
còn lại]],D122),0)),0)</f>
        <v>6.811283097310351E2</v>
      </c>
      <c r="F121" s="19">
        <f ca="1">IFERROR(IF(AND(Giá_trị_đã_nhập,Khấu_trừ_dần[[#This Row],[ngày
thanh toán]]&lt;&gt;""),-PPMT(Lãi_Suất_/12,1,Thời_hạn_Vay-ROWS($C$4:C121)+1,Khấu_trừ_dần[[#This Row],[số dư
đầu kỳ]]),""),0)</f>
        <v>3.908862436115286E2</v>
      </c>
      <c r="G121" s="19">
        <f ca="1">IF(Khấu_trừ_dần[[#This Row],[ngày
thanh toán]]="",0,PropertyTaxAmount)</f>
        <v>375</v>
      </c>
      <c r="H121" s="19">
        <f ca="1">IF(Khấu_trừ_dần[[#This Row],[ngày
thanh toán]]="",0,Khấu_trừ_dần[[#This Row],[lãi_suất]]+Khấu_trừ_dần[[#This Row],[gốc]]+Khấu_trừ_dần[[#This Row],[thuế
bất động sản]])</f>
        <v>1.4470145533425637E3</v>
      </c>
      <c r="I121" s="19">
        <f ca="1">IF(Khấu_trừ_dần[[#This Row],[ngày
thanh toán]]="",0,Khấu_trừ_dần[[#This Row],[số dư
đầu kỳ]]-Khấu_trừ_dần[[#This Row],[gốc]])</f>
        <v>1.6347079433544842E5</v>
      </c>
      <c r="J121" s="20">
        <f ca="1">IF(Khấu_trừ_dần[[#This Row],[số dư
cuối kỳ]]&gt;0,LastRow-ROW(),0)</f>
        <v>242</v>
      </c>
    </row>
    <row r="122" spans="2:10" ht="15" customHeight="1" x14ac:dyDescent="0.25">
      <c r="B122" s="21">
        <f>ROWS($B$4:B122)</f>
        <v>119</v>
      </c>
      <c r="C122" s="15">
        <f ca="1">IF(Giá_trị_đã_nhập,IF(Khấu_trừ_dần[[#This Row],['#]]&lt;=Thời_hạn_Vay,IF(ROW()-ROW(Khấu_trừ_dần[[#Headers],[ngày
thanh toán]])=1,LoanStart,IF(I121&gt;0,EDATE(C121,1),"")),""),"")</f>
        <v>48332</v>
      </c>
      <c r="D122" s="19">
        <f ca="1">IF(ROW()-ROW(Khấu_trừ_dần[[#Headers],[số dư
đầu kỳ]])=1,Số_tiền_Vay,IF(Khấu_trừ_dần[[#This Row],[ngày
thanh toán]]="",0,INDEX(Khấu_trừ_dần[], ROW()-4,8)))</f>
        <v>1.6347079433544842E5</v>
      </c>
      <c r="E122" s="19">
        <f ca="1">IF(Giá_trị_đã_nhập,IF(ROW()-ROW(Khấu_trừ_dần[[#Headers],[lãi_suất]])=1,-IPMT(Lãi_Suất_/12,1,Thời_hạn_Vay-ROWS($C$4:C122)+1,Khấu_trừ_dần[[#This Row],[số dư
đầu kỳ]]),IFERROR(-IPMT(Lãi_Suất_/12,1,Khấu_trừ_dần[[#This Row],['#
còn lại]],D123),0)),0)</f>
        <v>6.794928308298132E2</v>
      </c>
      <c r="F122" s="19">
        <f ca="1">IFERROR(IF(AND(Giá_trị_đã_nhập,Khấu_trừ_dần[[#This Row],[ngày
thanh toán]]&lt;&gt;""),-PPMT(Lãi_Suất_/12,1,Thời_hạn_Vay-ROWS($C$4:C122)+1,Khấu_trừ_dần[[#This Row],[số dư
đầu kỳ]]),""),0)</f>
        <v>3.925149362932434E2</v>
      </c>
      <c r="G122" s="19">
        <f ca="1">IF(Khấu_trừ_dần[[#This Row],[ngày
thanh toán]]="",0,PropertyTaxAmount)</f>
        <v>375</v>
      </c>
      <c r="H122" s="19">
        <f ca="1">IF(Khấu_trừ_dần[[#This Row],[ngày
thanh toán]]="",0,Khấu_trừ_dần[[#This Row],[lãi_suất]]+Khấu_trừ_dần[[#This Row],[gốc]]+Khấu_trừ_dần[[#This Row],[thuế
bất động sản]])</f>
        <v>1.4470077671230565E3</v>
      </c>
      <c r="I122" s="19">
        <f ca="1">IF(Khấu_trừ_dần[[#This Row],[ngày
thanh toán]]="",0,Khấu_trừ_dần[[#This Row],[số dư
đầu kỳ]]-Khấu_trừ_dần[[#This Row],[gốc]])</f>
        <v>1.6307827939915517E5</v>
      </c>
      <c r="J122" s="20">
        <f ca="1">IF(Khấu_trừ_dần[[#This Row],[số dư
cuối kỳ]]&gt;0,LastRow-ROW(),0)</f>
        <v>241</v>
      </c>
    </row>
    <row r="123" spans="2:10" ht="15" customHeight="1" x14ac:dyDescent="0.25">
      <c r="B123" s="21">
        <f>ROWS($B$4:B123)</f>
        <v>120</v>
      </c>
      <c r="C123" s="15">
        <f ca="1">IF(Giá_trị_đã_nhập,IF(Khấu_trừ_dần[[#This Row],['#]]&lt;=Thời_hạn_Vay,IF(ROW()-ROW(Khấu_trừ_dần[[#Headers],[ngày
thanh toán]])=1,LoanStart,IF(I122&gt;0,EDATE(C122,1),"")),""),"")</f>
        <v>48362</v>
      </c>
      <c r="D123" s="19">
        <f ca="1">IF(ROW()-ROW(Khấu_trừ_dần[[#Headers],[số dư
đầu kỳ]])=1,Số_tiền_Vay,IF(Khấu_trừ_dần[[#This Row],[ngày
thanh toán]]="",0,INDEX(Khấu_trừ_dần[], ROW()-4,8)))</f>
        <v>1.6307827939915517E5</v>
      </c>
      <c r="E123" s="19">
        <f ca="1">IF(Giá_trị_đã_nhập,IF(ROW()-ROW(Khấu_trừ_dần[[#Headers],[lãi_suất]])=1,-IPMT(Lãi_Suất_/12,1,Thời_hạn_Vay-ROWS($C$4:C123)+1,Khấu_trừ_dần[[#This Row],[số dư
đầu kỳ]]),IFERROR(-IPMT(Lãi_Suất_/12,1,Khấu_trừ_dần[[#This Row],['#
còn lại]],D124),0)),0)</f>
        <v>6.778505374331696E2</v>
      </c>
      <c r="F123" s="19">
        <f ca="1">IFERROR(IF(AND(Giá_trị_đã_nhập,Khấu_trừ_dần[[#This Row],[ngày
thanh toán]]&lt;&gt;""),-PPMT(Lãi_Suất_/12,1,Thời_hạn_Vay-ROWS($C$4:C123)+1,Khấu_trừ_dần[[#This Row],[số dư
đầu kỳ]]),""),0)</f>
        <v>3.9415041519446515E2</v>
      </c>
      <c r="G123" s="19">
        <f ca="1">IF(Khấu_trừ_dần[[#This Row],[ngày
thanh toán]]="",0,PropertyTaxAmount)</f>
        <v>375</v>
      </c>
      <c r="H123" s="19">
        <f ca="1">IF(Khấu_trừ_dần[[#This Row],[ngày
thanh toán]]="",0,Khấu_trừ_dần[[#This Row],[lãi_suất]]+Khấu_trừ_dần[[#This Row],[gốc]]+Khấu_trừ_dần[[#This Row],[thuế
bất động sản]])</f>
        <v>1.447000952627635E3</v>
      </c>
      <c r="I123" s="19">
        <f ca="1">IF(Khấu_trừ_dần[[#This Row],[ngày
thanh toán]]="",0,Khấu_trừ_dần[[#This Row],[số dư
đầu kỳ]]-Khấu_trừ_dần[[#This Row],[gốc]])</f>
        <v>1.6268412898396072E5</v>
      </c>
      <c r="J123" s="20">
        <f ca="1">IF(Khấu_trừ_dần[[#This Row],[số dư
cuối kỳ]]&gt;0,LastRow-ROW(),0)</f>
        <v>240</v>
      </c>
    </row>
    <row r="124" spans="2:10" ht="15" customHeight="1" x14ac:dyDescent="0.25">
      <c r="B124" s="21">
        <f>ROWS($B$4:B124)</f>
        <v>121</v>
      </c>
      <c r="C124" s="15">
        <f ca="1">IF(Giá_trị_đã_nhập,IF(Khấu_trừ_dần[[#This Row],['#]]&lt;=Thời_hạn_Vay,IF(ROW()-ROW(Khấu_trừ_dần[[#Headers],[ngày
thanh toán]])=1,LoanStart,IF(I123&gt;0,EDATE(C123,1),"")),""),"")</f>
        <v>48393</v>
      </c>
      <c r="D124" s="19">
        <f ca="1">IF(ROW()-ROW(Khấu_trừ_dần[[#Headers],[số dư
đầu kỳ]])=1,Số_tiền_Vay,IF(Khấu_trừ_dần[[#This Row],[ngày
thanh toán]]="",0,INDEX(Khấu_trừ_dần[], ROW()-4,8)))</f>
        <v>1.6268412898396072E5</v>
      </c>
      <c r="E124" s="19">
        <f ca="1">IF(Giá_trị_đã_nhập,IF(ROW()-ROW(Khấu_trừ_dần[[#Headers],[lãi_suất]])=1,-IPMT(Lãi_Suất_/12,1,Thời_hạn_Vay-ROWS($C$4:C124)+1,Khấu_trừ_dần[[#This Row],[số dư
đầu kỳ]]),IFERROR(-IPMT(Lãi_Suất_/12,1,Khấu_trừ_dần[[#This Row],['#
còn lại]],D125),0)),0)</f>
        <v>6.762014011473733E2</v>
      </c>
      <c r="F124" s="19">
        <f ca="1">IFERROR(IF(AND(Giá_trị_đã_nhập,Khấu_trừ_dần[[#This Row],[ngày
thanh toán]]&lt;&gt;""),-PPMT(Lãi_Suất_/12,1,Thời_hạn_Vay-ROWS($C$4:C124)+1,Khấu_trừ_dần[[#This Row],[số dư
đầu kỳ]]),""),0)</f>
        <v>3.9579270859110875E2</v>
      </c>
      <c r="G124" s="19">
        <f ca="1">IF(Khấu_trừ_dần[[#This Row],[ngày
thanh toán]]="",0,PropertyTaxAmount)</f>
        <v>375</v>
      </c>
      <c r="H124" s="19">
        <f ca="1">IF(Khấu_trừ_dần[[#This Row],[ngày
thanh toán]]="",0,Khấu_trừ_dần[[#This Row],[lãi_suất]]+Khấu_trừ_dần[[#This Row],[gốc]]+Khấu_trừ_dần[[#This Row],[thuế
bất động sản]])</f>
        <v>1.4469941097384822E3</v>
      </c>
      <c r="I124" s="19">
        <f ca="1">IF(Khấu_trừ_dần[[#This Row],[ngày
thanh toán]]="",0,Khấu_trừ_dần[[#This Row],[số dư
đầu kỳ]]-Khấu_trừ_dần[[#This Row],[gốc]])</f>
        <v>1.622883362753696E5</v>
      </c>
      <c r="J124" s="20">
        <f ca="1">IF(Khấu_trừ_dần[[#This Row],[số dư
cuối kỳ]]&gt;0,LastRow-ROW(),0)</f>
        <v>239</v>
      </c>
    </row>
    <row r="125" spans="2:10" ht="15" customHeight="1" x14ac:dyDescent="0.25">
      <c r="B125" s="21">
        <f>ROWS($B$4:B125)</f>
        <v>122</v>
      </c>
      <c r="C125" s="15">
        <f ca="1">IF(Giá_trị_đã_nhập,IF(Khấu_trừ_dần[[#This Row],['#]]&lt;=Thời_hạn_Vay,IF(ROW()-ROW(Khấu_trừ_dần[[#Headers],[ngày
thanh toán]])=1,LoanStart,IF(I124&gt;0,EDATE(C124,1),"")),""),"")</f>
        <v>48423</v>
      </c>
      <c r="D125" s="19">
        <f ca="1">IF(ROW()-ROW(Khấu_trừ_dần[[#Headers],[số dư
đầu kỳ]])=1,Số_tiền_Vay,IF(Khấu_trừ_dần[[#This Row],[ngày
thanh toán]]="",0,INDEX(Khấu_trừ_dần[], ROW()-4,8)))</f>
        <v>1.622883362753696E5</v>
      </c>
      <c r="E125" s="19">
        <f ca="1">IF(Giá_trị_đã_nhập,IF(ROW()-ROW(Khấu_trừ_dần[[#Headers],[lãi_suất]])=1,-IPMT(Lãi_Suất_/12,1,Thời_hạn_Vay-ROWS($C$4:C125)+1,Khấu_trừ_dần[[#This Row],[số dư
đầu kỳ]]),IFERROR(-IPMT(Lãi_Suất_/12,1,Khấu_trừ_dần[[#This Row],['#
còn lại]],D126),0)),0)</f>
        <v>6.745453934603862E2</v>
      </c>
      <c r="F125" s="19">
        <f ca="1">IFERROR(IF(AND(Giá_trị_đã_nhập,Khấu_trừ_dần[[#This Row],[ngày
thanh toán]]&lt;&gt;""),-PPMT(Lãi_Suất_/12,1,Thời_hạn_Vay-ROWS($C$4:C125)+1,Khấu_trừ_dần[[#This Row],[số dư
đầu kỳ]]),""),0)</f>
        <v>3.9744184487690495E2</v>
      </c>
      <c r="G125" s="19">
        <f ca="1">IF(Khấu_trừ_dần[[#This Row],[ngày
thanh toán]]="",0,PropertyTaxAmount)</f>
        <v>375</v>
      </c>
      <c r="H125" s="19">
        <f ca="1">IF(Khấu_trừ_dần[[#This Row],[ngày
thanh toán]]="",0,Khấu_trừ_dần[[#This Row],[lãi_suất]]+Khấu_trừ_dần[[#This Row],[gốc]]+Khấu_trừ_dần[[#This Row],[thuế
bất động sản]])</f>
        <v>1.4469872383372913E3</v>
      </c>
      <c r="I125" s="19">
        <f ca="1">IF(Khấu_trừ_dần[[#This Row],[ngày
thanh toán]]="",0,Khấu_trừ_dần[[#This Row],[số dư
đầu kỳ]]-Khấu_trừ_dần[[#This Row],[gốc]])</f>
        <v>1.6189089443049268E5</v>
      </c>
      <c r="J125" s="20">
        <f ca="1">IF(Khấu_trừ_dần[[#This Row],[số dư
cuối kỳ]]&gt;0,LastRow-ROW(),0)</f>
        <v>238</v>
      </c>
    </row>
    <row r="126" spans="2:10" ht="15" customHeight="1" x14ac:dyDescent="0.25">
      <c r="B126" s="21">
        <f>ROWS($B$4:B126)</f>
        <v>123</v>
      </c>
      <c r="C126" s="15">
        <f ca="1">IF(Giá_trị_đã_nhập,IF(Khấu_trừ_dần[[#This Row],['#]]&lt;=Thời_hạn_Vay,IF(ROW()-ROW(Khấu_trừ_dần[[#Headers],[ngày
thanh toán]])=1,LoanStart,IF(I125&gt;0,EDATE(C125,1),"")),""),"")</f>
        <v>48454</v>
      </c>
      <c r="D126" s="19">
        <f ca="1">IF(ROW()-ROW(Khấu_trừ_dần[[#Headers],[số dư
đầu kỳ]])=1,Số_tiền_Vay,IF(Khấu_trừ_dần[[#This Row],[ngày
thanh toán]]="",0,INDEX(Khấu_trừ_dần[], ROW()-4,8)))</f>
        <v>1.6189089443049268E5</v>
      </c>
      <c r="E126" s="19">
        <f ca="1">IF(Giá_trị_đã_nhập,IF(ROW()-ROW(Khấu_trừ_dần[[#Headers],[lãi_suất]])=1,-IPMT(Lãi_Suất_/12,1,Thời_hạn_Vay-ROWS($C$4:C126)+1,Khấu_trừ_dần[[#This Row],[số dư
đầu kỳ]]),IFERROR(-IPMT(Lãi_Suất_/12,1,Khấu_trừ_dần[[#This Row],['#
còn lại]],D127),0)),0)</f>
        <v>6.728824857413699E2</v>
      </c>
      <c r="F126" s="19">
        <f ca="1">IFERROR(IF(AND(Giá_trị_đã_nhập,Khấu_trừ_dần[[#This Row],[ngày
thanh toán]]&lt;&gt;""),-PPMT(Lãi_Suất_/12,1,Thời_hạn_Vay-ROWS($C$4:C126)+1,Khấu_trừ_dần[[#This Row],[số dư
đầu kỳ]]),""),0)</f>
        <v>3.990978525638921E2</v>
      </c>
      <c r="G126" s="19">
        <f ca="1">IF(Khấu_trừ_dần[[#This Row],[ngày
thanh toán]]="",0,PropertyTaxAmount)</f>
        <v>375</v>
      </c>
      <c r="H126" s="19">
        <f ca="1">IF(Khấu_trừ_dần[[#This Row],[ngày
thanh toán]]="",0,Khấu_trừ_dần[[#This Row],[lãi_suất]]+Khấu_trừ_dần[[#This Row],[gốc]]+Khấu_trừ_dần[[#This Row],[thuế
bất động sản]])</f>
        <v>1.446980338305262E3</v>
      </c>
      <c r="I126" s="19">
        <f ca="1">IF(Khấu_trừ_dần[[#This Row],[ngày
thanh toán]]="",0,Khấu_trừ_dần[[#This Row],[số dư
đầu kỳ]]-Khấu_trừ_dần[[#This Row],[gốc]])</f>
        <v>1.614917965779288E5</v>
      </c>
      <c r="J126" s="20">
        <f ca="1">IF(Khấu_trừ_dần[[#This Row],[số dư
cuối kỳ]]&gt;0,LastRow-ROW(),0)</f>
        <v>237</v>
      </c>
    </row>
    <row r="127" spans="2:10" ht="15" customHeight="1" x14ac:dyDescent="0.25">
      <c r="B127" s="21">
        <f>ROWS($B$4:B127)</f>
        <v>124</v>
      </c>
      <c r="C127" s="15">
        <f ca="1">IF(Giá_trị_đã_nhập,IF(Khấu_trừ_dần[[#This Row],['#]]&lt;=Thời_hạn_Vay,IF(ROW()-ROW(Khấu_trừ_dần[[#Headers],[ngày
thanh toán]])=1,LoanStart,IF(I126&gt;0,EDATE(C126,1),"")),""),"")</f>
        <v>48485</v>
      </c>
      <c r="D127" s="19">
        <f ca="1">IF(ROW()-ROW(Khấu_trừ_dần[[#Headers],[số dư
đầu kỳ]])=1,Số_tiền_Vay,IF(Khấu_trừ_dần[[#This Row],[ngày
thanh toán]]="",0,INDEX(Khấu_trừ_dần[], ROW()-4,8)))</f>
        <v>1.614917965779288E5</v>
      </c>
      <c r="E127" s="19">
        <f ca="1">IF(Giá_trị_đã_nhập,IF(ROW()-ROW(Khấu_trừ_dần[[#Headers],[lãi_suất]])=1,-IPMT(Lãi_Suất_/12,1,Thời_hạn_Vay-ROWS($C$4:C127)+1,Khấu_trừ_dần[[#This Row],[số dư
đầu kỳ]]),IFERROR(-IPMT(Lãi_Suất_/12,1,Khấu_trừ_dần[[#This Row],['#
còn lại]],D128),0)),0)</f>
        <v>6.712126492401912E2</v>
      </c>
      <c r="F127" s="19">
        <f ca="1">IFERROR(IF(AND(Giá_trị_đã_nhập,Khấu_trừ_dần[[#This Row],[ngày
thanh toán]]&lt;&gt;""),-PPMT(Lãi_Suất_/12,1,Thời_hạn_Vay-ROWS($C$4:C127)+1,Khấu_trừ_dần[[#This Row],[số dư
đầu kỳ]]),""),0)</f>
        <v>4.007607602829083E2</v>
      </c>
      <c r="G127" s="19">
        <f ca="1">IF(Khấu_trừ_dần[[#This Row],[ngày
thanh toán]]="",0,PropertyTaxAmount)</f>
        <v>375</v>
      </c>
      <c r="H127" s="19">
        <f ca="1">IF(Khấu_trừ_dần[[#This Row],[ngày
thanh toán]]="",0,Khấu_trừ_dần[[#This Row],[lãi_suất]]+Khấu_trừ_dần[[#This Row],[gốc]]+Khấu_trừ_dần[[#This Row],[thuế
bất động sản]])</f>
        <v>1.4469734095230995E3</v>
      </c>
      <c r="I127" s="19">
        <f ca="1">IF(Khấu_trừ_dần[[#This Row],[ngày
thanh toán]]="",0,Khấu_trừ_dần[[#This Row],[số dư
đầu kỳ]]-Khấu_trừ_dần[[#This Row],[gốc]])</f>
        <v>1.610910358176459E5</v>
      </c>
      <c r="J127" s="20">
        <f ca="1">IF(Khấu_trừ_dần[[#This Row],[số dư
cuối kỳ]]&gt;0,LastRow-ROW(),0)</f>
        <v>236</v>
      </c>
    </row>
    <row r="128" spans="2:10" ht="15" customHeight="1" x14ac:dyDescent="0.25">
      <c r="B128" s="21">
        <f>ROWS($B$4:B128)</f>
        <v>125</v>
      </c>
      <c r="C128" s="15">
        <f ca="1">IF(Giá_trị_đã_nhập,IF(Khấu_trừ_dần[[#This Row],['#]]&lt;=Thời_hạn_Vay,IF(ROW()-ROW(Khấu_trừ_dần[[#Headers],[ngày
thanh toán]])=1,LoanStart,IF(I127&gt;0,EDATE(C127,1),"")),""),"")</f>
        <v>48515</v>
      </c>
      <c r="D128" s="19">
        <f ca="1">IF(ROW()-ROW(Khấu_trừ_dần[[#Headers],[số dư
đầu kỳ]])=1,Số_tiền_Vay,IF(Khấu_trừ_dần[[#This Row],[ngày
thanh toán]]="",0,INDEX(Khấu_trừ_dần[], ROW()-4,8)))</f>
        <v>1.610910358176459E5</v>
      </c>
      <c r="E128" s="19">
        <f ca="1">IF(Giá_trị_đã_nhập,IF(ROW()-ROW(Khấu_trừ_dần[[#Headers],[lãi_suất]])=1,-IPMT(Lãi_Suất_/12,1,Thời_hạn_Vay-ROWS($C$4:C128)+1,Khấu_trừ_dần[[#This Row],[số dư
đầu kỳ]]),IFERROR(-IPMT(Lãi_Suất_/12,1,Khấu_trừ_dần[[#This Row],['#
còn lại]],D129),0)),0)</f>
        <v>6.695358550869242E2</v>
      </c>
      <c r="F128" s="19">
        <f ca="1">IFERROR(IF(AND(Giá_trị_đã_nhập,Khấu_trừ_dần[[#This Row],[ngày
thanh toán]]&lt;&gt;""),-PPMT(Lãi_Suất_/12,1,Thời_hạn_Vay-ROWS($C$4:C128)+1,Khấu_trừ_dần[[#This Row],[số dư
đầu kỳ]]),""),0)</f>
        <v>4.024305967840872E2</v>
      </c>
      <c r="G128" s="19">
        <f ca="1">IF(Khấu_trừ_dần[[#This Row],[ngày
thanh toán]]="",0,PropertyTaxAmount)</f>
        <v>375</v>
      </c>
      <c r="H128" s="19">
        <f ca="1">IF(Khấu_trừ_dần[[#This Row],[ngày
thanh toán]]="",0,Khấu_trừ_dần[[#This Row],[lãi_suất]]+Khấu_trừ_dần[[#This Row],[gốc]]+Khấu_trừ_dần[[#This Row],[thuế
bất động sản]])</f>
        <v>1.4469664518710115E3</v>
      </c>
      <c r="I128" s="19">
        <f ca="1">IF(Khấu_trừ_dần[[#This Row],[ngày
thanh toán]]="",0,Khấu_trừ_dần[[#This Row],[số dư
đầu kỳ]]-Khấu_trừ_dần[[#This Row],[gốc]])</f>
        <v>1.6068860522086182E5</v>
      </c>
      <c r="J128" s="20">
        <f ca="1">IF(Khấu_trừ_dần[[#This Row],[số dư
cuối kỳ]]&gt;0,LastRow-ROW(),0)</f>
        <v>235</v>
      </c>
    </row>
    <row r="129" spans="2:10" ht="15" customHeight="1" x14ac:dyDescent="0.25">
      <c r="B129" s="21">
        <f>ROWS($B$4:B129)</f>
        <v>126</v>
      </c>
      <c r="C129" s="15">
        <f ca="1">IF(Giá_trị_đã_nhập,IF(Khấu_trừ_dần[[#This Row],['#]]&lt;=Thời_hạn_Vay,IF(ROW()-ROW(Khấu_trừ_dần[[#Headers],[ngày
thanh toán]])=1,LoanStart,IF(I128&gt;0,EDATE(C128,1),"")),""),"")</f>
        <v>48546</v>
      </c>
      <c r="D129" s="19">
        <f ca="1">IF(ROW()-ROW(Khấu_trừ_dần[[#Headers],[số dư
đầu kỳ]])=1,Số_tiền_Vay,IF(Khấu_trừ_dần[[#This Row],[ngày
thanh toán]]="",0,INDEX(Khấu_trừ_dần[], ROW()-4,8)))</f>
        <v>1.6068860522086182E5</v>
      </c>
      <c r="E129" s="19">
        <f ca="1">IF(Giá_trị_đã_nhập,IF(ROW()-ROW(Khấu_trừ_dần[[#Headers],[lãi_suất]])=1,-IPMT(Lãi_Suất_/12,1,Thời_hạn_Vay-ROWS($C$4:C129)+1,Khấu_trừ_dần[[#This Row],[số dư
đầu kỳ]]),IFERROR(-IPMT(Lãi_Suất_/12,1,Khấu_trừ_dần[[#This Row],['#
còn lại]],D130),0)),0)</f>
        <v>6.678520742913519E2</v>
      </c>
      <c r="F129" s="19">
        <f ca="1">IFERROR(IF(AND(Giá_trị_đã_nhập,Khấu_trừ_dần[[#This Row],[ngày
thanh toán]]&lt;&gt;""),-PPMT(Lãi_Suất_/12,1,Thời_hạn_Vay-ROWS($C$4:C129)+1,Khấu_trừ_dần[[#This Row],[số dư
đầu kỳ]]),""),0)</f>
        <v>4.041073909373541E2</v>
      </c>
      <c r="G129" s="19">
        <f ca="1">IF(Khấu_trừ_dần[[#This Row],[ngày
thanh toán]]="",0,PropertyTaxAmount)</f>
        <v>375</v>
      </c>
      <c r="H129" s="19">
        <f ca="1">IF(Khấu_trừ_dần[[#This Row],[ngày
thanh toán]]="",0,Khấu_trừ_dần[[#This Row],[lãi_suất]]+Khấu_trừ_dần[[#This Row],[gốc]]+Khấu_trừ_dần[[#This Row],[thuế
bất động sản]])</f>
        <v>1.446959465228706E3</v>
      </c>
      <c r="I129" s="19">
        <f ca="1">IF(Khấu_trừ_dần[[#This Row],[ngày
thanh toán]]="",0,Khấu_trừ_dần[[#This Row],[số dư
đầu kỳ]]-Khấu_trừ_dần[[#This Row],[gốc]])</f>
        <v>1.6028449782992445E5</v>
      </c>
      <c r="J129" s="20">
        <f ca="1">IF(Khấu_trừ_dần[[#This Row],[số dư
cuối kỳ]]&gt;0,LastRow-ROW(),0)</f>
        <v>234</v>
      </c>
    </row>
    <row r="130" spans="2:10" ht="15" customHeight="1" x14ac:dyDescent="0.25">
      <c r="B130" s="21">
        <f>ROWS($B$4:B130)</f>
        <v>127</v>
      </c>
      <c r="C130" s="15">
        <f ca="1">IF(Giá_trị_đã_nhập,IF(Khấu_trừ_dần[[#This Row],['#]]&lt;=Thời_hạn_Vay,IF(ROW()-ROW(Khấu_trừ_dần[[#Headers],[ngày
thanh toán]])=1,LoanStart,IF(I129&gt;0,EDATE(C129,1),"")),""),"")</f>
        <v>48576</v>
      </c>
      <c r="D130" s="19">
        <f ca="1">IF(ROW()-ROW(Khấu_trừ_dần[[#Headers],[số dư
đầu kỳ]])=1,Số_tiền_Vay,IF(Khấu_trừ_dần[[#This Row],[ngày
thanh toán]]="",0,INDEX(Khấu_trừ_dần[], ROW()-4,8)))</f>
        <v>1.6028449782992445E5</v>
      </c>
      <c r="E130" s="19">
        <f ca="1">IF(Giá_trị_đã_nhập,IF(ROW()-ROW(Khấu_trừ_dần[[#Headers],[lãi_suất]])=1,-IPMT(Lãi_Suất_/12,1,Thời_hạn_Vay-ROWS($C$4:C130)+1,Khấu_trừ_dần[[#This Row],[số dư
đầu kỳ]]),IFERROR(-IPMT(Lãi_Suất_/12,1,Khấu_trừ_dần[[#This Row],['#
còn lại]],D131),0)),0)</f>
        <v>6.661612777424647E2</v>
      </c>
      <c r="F130" s="19">
        <f ca="1">IFERROR(IF(AND(Giá_trị_đã_nhập,Khấu_trừ_dần[[#This Row],[ngày
thanh toán]]&lt;&gt;""),-PPMT(Lãi_Suất_/12,1,Thời_hạn_Vay-ROWS($C$4:C130)+1,Khấu_trừ_dần[[#This Row],[số dư
đầu kỳ]]),""),0)</f>
        <v>4.0579117173292644E2</v>
      </c>
      <c r="G130" s="19">
        <f ca="1">IF(Khấu_trừ_dần[[#This Row],[ngày
thanh toán]]="",0,PropertyTaxAmount)</f>
        <v>375</v>
      </c>
      <c r="H130" s="19">
        <f ca="1">IF(Khấu_trừ_dần[[#This Row],[ngày
thanh toán]]="",0,Khấu_trừ_dần[[#This Row],[lãi_suất]]+Khấu_trừ_dần[[#This Row],[gốc]]+Khấu_trừ_dần[[#This Row],[thuế
bất động sản]])</f>
        <v>1.4469524494753912E3</v>
      </c>
      <c r="I130" s="19">
        <f ca="1">IF(Khấu_trừ_dần[[#This Row],[ngày
thanh toán]]="",0,Khấu_trừ_dần[[#This Row],[số dư
đầu kỳ]]-Khấu_trừ_dần[[#This Row],[gốc]])</f>
        <v>1.598787066581915E5</v>
      </c>
      <c r="J130" s="20">
        <f ca="1">IF(Khấu_trừ_dần[[#This Row],[số dư
cuối kỳ]]&gt;0,LastRow-ROW(),0)</f>
        <v>233</v>
      </c>
    </row>
    <row r="131" spans="2:10" ht="15" customHeight="1" x14ac:dyDescent="0.25">
      <c r="B131" s="21">
        <f>ROWS($B$4:B131)</f>
        <v>128</v>
      </c>
      <c r="C131" s="15">
        <f ca="1">IF(Giá_trị_đã_nhập,IF(Khấu_trừ_dần[[#This Row],['#]]&lt;=Thời_hạn_Vay,IF(ROW()-ROW(Khấu_trừ_dần[[#Headers],[ngày
thanh toán]])=1,LoanStart,IF(I130&gt;0,EDATE(C130,1),"")),""),"")</f>
        <v>48607</v>
      </c>
      <c r="D131" s="19">
        <f ca="1">IF(ROW()-ROW(Khấu_trừ_dần[[#Headers],[số dư
đầu kỳ]])=1,Số_tiền_Vay,IF(Khấu_trừ_dần[[#This Row],[ngày
thanh toán]]="",0,INDEX(Khấu_trừ_dần[], ROW()-4,8)))</f>
        <v>1.598787066581915E5</v>
      </c>
      <c r="E131" s="19">
        <f ca="1">IF(Giá_trị_đã_nhập,IF(ROW()-ROW(Khấu_trừ_dần[[#Headers],[lãi_suất]])=1,-IPMT(Lãi_Suất_/12,1,Thời_hạn_Vay-ROWS($C$4:C131)+1,Khấu_trừ_dần[[#This Row],[số dư
đầu kỳ]]),IFERROR(-IPMT(Lãi_Suất_/12,1,Khấu_trừ_dần[[#This Row],['#
còn lại]],D132),0)),0)</f>
        <v>6.644634362079571E2</v>
      </c>
      <c r="F131" s="19">
        <f ca="1">IFERROR(IF(AND(Giá_trị_đã_nhập,Khấu_trừ_dần[[#This Row],[ngày
thanh toán]]&lt;&gt;""),-PPMT(Lãi_Suất_/12,1,Thời_hạn_Vay-ROWS($C$4:C131)+1,Khấu_trừ_dần[[#This Row],[số dư
đầu kỳ]]),""),0)</f>
        <v>4.074819682818136E2</v>
      </c>
      <c r="G131" s="19">
        <f ca="1">IF(Khấu_trừ_dần[[#This Row],[ngày
thanh toán]]="",0,PropertyTaxAmount)</f>
        <v>375</v>
      </c>
      <c r="H131" s="19">
        <f ca="1">IF(Khấu_trừ_dần[[#This Row],[ngày
thanh toán]]="",0,Khấu_trừ_dần[[#This Row],[lãi_suất]]+Khấu_trừ_dần[[#This Row],[gốc]]+Khấu_trừ_dần[[#This Row],[thuế
bất động sản]])</f>
        <v>1.4469454044897707E3</v>
      </c>
      <c r="I131" s="19">
        <f ca="1">IF(Khấu_trừ_dần[[#This Row],[ngày
thanh toán]]="",0,Khấu_trừ_dần[[#This Row],[số dư
đầu kỳ]]-Khấu_trừ_dần[[#This Row],[gốc]])</f>
        <v>1.594712246899097E5</v>
      </c>
      <c r="J131" s="20">
        <f ca="1">IF(Khấu_trừ_dần[[#This Row],[số dư
cuối kỳ]]&gt;0,LastRow-ROW(),0)</f>
        <v>232</v>
      </c>
    </row>
    <row r="132" spans="2:10" ht="15" customHeight="1" x14ac:dyDescent="0.25">
      <c r="B132" s="21">
        <f>ROWS($B$4:B132)</f>
        <v>129</v>
      </c>
      <c r="C132" s="15">
        <f ca="1">IF(Giá_trị_đã_nhập,IF(Khấu_trừ_dần[[#This Row],['#]]&lt;=Thời_hạn_Vay,IF(ROW()-ROW(Khấu_trừ_dần[[#Headers],[ngày
thanh toán]])=1,LoanStart,IF(I131&gt;0,EDATE(C131,1),"")),""),"")</f>
        <v>48638</v>
      </c>
      <c r="D132" s="19">
        <f ca="1">IF(ROW()-ROW(Khấu_trừ_dần[[#Headers],[số dư
đầu kỳ]])=1,Số_tiền_Vay,IF(Khấu_trừ_dần[[#This Row],[ngày
thanh toán]]="",0,INDEX(Khấu_trừ_dần[], ROW()-4,8)))</f>
        <v>1.594712246899097E5</v>
      </c>
      <c r="E132" s="19">
        <f ca="1">IF(Giá_trị_đã_nhập,IF(ROW()-ROW(Khấu_trừ_dần[[#Headers],[lãi_suất]])=1,-IPMT(Lãi_Suất_/12,1,Thời_hạn_Vay-ROWS($C$4:C132)+1,Khấu_trừ_dần[[#This Row],[số dư
đầu kỳ]]),IFERROR(-IPMT(Lãi_Suất_/12,1,Khấu_trừ_dần[[#This Row],['#
còn lại]],D133),0)),0)</f>
        <v>6.627585203337223E2</v>
      </c>
      <c r="F132" s="19">
        <f ca="1">IFERROR(IF(AND(Giá_trị_đã_nhập,Khấu_trừ_dần[[#This Row],[ngày
thanh toán]]&lt;&gt;""),-PPMT(Lãi_Suất_/12,1,Thời_hạn_Vay-ROWS($C$4:C132)+1,Khấu_trừ_dần[[#This Row],[số dư
đầu kỳ]]),""),0)</f>
        <v>4.091798098163211E2</v>
      </c>
      <c r="G132" s="19">
        <f ca="1">IF(Khấu_trừ_dần[[#This Row],[ngày
thanh toán]]="",0,PropertyTaxAmount)</f>
        <v>375</v>
      </c>
      <c r="H132" s="19">
        <f ca="1">IF(Khấu_trừ_dần[[#This Row],[ngày
thanh toán]]="",0,Khấu_trừ_dần[[#This Row],[lãi_suất]]+Khấu_trừ_dần[[#This Row],[gốc]]+Khấu_trừ_dần[[#This Row],[thuế
bất động sản]])</f>
        <v>1.4469383301500434E3</v>
      </c>
      <c r="I132" s="19">
        <f ca="1">IF(Khấu_trừ_dần[[#This Row],[ngày
thanh toán]]="",0,Khấu_trừ_dần[[#This Row],[số dư
đầu kỳ]]-Khấu_trừ_dần[[#This Row],[gốc]])</f>
        <v>1.5906204488009337E5</v>
      </c>
      <c r="J132" s="20">
        <f ca="1">IF(Khấu_trừ_dần[[#This Row],[số dư
cuối kỳ]]&gt;0,LastRow-ROW(),0)</f>
        <v>231</v>
      </c>
    </row>
    <row r="133" spans="2:10" ht="15" customHeight="1" x14ac:dyDescent="0.25">
      <c r="B133" s="21">
        <f>ROWS($B$4:B133)</f>
        <v>130</v>
      </c>
      <c r="C133" s="15">
        <f ca="1">IF(Giá_trị_đã_nhập,IF(Khấu_trừ_dần[[#This Row],['#]]&lt;=Thời_hạn_Vay,IF(ROW()-ROW(Khấu_trừ_dần[[#Headers],[ngày
thanh toán]])=1,LoanStart,IF(I132&gt;0,EDATE(C132,1),"")),""),"")</f>
        <v>48666</v>
      </c>
      <c r="D133" s="19">
        <f ca="1">IF(ROW()-ROW(Khấu_trừ_dần[[#Headers],[số dư
đầu kỳ]])=1,Số_tiền_Vay,IF(Khấu_trừ_dần[[#This Row],[ngày
thanh toán]]="",0,INDEX(Khấu_trừ_dần[], ROW()-4,8)))</f>
        <v>1.5906204488009337E5</v>
      </c>
      <c r="E133" s="19">
        <f ca="1">IF(Giá_trị_đã_nhập,IF(ROW()-ROW(Khấu_trừ_dần[[#Headers],[lãi_suất]])=1,-IPMT(Lãi_Suất_/12,1,Thời_hạn_Vay-ROWS($C$4:C133)+1,Khấu_trừ_dần[[#This Row],[số dư
đầu kỳ]]),IFERROR(-IPMT(Lãi_Suất_/12,1,Khấu_trừ_dần[[#This Row],['#
còn lại]],D134),0)),0)</f>
        <v>6.61046500643345E2</v>
      </c>
      <c r="F133" s="19">
        <f ca="1">IFERROR(IF(AND(Giá_trị_đã_nhập,Khấu_trừ_dần[[#This Row],[ngày
thanh toán]]&lt;&gt;""),-PPMT(Lãi_Suất_/12,1,Thời_hạn_Vay-ROWS($C$4:C133)+1,Khấu_trừ_dần[[#This Row],[số dư
đầu kỳ]]),""),0)</f>
        <v>4.1088472569055574E2</v>
      </c>
      <c r="G133" s="19">
        <f ca="1">IF(Khấu_trừ_dần[[#This Row],[ngày
thanh toán]]="",0,PropertyTaxAmount)</f>
        <v>375</v>
      </c>
      <c r="H133" s="19">
        <f ca="1">IF(Khấu_trừ_dần[[#This Row],[ngày
thanh toán]]="",0,Khấu_trừ_dần[[#This Row],[lãi_suất]]+Khấu_trừ_dần[[#This Row],[gốc]]+Khấu_trừ_dần[[#This Row],[thuế
bất động sản]])</f>
        <v>1.4469312263339007E3</v>
      </c>
      <c r="I133" s="19">
        <f ca="1">IF(Khấu_trừ_dần[[#This Row],[ngày
thanh toán]]="",0,Khấu_trừ_dần[[#This Row],[số dư
đầu kỳ]]-Khấu_trừ_dần[[#This Row],[gốc]])</f>
        <v>1.586511601544028E5</v>
      </c>
      <c r="J133" s="20">
        <f ca="1">IF(Khấu_trừ_dần[[#This Row],[số dư
cuối kỳ]]&gt;0,LastRow-ROW(),0)</f>
        <v>230</v>
      </c>
    </row>
    <row r="134" spans="2:10" ht="15" customHeight="1" x14ac:dyDescent="0.25">
      <c r="B134" s="21">
        <f>ROWS($B$4:B134)</f>
        <v>131</v>
      </c>
      <c r="C134" s="15">
        <f ca="1">IF(Giá_trị_đã_nhập,IF(Khấu_trừ_dần[[#This Row],['#]]&lt;=Thời_hạn_Vay,IF(ROW()-ROW(Khấu_trừ_dần[[#Headers],[ngày
thanh toán]])=1,LoanStart,IF(I133&gt;0,EDATE(C133,1),"")),""),"")</f>
        <v>48697</v>
      </c>
      <c r="D134" s="19">
        <f ca="1">IF(ROW()-ROW(Khấu_trừ_dần[[#Headers],[số dư
đầu kỳ]])=1,Số_tiền_Vay,IF(Khấu_trừ_dần[[#This Row],[ngày
thanh toán]]="",0,INDEX(Khấu_trừ_dần[], ROW()-4,8)))</f>
        <v>1.586511601544028E5</v>
      </c>
      <c r="E134" s="19">
        <f ca="1">IF(Giá_trị_đã_nhập,IF(ROW()-ROW(Khấu_trừ_dần[[#Headers],[lãi_suất]])=1,-IPMT(Lãi_Suất_/12,1,Thời_hạn_Vay-ROWS($C$4:C134)+1,Khấu_trừ_dần[[#This Row],[số dư
đầu kỳ]]),IFERROR(-IPMT(Lãi_Suất_/12,1,Khấu_trừ_dần[[#This Row],['#
còn lại]],D135),0)),0)</f>
        <v>6.593273475375912E2</v>
      </c>
      <c r="F134" s="19">
        <f ca="1">IFERROR(IF(AND(Giá_trị_đã_nhập,Khấu_trừ_dần[[#This Row],[ngày
thanh toán]]&lt;&gt;""),-PPMT(Lãi_Suất_/12,1,Thời_hạn_Vay-ROWS($C$4:C134)+1,Khấu_trừ_dần[[#This Row],[số dư
đầu kỳ]]),""),0)</f>
        <v>4.1259674538093304E2</v>
      </c>
      <c r="G134" s="19">
        <f ca="1">IF(Khấu_trừ_dần[[#This Row],[ngày
thanh toán]]="",0,PropertyTaxAmount)</f>
        <v>375</v>
      </c>
      <c r="H134" s="19">
        <f ca="1">IF(Khấu_trừ_dần[[#This Row],[ngày
thanh toán]]="",0,Khấu_trừ_dần[[#This Row],[lãi_suất]]+Khấu_trừ_dần[[#This Row],[gốc]]+Khấu_trừ_dần[[#This Row],[thuế
bất động sản]])</f>
        <v>1.4469240929185244E3</v>
      </c>
      <c r="I134" s="19">
        <f ca="1">IF(Khấu_trừ_dần[[#This Row],[ngày
thanh toán]]="",0,Khấu_trừ_dần[[#This Row],[số dư
đầu kỳ]]-Khấu_trừ_dần[[#This Row],[gốc]])</f>
        <v>1.5823856340902188E5</v>
      </c>
      <c r="J134" s="20">
        <f ca="1">IF(Khấu_trừ_dần[[#This Row],[số dư
cuối kỳ]]&gt;0,LastRow-ROW(),0)</f>
        <v>229</v>
      </c>
    </row>
    <row r="135" spans="2:10" ht="15" customHeight="1" x14ac:dyDescent="0.25">
      <c r="B135" s="21">
        <f>ROWS($B$4:B135)</f>
        <v>132</v>
      </c>
      <c r="C135" s="15">
        <f ca="1">IF(Giá_trị_đã_nhập,IF(Khấu_trừ_dần[[#This Row],['#]]&lt;=Thời_hạn_Vay,IF(ROW()-ROW(Khấu_trừ_dần[[#Headers],[ngày
thanh toán]])=1,LoanStart,IF(I134&gt;0,EDATE(C134,1),"")),""),"")</f>
        <v>48727</v>
      </c>
      <c r="D135" s="19">
        <f ca="1">IF(ROW()-ROW(Khấu_trừ_dần[[#Headers],[số dư
đầu kỳ]])=1,Số_tiền_Vay,IF(Khấu_trừ_dần[[#This Row],[ngày
thanh toán]]="",0,INDEX(Khấu_trừ_dần[], ROW()-4,8)))</f>
        <v>1.5823856340902188E5</v>
      </c>
      <c r="E135" s="19">
        <f ca="1">IF(Giá_trị_đã_nhập,IF(ROW()-ROW(Khấu_trừ_dần[[#Headers],[lãi_suất]])=1,-IPMT(Lãi_Suất_/12,1,Thời_hạn_Vay-ROWS($C$4:C135)+1,Khấu_trừ_dần[[#This Row],[số dư
đầu kỳ]]),IFERROR(-IPMT(Lãi_Suất_/12,1,Khấu_trừ_dần[[#This Row],['#
còn lại]],D136),0)),0)</f>
        <v>6.576010312938967E2</v>
      </c>
      <c r="F135" s="19">
        <f ca="1">IFERROR(IF(AND(Giá_trị_đã_nhập,Khấu_trừ_dần[[#This Row],[ngày
thanh toán]]&lt;&gt;""),-PPMT(Lãi_Suất_/12,1,Thời_hạn_Vay-ROWS($C$4:C135)+1,Khấu_trừ_dần[[#This Row],[số dư
đầu kỳ]]),""),0)</f>
        <v>4.1431589848668705E2</v>
      </c>
      <c r="G135" s="19">
        <f ca="1">IF(Khấu_trừ_dần[[#This Row],[ngày
thanh toán]]="",0,PropertyTaxAmount)</f>
        <v>375</v>
      </c>
      <c r="H135" s="19">
        <f ca="1">IF(Khấu_trừ_dần[[#This Row],[ngày
thanh toán]]="",0,Khấu_trừ_dần[[#This Row],[lãi_suất]]+Khấu_trừ_dần[[#This Row],[gốc]]+Khấu_trừ_dần[[#This Row],[thuế
bất động sản]])</f>
        <v>1.4469169297805838E3</v>
      </c>
      <c r="I135" s="19">
        <f ca="1">IF(Khấu_trừ_dần[[#This Row],[ngày
thanh toán]]="",0,Khấu_trừ_dần[[#This Row],[số dư
đầu kỳ]]-Khấu_trừ_dần[[#This Row],[gốc]])</f>
        <v>1.578242475105352E5</v>
      </c>
      <c r="J135" s="20">
        <f ca="1">IF(Khấu_trừ_dần[[#This Row],[số dư
cuối kỳ]]&gt;0,LastRow-ROW(),0)</f>
        <v>228</v>
      </c>
    </row>
    <row r="136" spans="2:10" ht="15" customHeight="1" x14ac:dyDescent="0.25">
      <c r="B136" s="21">
        <f>ROWS($B$4:B136)</f>
        <v>133</v>
      </c>
      <c r="C136" s="15">
        <f ca="1">IF(Giá_trị_đã_nhập,IF(Khấu_trừ_dần[[#This Row],['#]]&lt;=Thời_hạn_Vay,IF(ROW()-ROW(Khấu_trừ_dần[[#Headers],[ngày
thanh toán]])=1,LoanStart,IF(I135&gt;0,EDATE(C135,1),"")),""),"")</f>
        <v>48758</v>
      </c>
      <c r="D136" s="19">
        <f ca="1">IF(ROW()-ROW(Khấu_trừ_dần[[#Headers],[số dư
đầu kỳ]])=1,Số_tiền_Vay,IF(Khấu_trừ_dần[[#This Row],[ngày
thanh toán]]="",0,INDEX(Khấu_trừ_dần[], ROW()-4,8)))</f>
        <v>1.578242475105352E5</v>
      </c>
      <c r="E136" s="19">
        <f ca="1">IF(Giá_trị_đã_nhập,IF(ROW()-ROW(Khấu_trừ_dần[[#Headers],[lãi_suất]])=1,-IPMT(Lãi_Suất_/12,1,Thời_hạn_Vay-ROWS($C$4:C136)+1,Khấu_trừ_dần[[#This Row],[số dư
đầu kỳ]]),IFERROR(-IPMT(Lãi_Suất_/12,1,Khấu_trừ_dần[[#This Row],['#
còn lại]],D137),0)),0)</f>
        <v>6.558675220658534E2</v>
      </c>
      <c r="F136" s="19">
        <f ca="1">IFERROR(IF(AND(Giá_trị_đã_nhập,Khấu_trừ_dần[[#This Row],[ngày
thanh toán]]&lt;&gt;""),-PPMT(Lãi_Suất_/12,1,Thời_hạn_Vay-ROWS($C$4:C136)+1,Khấu_trừ_dần[[#This Row],[số dư
đầu kỳ]]),""),0)</f>
        <v>4.160422147303816E2</v>
      </c>
      <c r="G136" s="19">
        <f ca="1">IF(Khấu_trừ_dần[[#This Row],[ngày
thanh toán]]="",0,PropertyTaxAmount)</f>
        <v>375</v>
      </c>
      <c r="H136" s="19">
        <f ca="1">IF(Khấu_trừ_dần[[#This Row],[ngày
thanh toán]]="",0,Khấu_trừ_dần[[#This Row],[lãi_suất]]+Khấu_trừ_dần[[#This Row],[gốc]]+Khấu_trừ_dần[[#This Row],[thuế
bất động sản]])</f>
        <v>1.446909736796235E3</v>
      </c>
      <c r="I136" s="19">
        <f ca="1">IF(Khấu_trừ_dần[[#This Row],[ngày
thanh toán]]="",0,Khấu_trừ_dần[[#This Row],[số dư
đầu kỳ]]-Khấu_trừ_dần[[#This Row],[gốc]])</f>
        <v>1.5740820529580483E5</v>
      </c>
      <c r="J136" s="20">
        <f ca="1">IF(Khấu_trừ_dần[[#This Row],[số dư
cuối kỳ]]&gt;0,LastRow-ROW(),0)</f>
        <v>227</v>
      </c>
    </row>
    <row r="137" spans="2:10" ht="15" customHeight="1" x14ac:dyDescent="0.25">
      <c r="B137" s="21">
        <f>ROWS($B$4:B137)</f>
        <v>134</v>
      </c>
      <c r="C137" s="15">
        <f ca="1">IF(Giá_trị_đã_nhập,IF(Khấu_trừ_dần[[#This Row],['#]]&lt;=Thời_hạn_Vay,IF(ROW()-ROW(Khấu_trừ_dần[[#Headers],[ngày
thanh toán]])=1,LoanStart,IF(I136&gt;0,EDATE(C136,1),"")),""),"")</f>
        <v>48788</v>
      </c>
      <c r="D137" s="19">
        <f ca="1">IF(ROW()-ROW(Khấu_trừ_dần[[#Headers],[số dư
đầu kỳ]])=1,Số_tiền_Vay,IF(Khấu_trừ_dần[[#This Row],[ngày
thanh toán]]="",0,INDEX(Khấu_trừ_dần[], ROW()-4,8)))</f>
        <v>1.5740820529580483E5</v>
      </c>
      <c r="E137" s="19">
        <f ca="1">IF(Giá_trị_đã_nhập,IF(ROW()-ROW(Khấu_trừ_dần[[#Headers],[lãi_suất]])=1,-IPMT(Lãi_Suất_/12,1,Thời_hạn_Vay-ROWS($C$4:C137)+1,Khấu_trừ_dần[[#This Row],[số dư
đầu kỳ]]),IFERROR(-IPMT(Lãi_Suất_/12,1,Khấu_trừ_dần[[#This Row],['#
còn lại]],D138),0)),0)</f>
        <v>6.541267898826934E2</v>
      </c>
      <c r="F137" s="19">
        <f ca="1">IFERROR(IF(AND(Giá_trị_đã_nhập,Khấu_trừ_dần[[#This Row],[ngày
thanh toán]]&lt;&gt;""),-PPMT(Lãi_Suất_/12,1,Thời_hạn_Vay-ROWS($C$4:C137)+1,Khấu_trừ_dần[[#This Row],[số dư
đầu kỳ]]),""),0)</f>
        <v>4.177757239584248E2</v>
      </c>
      <c r="G137" s="19">
        <f ca="1">IF(Khấu_trừ_dần[[#This Row],[ngày
thanh toán]]="",0,PropertyTaxAmount)</f>
        <v>375</v>
      </c>
      <c r="H137" s="19">
        <f ca="1">IF(Khấu_trừ_dần[[#This Row],[ngày
thanh toán]]="",0,Khấu_trừ_dần[[#This Row],[lãi_suất]]+Khấu_trừ_dần[[#This Row],[gốc]]+Khấu_trừ_dần[[#This Row],[thuế
bất động sản]])</f>
        <v>1.4469025138411182E3</v>
      </c>
      <c r="I137" s="19">
        <f ca="1">IF(Khấu_trừ_dần[[#This Row],[ngày
thanh toán]]="",0,Khấu_trừ_dần[[#This Row],[số dư
đầu kỳ]]-Khấu_trừ_dần[[#This Row],[gốc]])</f>
        <v>1.569904295718464E5</v>
      </c>
      <c r="J137" s="20">
        <f ca="1">IF(Khấu_trừ_dần[[#This Row],[số dư
cuối kỳ]]&gt;0,LastRow-ROW(),0)</f>
        <v>226</v>
      </c>
    </row>
    <row r="138" spans="2:10" ht="15" customHeight="1" x14ac:dyDescent="0.25">
      <c r="B138" s="21">
        <f>ROWS($B$4:B138)</f>
        <v>135</v>
      </c>
      <c r="C138" s="15">
        <f ca="1">IF(Giá_trị_đã_nhập,IF(Khấu_trừ_dần[[#This Row],['#]]&lt;=Thời_hạn_Vay,IF(ROW()-ROW(Khấu_trừ_dần[[#Headers],[ngày
thanh toán]])=1,LoanStart,IF(I137&gt;0,EDATE(C137,1),"")),""),"")</f>
        <v>48819</v>
      </c>
      <c r="D138" s="19">
        <f ca="1">IF(ROW()-ROW(Khấu_trừ_dần[[#Headers],[số dư
đầu kỳ]])=1,Số_tiền_Vay,IF(Khấu_trừ_dần[[#This Row],[ngày
thanh toán]]="",0,INDEX(Khấu_trừ_dần[], ROW()-4,8)))</f>
        <v>1.569904295718464E5</v>
      </c>
      <c r="E138" s="19">
        <f ca="1">IF(Giá_trị_đã_nhập,IF(ROW()-ROW(Khấu_trừ_dần[[#Headers],[lãi_suất]])=1,-IPMT(Lãi_Suất_/12,1,Thời_hạn_Vay-ROWS($C$4:C138)+1,Khấu_trừ_dần[[#This Row],[số dư
đầu kỳ]]),IFERROR(-IPMT(Lãi_Suất_/12,1,Khấu_trừ_dần[[#This Row],['#
còn lại]],D139),0)),0)</f>
        <v>6.523788046487701E2</v>
      </c>
      <c r="F138" s="19">
        <f ca="1">IFERROR(IF(AND(Giá_trị_đã_nhập,Khấu_trừ_dần[[#This Row],[ngày
thanh toán]]&lt;&gt;""),-PPMT(Lãi_Suất_/12,1,Thời_hạn_Vay-ROWS($C$4:C138)+1,Khấu_trừ_dần[[#This Row],[số dư
đầu kỳ]]),""),0)</f>
        <v>4.1951645614158497E2</v>
      </c>
      <c r="G138" s="19">
        <f ca="1">IF(Khấu_trừ_dần[[#This Row],[ngày
thanh toán]]="",0,PropertyTaxAmount)</f>
        <v>375</v>
      </c>
      <c r="H138" s="19">
        <f ca="1">IF(Khấu_trừ_dần[[#This Row],[ngày
thanh toán]]="",0,Khấu_trừ_dần[[#This Row],[lãi_suất]]+Khấu_trừ_dần[[#This Row],[gốc]]+Khấu_trừ_dần[[#This Row],[thuế
bất động sản]])</f>
        <v>1.4468952607903552E3</v>
      </c>
      <c r="I138" s="19">
        <f ca="1">IF(Khấu_trừ_dần[[#This Row],[ngày
thanh toán]]="",0,Khấu_trừ_dần[[#This Row],[số dư
đầu kỳ]]-Khấu_trừ_dần[[#This Row],[gốc]])</f>
        <v>1.5657091311570484E5</v>
      </c>
      <c r="J138" s="20">
        <f ca="1">IF(Khấu_trừ_dần[[#This Row],[số dư
cuối kỳ]]&gt;0,LastRow-ROW(),0)</f>
        <v>225</v>
      </c>
    </row>
    <row r="139" spans="2:10" ht="15" customHeight="1" x14ac:dyDescent="0.25">
      <c r="B139" s="21">
        <f>ROWS($B$4:B139)</f>
        <v>136</v>
      </c>
      <c r="C139" s="15">
        <f ca="1">IF(Giá_trị_đã_nhập,IF(Khấu_trừ_dần[[#This Row],['#]]&lt;=Thời_hạn_Vay,IF(ROW()-ROW(Khấu_trừ_dần[[#Headers],[ngày
thanh toán]])=1,LoanStart,IF(I138&gt;0,EDATE(C138,1),"")),""),"")</f>
        <v>48850</v>
      </c>
      <c r="D139" s="19">
        <f ca="1">IF(ROW()-ROW(Khấu_trừ_dần[[#Headers],[số dư
đầu kỳ]])=1,Số_tiền_Vay,IF(Khấu_trừ_dần[[#This Row],[ngày
thanh toán]]="",0,INDEX(Khấu_trừ_dần[], ROW()-4,8)))</f>
        <v>1.5657091311570484E5</v>
      </c>
      <c r="E139" s="19">
        <f ca="1">IF(Giá_trị_đã_nhập,IF(ROW()-ROW(Khấu_trừ_dần[[#Headers],[lãi_suất]])=1,-IPMT(Lãi_Suất_/12,1,Thời_hạn_Vay-ROWS($C$4:C139)+1,Khấu_trừ_dần[[#This Row],[số dư
đầu kỳ]]),IFERROR(-IPMT(Lãi_Suất_/12,1,Khấu_trừ_dần[[#This Row],['#
còn lại]],D140),0)),0)</f>
        <v>6.506235361430389E2</v>
      </c>
      <c r="F139" s="19">
        <f ca="1">IFERROR(IF(AND(Giá_trị_đã_nhập,Khấu_trừ_dần[[#This Row],[ngày
thanh toán]]&lt;&gt;""),-PPMT(Lãi_Suất_/12,1,Thời_hạn_Vay-ROWS($C$4:C139)+1,Khấu_trừ_dần[[#This Row],[số dư
đầu kỳ]]),""),0)</f>
        <v>4.2126444137550817E2</v>
      </c>
      <c r="G139" s="19">
        <f ca="1">IF(Khấu_trừ_dần[[#This Row],[ngày
thanh toán]]="",0,PropertyTaxAmount)</f>
        <v>375</v>
      </c>
      <c r="H139" s="19">
        <f ca="1">IF(Khấu_trừ_dần[[#This Row],[ngày
thanh toán]]="",0,Khấu_trừ_dần[[#This Row],[lãi_suất]]+Khấu_trừ_dần[[#This Row],[gốc]]+Khấu_trừ_dần[[#This Row],[thuế
bất động sản]])</f>
        <v>1.4468879775185471E3</v>
      </c>
      <c r="I139" s="19">
        <f ca="1">IF(Khấu_trừ_dần[[#This Row],[ngày
thanh toán]]="",0,Khấu_trừ_dần[[#This Row],[số dư
đầu kỳ]]-Khấu_trừ_dần[[#This Row],[gốc]])</f>
        <v>1.5614964867432934E5</v>
      </c>
      <c r="J139" s="20">
        <f ca="1">IF(Khấu_trừ_dần[[#This Row],[số dư
cuối kỳ]]&gt;0,LastRow-ROW(),0)</f>
        <v>224</v>
      </c>
    </row>
    <row r="140" spans="2:10" ht="15" customHeight="1" x14ac:dyDescent="0.25">
      <c r="B140" s="21">
        <f>ROWS($B$4:B140)</f>
        <v>137</v>
      </c>
      <c r="C140" s="15">
        <f ca="1">IF(Giá_trị_đã_nhập,IF(Khấu_trừ_dần[[#This Row],['#]]&lt;=Thời_hạn_Vay,IF(ROW()-ROW(Khấu_trừ_dần[[#Headers],[ngày
thanh toán]])=1,LoanStart,IF(I139&gt;0,EDATE(C139,1),"")),""),"")</f>
        <v>48880</v>
      </c>
      <c r="D140" s="19">
        <f ca="1">IF(ROW()-ROW(Khấu_trừ_dần[[#Headers],[số dư
đầu kỳ]])=1,Số_tiền_Vay,IF(Khấu_trừ_dần[[#This Row],[ngày
thanh toán]]="",0,INDEX(Khấu_trừ_dần[], ROW()-4,8)))</f>
        <v>1.5614964867432934E5</v>
      </c>
      <c r="E140" s="19">
        <f ca="1">IF(Giá_trị_đã_nhập,IF(ROW()-ROW(Khấu_trừ_dần[[#Headers],[lãi_suất]])=1,-IPMT(Lãi_Suất_/12,1,Thời_hạn_Vay-ROWS($C$4:C140)+1,Khấu_trừ_dần[[#This Row],[số dư
đầu kỳ]]),IFERROR(-IPMT(Lãi_Suất_/12,1,Khấu_trừ_dần[[#This Row],['#
còn lại]],D141),0)),0)</f>
        <v>6.488609540185337E2</v>
      </c>
      <c r="F140" s="19">
        <f ca="1">IFERROR(IF(AND(Giá_trị_đã_nhập,Khấu_trừ_dần[[#This Row],[ngày
thanh toán]]&lt;&gt;""),-PPMT(Lãi_Suất_/12,1,Thời_hạn_Vay-ROWS($C$4:C140)+1,Khấu_trừ_dần[[#This Row],[số dư
đầu kỳ]]),""),0)</f>
        <v>4.2301970988123946E2</v>
      </c>
      <c r="G140" s="19">
        <f ca="1">IF(Khấu_trừ_dần[[#This Row],[ngày
thanh toán]]="",0,PropertyTaxAmount)</f>
        <v>375</v>
      </c>
      <c r="H140" s="19">
        <f ca="1">IF(Khấu_trừ_dần[[#This Row],[ngày
thanh toán]]="",0,Khấu_trừ_dần[[#This Row],[lãi_suất]]+Khấu_trừ_dần[[#This Row],[gốc]]+Khấu_trừ_dần[[#This Row],[thuế
bất động sản]])</f>
        <v>1.446880663899773E3</v>
      </c>
      <c r="I140" s="19">
        <f ca="1">IF(Khấu_trừ_dần[[#This Row],[ngày
thanh toán]]="",0,Khấu_trừ_dần[[#This Row],[số dư
đầu kỳ]]-Khấu_trừ_dần[[#This Row],[gốc]])</f>
        <v>1.557266289644481E5</v>
      </c>
      <c r="J140" s="20">
        <f ca="1">IF(Khấu_trừ_dần[[#This Row],[số dư
cuối kỳ]]&gt;0,LastRow-ROW(),0)</f>
        <v>223</v>
      </c>
    </row>
    <row r="141" spans="2:10" ht="15" customHeight="1" x14ac:dyDescent="0.25">
      <c r="B141" s="21">
        <f>ROWS($B$4:B141)</f>
        <v>138</v>
      </c>
      <c r="C141" s="15">
        <f ca="1">IF(Giá_trị_đã_nhập,IF(Khấu_trừ_dần[[#This Row],['#]]&lt;=Thời_hạn_Vay,IF(ROW()-ROW(Khấu_trừ_dần[[#Headers],[ngày
thanh toán]])=1,LoanStart,IF(I140&gt;0,EDATE(C140,1),"")),""),"")</f>
        <v>48911</v>
      </c>
      <c r="D141" s="19">
        <f ca="1">IF(ROW()-ROW(Khấu_trừ_dần[[#Headers],[số dư
đầu kỳ]])=1,Số_tiền_Vay,IF(Khấu_trừ_dần[[#This Row],[ngày
thanh toán]]="",0,INDEX(Khấu_trừ_dần[], ROW()-4,8)))</f>
        <v>1.557266289644481E5</v>
      </c>
      <c r="E141" s="19">
        <f ca="1">IF(Giá_trị_đã_nhập,IF(ROW()-ROW(Khấu_trừ_dần[[#Headers],[lãi_suất]])=1,-IPMT(Lãi_Suất_/12,1,Thời_hạn_Vay-ROWS($C$4:C141)+1,Khấu_trừ_dần[[#This Row],[số dư
đầu kỳ]]),IFERROR(-IPMT(Lãi_Suất_/12,1,Khấu_trừ_dần[[#This Row],['#
còn lại]],D142),0)),0)</f>
        <v>6.470910278018431E2</v>
      </c>
      <c r="F141" s="19">
        <f ca="1">IFERROR(IF(AND(Giá_trị_đã_nhập,Khấu_trừ_dần[[#This Row],[ngày
thanh toán]]&lt;&gt;""),-PPMT(Lãi_Suất_/12,1,Thời_hạn_Vay-ROWS($C$4:C141)+1,Khấu_trừ_dần[[#This Row],[số dư
đầu kỳ]]),""),0)</f>
        <v>4.2478229200574475E2</v>
      </c>
      <c r="G141" s="19">
        <f ca="1">IF(Khấu_trừ_dần[[#This Row],[ngày
thanh toán]]="",0,PropertyTaxAmount)</f>
        <v>375</v>
      </c>
      <c r="H141" s="19">
        <f ca="1">IF(Khấu_trừ_dần[[#This Row],[ngày
thanh toán]]="",0,Khấu_trừ_dần[[#This Row],[lãi_suất]]+Khấu_trừ_dần[[#This Row],[gốc]]+Khấu_trừ_dần[[#This Row],[thuế
bất động sản]])</f>
        <v>1.446873319807588E3</v>
      </c>
      <c r="I141" s="19">
        <f ca="1">IF(Khấu_trừ_dần[[#This Row],[ngày
thanh toán]]="",0,Khấu_trừ_dần[[#This Row],[số dư
đầu kỳ]]-Khấu_trừ_dần[[#This Row],[gốc]])</f>
        <v>1.5530184667244233E5</v>
      </c>
      <c r="J141" s="20">
        <f ca="1">IF(Khấu_trừ_dần[[#This Row],[số dư
cuối kỳ]]&gt;0,LastRow-ROW(),0)</f>
        <v>222</v>
      </c>
    </row>
    <row r="142" spans="2:10" ht="15" customHeight="1" x14ac:dyDescent="0.25">
      <c r="B142" s="21">
        <f>ROWS($B$4:B142)</f>
        <v>139</v>
      </c>
      <c r="C142" s="15">
        <f ca="1">IF(Giá_trị_đã_nhập,IF(Khấu_trừ_dần[[#This Row],['#]]&lt;=Thời_hạn_Vay,IF(ROW()-ROW(Khấu_trừ_dần[[#Headers],[ngày
thanh toán]])=1,LoanStart,IF(I141&gt;0,EDATE(C141,1),"")),""),"")</f>
        <v>48941</v>
      </c>
      <c r="D142" s="19">
        <f ca="1">IF(ROW()-ROW(Khấu_trừ_dần[[#Headers],[số dư
đầu kỳ]])=1,Số_tiền_Vay,IF(Khấu_trừ_dần[[#This Row],[ngày
thanh toán]]="",0,INDEX(Khấu_trừ_dần[], ROW()-4,8)))</f>
        <v>1.5530184667244233E5</v>
      </c>
      <c r="E142" s="19">
        <f ca="1">IF(Giá_trị_đã_nhập,IF(ROW()-ROW(Khấu_trừ_dần[[#Headers],[lãi_suất]])=1,-IPMT(Lãi_Suất_/12,1,Thời_hạn_Vay-ROWS($C$4:C142)+1,Khấu_trừ_dần[[#This Row],[số dư
đầu kỳ]]),IFERROR(-IPMT(Lãi_Suất_/12,1,Khấu_trừ_dần[[#This Row],['#
còn lại]],D143),0)),0)</f>
        <v>6.453137268925828E2</v>
      </c>
      <c r="F142" s="19">
        <f ca="1">IFERROR(IF(AND(Giá_trị_đã_nhập,Khấu_trừ_dần[[#This Row],[ngày
thanh toán]]&lt;&gt;""),-PPMT(Lãi_Suất_/12,1,Thời_hạn_Vay-ROWS($C$4:C142)+1,Khấu_trừ_dần[[#This Row],[số dư
đầu kỳ]]),""),0)</f>
        <v>4.2655221822243533E2</v>
      </c>
      <c r="G142" s="19">
        <f ca="1">IF(Khấu_trừ_dần[[#This Row],[ngày
thanh toán]]="",0,PropertyTaxAmount)</f>
        <v>375</v>
      </c>
      <c r="H142" s="19">
        <f ca="1">IF(Khấu_trừ_dần[[#This Row],[ngày
thanh toán]]="",0,Khấu_trừ_dần[[#This Row],[lãi_suất]]+Khấu_trừ_dần[[#This Row],[gốc]]+Khấu_trừ_dần[[#This Row],[thuế
bất động sản]])</f>
        <v>1.4468659451150181E3</v>
      </c>
      <c r="I142" s="19">
        <f ca="1">IF(Khấu_trừ_dần[[#This Row],[ngày
thanh toán]]="",0,Khấu_trừ_dần[[#This Row],[số dư
đầu kỳ]]-Khấu_trừ_dần[[#This Row],[gốc]])</f>
        <v>1.548752944542199E5</v>
      </c>
      <c r="J142" s="20">
        <f ca="1">IF(Khấu_trừ_dần[[#This Row],[số dư
cuối kỳ]]&gt;0,LastRow-ROW(),0)</f>
        <v>221</v>
      </c>
    </row>
    <row r="143" spans="2:10" ht="15" customHeight="1" x14ac:dyDescent="0.25">
      <c r="B143" s="21">
        <f>ROWS($B$4:B143)</f>
        <v>140</v>
      </c>
      <c r="C143" s="15">
        <f ca="1">IF(Giá_trị_đã_nhập,IF(Khấu_trừ_dần[[#This Row],['#]]&lt;=Thời_hạn_Vay,IF(ROW()-ROW(Khấu_trừ_dần[[#Headers],[ngày
thanh toán]])=1,LoanStart,IF(I142&gt;0,EDATE(C142,1),"")),""),"")</f>
        <v>48972</v>
      </c>
      <c r="D143" s="19">
        <f ca="1">IF(ROW()-ROW(Khấu_trừ_dần[[#Headers],[số dư
đầu kỳ]])=1,Số_tiền_Vay,IF(Khấu_trừ_dần[[#This Row],[ngày
thanh toán]]="",0,INDEX(Khấu_trừ_dần[], ROW()-4,8)))</f>
        <v>1.548752944542199E5</v>
      </c>
      <c r="E143" s="19">
        <f ca="1">IF(Giá_trị_đã_nhập,IF(ROW()-ROW(Khấu_trừ_dần[[#Headers],[lãi_suất]])=1,-IPMT(Lãi_Suất_/12,1,Thời_hạn_Vay-ROWS($C$4:C143)+1,Khấu_trừ_dần[[#This Row],[số dư
đầu kỳ]]),IFERROR(-IPMT(Lãi_Suất_/12,1,Khấu_trừ_dần[[#This Row],['#
còn lại]],D144),0)),0)</f>
        <v>6.435290205628676E2</v>
      </c>
      <c r="F143" s="19">
        <f ca="1">IFERROR(IF(AND(Giá_trị_đã_nhập,Khấu_trừ_dần[[#This Row],[ngày
thanh toán]]&lt;&gt;""),-PPMT(Lãi_Suất_/12,1,Thời_hạn_Vay-ROWS($C$4:C143)+1,Khấu_trừ_dần[[#This Row],[số dư
đầu kỳ]]),""),0)</f>
        <v>4.283295191316955E2</v>
      </c>
      <c r="G143" s="19">
        <f ca="1">IF(Khấu_trừ_dần[[#This Row],[ngày
thanh toán]]="",0,PropertyTaxAmount)</f>
        <v>375</v>
      </c>
      <c r="H143" s="19">
        <f ca="1">IF(Khấu_trừ_dần[[#This Row],[ngày
thanh toán]]="",0,Khấu_trừ_dần[[#This Row],[lãi_suất]]+Khấu_trừ_dần[[#This Row],[gốc]]+Khấu_trừ_dần[[#This Row],[thuế
bất động sản]])</f>
        <v>1.4468585396945632E3</v>
      </c>
      <c r="I143" s="19">
        <f ca="1">IF(Khấu_trừ_dần[[#This Row],[ngày
thanh toán]]="",0,Khấu_trừ_dần[[#This Row],[số dư
đầu kỳ]]-Khấu_trừ_dần[[#This Row],[gốc]])</f>
        <v>1.544469649350882E5</v>
      </c>
      <c r="J143" s="20">
        <f ca="1">IF(Khấu_trừ_dần[[#This Row],[số dư
cuối kỳ]]&gt;0,LastRow-ROW(),0)</f>
        <v>220</v>
      </c>
    </row>
    <row r="144" spans="2:10" ht="15" customHeight="1" x14ac:dyDescent="0.25">
      <c r="B144" s="21">
        <f>ROWS($B$4:B144)</f>
        <v>141</v>
      </c>
      <c r="C144" s="15">
        <f ca="1">IF(Giá_trị_đã_nhập,IF(Khấu_trừ_dần[[#This Row],['#]]&lt;=Thời_hạn_Vay,IF(ROW()-ROW(Khấu_trừ_dần[[#Headers],[ngày
thanh toán]])=1,LoanStart,IF(I143&gt;0,EDATE(C143,1),"")),""),"")</f>
        <v>49003</v>
      </c>
      <c r="D144" s="19">
        <f ca="1">IF(ROW()-ROW(Khấu_trừ_dần[[#Headers],[số dư
đầu kỳ]])=1,Số_tiền_Vay,IF(Khấu_trừ_dần[[#This Row],[ngày
thanh toán]]="",0,INDEX(Khấu_trừ_dần[], ROW()-4,8)))</f>
        <v>1.544469649350882E5</v>
      </c>
      <c r="E144" s="19">
        <f ca="1">IF(Giá_trị_đã_nhập,IF(ROW()-ROW(Khấu_trừ_dần[[#Headers],[lãi_suất]])=1,-IPMT(Lãi_Suất_/12,1,Thời_hạn_Vay-ROWS($C$4:C144)+1,Khấu_trừ_dần[[#This Row],[số dư
đầu kỳ]]),IFERROR(-IPMT(Lãi_Suất_/12,1,Khấu_trừ_dần[[#This Row],['#
còn lại]],D145),0)),0)</f>
        <v>6.417368779567784E2</v>
      </c>
      <c r="F144" s="19">
        <f ca="1">IFERROR(IF(AND(Giá_trị_đã_nhập,Khấu_trừ_dần[[#This Row],[ngày
thanh toán]]&lt;&gt;""),-PPMT(Lãi_Suất_/12,1,Thời_hạn_Vay-ROWS($C$4:C144)+1,Khấu_trừ_dần[[#This Row],[số dư
đầu kỳ]]),""),0)</f>
        <v>4.301142254614109E2</v>
      </c>
      <c r="G144" s="19">
        <f ca="1">IF(Khấu_trừ_dần[[#This Row],[ngày
thanh toán]]="",0,PropertyTaxAmount)</f>
        <v>375</v>
      </c>
      <c r="H144" s="19">
        <f ca="1">IF(Khấu_trừ_dần[[#This Row],[ngày
thanh toán]]="",0,Khấu_trừ_dần[[#This Row],[lãi_suất]]+Khấu_trừ_dần[[#This Row],[gốc]]+Khấu_trừ_dần[[#This Row],[thuế
bất động sản]])</f>
        <v>1.4468511034181893E3</v>
      </c>
      <c r="I144" s="19">
        <f ca="1">IF(Khấu_trừ_dần[[#This Row],[ngày
thanh toán]]="",0,Khấu_trừ_dần[[#This Row],[số dư
đầu kỳ]]-Khấu_trừ_dần[[#This Row],[gốc]])</f>
        <v>1.540168507096268E5</v>
      </c>
      <c r="J144" s="20">
        <f ca="1">IF(Khấu_trừ_dần[[#This Row],[số dư
cuối kỳ]]&gt;0,LastRow-ROW(),0)</f>
        <v>219</v>
      </c>
    </row>
    <row r="145" spans="2:10" ht="15" customHeight="1" x14ac:dyDescent="0.25">
      <c r="B145" s="21">
        <f>ROWS($B$4:B145)</f>
        <v>142</v>
      </c>
      <c r="C145" s="15">
        <f ca="1">IF(Giá_trị_đã_nhập,IF(Khấu_trừ_dần[[#This Row],['#]]&lt;=Thời_hạn_Vay,IF(ROW()-ROW(Khấu_trừ_dần[[#Headers],[ngày
thanh toán]])=1,LoanStart,IF(I144&gt;0,EDATE(C144,1),"")),""),"")</f>
        <v>49031</v>
      </c>
      <c r="D145" s="19">
        <f ca="1">IF(ROW()-ROW(Khấu_trừ_dần[[#Headers],[số dư
đầu kỳ]])=1,Số_tiền_Vay,IF(Khấu_trừ_dần[[#This Row],[ngày
thanh toán]]="",0,INDEX(Khấu_trừ_dần[], ROW()-4,8)))</f>
        <v>1.540168507096268E5</v>
      </c>
      <c r="E145" s="19">
        <f ca="1">IF(Giá_trị_đã_nhập,IF(ROW()-ROW(Khấu_trừ_dần[[#Headers],[lãi_suất]])=1,-IPMT(Lãi_Suất_/12,1,Thời_hạn_Vay-ROWS($C$4:C145)+1,Khấu_trừ_dần[[#This Row],[số dư
đầu kỳ]]),IFERROR(-IPMT(Lãi_Suất_/12,1,Khấu_trừ_dần[[#This Row],['#
còn lại]],D146),0)),0)</f>
        <v>6.399372680898305E2</v>
      </c>
      <c r="F145" s="19">
        <f ca="1">IFERROR(IF(AND(Giá_trị_đã_nhập,Khấu_trừ_dần[[#This Row],[ngày
thanh toán]]&lt;&gt;""),-PPMT(Lãi_Suất_/12,1,Thời_hạn_Vay-ROWS($C$4:C145)+1,Khấu_trừ_dần[[#This Row],[số dư
đầu kỳ]]),""),0)</f>
        <v>4.3190636806750007E2</v>
      </c>
      <c r="G145" s="19">
        <f ca="1">IF(Khấu_trừ_dần[[#This Row],[ngày
thanh toán]]="",0,PropertyTaxAmount)</f>
        <v>375</v>
      </c>
      <c r="H145" s="19">
        <f ca="1">IF(Khấu_trừ_dần[[#This Row],[ngày
thanh toán]]="",0,Khấu_trừ_dần[[#This Row],[lãi_suất]]+Khấu_trừ_dần[[#This Row],[gốc]]+Khấu_trừ_dần[[#This Row],[thuế
bất động sản]])</f>
        <v>1.4468436361573306E3</v>
      </c>
      <c r="I145" s="19">
        <f ca="1">IF(Khấu_trừ_dần[[#This Row],[ngày
thanh toán]]="",0,Khấu_trừ_dần[[#This Row],[số dư
đầu kỳ]]-Khấu_trừ_dần[[#This Row],[gốc]])</f>
        <v>1.535849443415593E5</v>
      </c>
      <c r="J145" s="20">
        <f ca="1">IF(Khấu_trừ_dần[[#This Row],[số dư
cuối kỳ]]&gt;0,LastRow-ROW(),0)</f>
        <v>218</v>
      </c>
    </row>
    <row r="146" spans="2:10" ht="15" customHeight="1" x14ac:dyDescent="0.25">
      <c r="B146" s="21">
        <f>ROWS($B$4:B146)</f>
        <v>143</v>
      </c>
      <c r="C146" s="15">
        <f ca="1">IF(Giá_trị_đã_nhập,IF(Khấu_trừ_dần[[#This Row],['#]]&lt;=Thời_hạn_Vay,IF(ROW()-ROW(Khấu_trừ_dần[[#Headers],[ngày
thanh toán]])=1,LoanStart,IF(I145&gt;0,EDATE(C145,1),"")),""),"")</f>
        <v>49062</v>
      </c>
      <c r="D146" s="19">
        <f ca="1">IF(ROW()-ROW(Khấu_trừ_dần[[#Headers],[số dư
đầu kỳ]])=1,Số_tiền_Vay,IF(Khấu_trừ_dần[[#This Row],[ngày
thanh toán]]="",0,INDEX(Khấu_trừ_dần[], ROW()-4,8)))</f>
        <v>1.535849443415593E5</v>
      </c>
      <c r="E146" s="19">
        <f ca="1">IF(Giá_trị_đã_nhập,IF(ROW()-ROW(Khấu_trừ_dần[[#Headers],[lãi_suất]])=1,-IPMT(Lãi_Suất_/12,1,Thời_hạn_Vay-ROWS($C$4:C146)+1,Khấu_trừ_dần[[#This Row],[số dư
đầu kỳ]]),IFERROR(-IPMT(Lãi_Suất_/12,1,Khấu_trừ_dần[[#This Row],['#
còn lại]],D147),0)),0)</f>
        <v>6.38130159848437E2</v>
      </c>
      <c r="F146" s="19">
        <f ca="1">IFERROR(IF(AND(Giá_trị_đã_nhập,Khấu_trừ_dần[[#This Row],[ngày
thanh toán]]&lt;&gt;""),-PPMT(Lãi_Suất_/12,1,Thời_hạn_Vay-ROWS($C$4:C146)+1,Khấu_trừ_dần[[#This Row],[số dư
đầu kỳ]]),""),0)</f>
        <v>4.33705977934448E2</v>
      </c>
      <c r="G146" s="19">
        <f ca="1">IF(Khấu_trừ_dần[[#This Row],[ngày
thanh toán]]="",0,PropertyTaxAmount)</f>
        <v>375</v>
      </c>
      <c r="H146" s="19">
        <f ca="1">IF(Khấu_trừ_dần[[#This Row],[ngày
thanh toán]]="",0,Khấu_trừ_dần[[#This Row],[lãi_suất]]+Khấu_trừ_dần[[#This Row],[gốc]]+Khấu_trừ_dần[[#This Row],[thuế
bất động sản]])</f>
        <v>1.446836137782885E3</v>
      </c>
      <c r="I146" s="19">
        <f ca="1">IF(Khấu_trừ_dần[[#This Row],[ngày
thanh toán]]="",0,Khấu_trừ_dần[[#This Row],[số dư
đầu kỳ]]-Khấu_trừ_dần[[#This Row],[gốc]])</f>
        <v>1.5315123836362487E5</v>
      </c>
      <c r="J146" s="20">
        <f ca="1">IF(Khấu_trừ_dần[[#This Row],[số dư
cuối kỳ]]&gt;0,LastRow-ROW(),0)</f>
        <v>217</v>
      </c>
    </row>
    <row r="147" spans="2:10" ht="15" customHeight="1" x14ac:dyDescent="0.25">
      <c r="B147" s="21">
        <f>ROWS($B$4:B147)</f>
        <v>144</v>
      </c>
      <c r="C147" s="15">
        <f ca="1">IF(Giá_trị_đã_nhập,IF(Khấu_trừ_dần[[#This Row],['#]]&lt;=Thời_hạn_Vay,IF(ROW()-ROW(Khấu_trừ_dần[[#Headers],[ngày
thanh toán]])=1,LoanStart,IF(I146&gt;0,EDATE(C146,1),"")),""),"")</f>
        <v>49092</v>
      </c>
      <c r="D147" s="19">
        <f ca="1">IF(ROW()-ROW(Khấu_trừ_dần[[#Headers],[số dư
đầu kỳ]])=1,Số_tiền_Vay,IF(Khấu_trừ_dần[[#This Row],[ngày
thanh toán]]="",0,INDEX(Khấu_trừ_dần[], ROW()-4,8)))</f>
        <v>1.5315123836362487E5</v>
      </c>
      <c r="E147" s="19">
        <f ca="1">IF(Giá_trị_đã_nhập,IF(ROW()-ROW(Khấu_trừ_dần[[#Headers],[lãi_suất]])=1,-IPMT(Lãi_Suất_/12,1,Thời_hạn_Vay-ROWS($C$4:C147)+1,Khấu_trừ_dần[[#This Row],[số dư
đầu kỳ]]),IFERROR(-IPMT(Lãi_Suất_/12,1,Khấu_trừ_dần[[#This Row],['#
còn lại]],D148),0)),0)</f>
        <v>6.36315521989371E2</v>
      </c>
      <c r="F147" s="19">
        <f ca="1">IFERROR(IF(AND(Giá_trị_đã_nhập,Khấu_trừ_dần[[#This Row],[ngày
thanh toán]]&lt;&gt;""),-PPMT(Lãi_Suất_/12,1,Thời_hạn_Vay-ROWS($C$4:C147)+1,Khấu_trừ_dần[[#This Row],[số dư
đầu kỳ]]),""),0)</f>
        <v>4.355130861758415E2</v>
      </c>
      <c r="G147" s="19">
        <f ca="1">IF(Khấu_trừ_dần[[#This Row],[ngày
thanh toán]]="",0,PropertyTaxAmount)</f>
        <v>375</v>
      </c>
      <c r="H147" s="19">
        <f ca="1">IF(Khấu_trừ_dần[[#This Row],[ngày
thanh toán]]="",0,Khấu_trừ_dần[[#This Row],[lãi_suất]]+Khấu_trừ_dần[[#This Row],[gốc]]+Khấu_trừ_dần[[#This Row],[thuế
bất động sản]])</f>
        <v>1.4468286081652125E3</v>
      </c>
      <c r="I147" s="19">
        <f ca="1">IF(Khấu_trừ_dần[[#This Row],[ngày
thanh toán]]="",0,Khấu_trừ_dần[[#This Row],[số dư
đầu kỳ]]-Khấu_trừ_dần[[#This Row],[gốc]])</f>
        <v>1.5271572527744903E5</v>
      </c>
      <c r="J147" s="20">
        <f ca="1">IF(Khấu_trừ_dần[[#This Row],[số dư
cuối kỳ]]&gt;0,LastRow-ROW(),0)</f>
        <v>216</v>
      </c>
    </row>
    <row r="148" spans="2:10" ht="15" customHeight="1" x14ac:dyDescent="0.25">
      <c r="B148" s="21">
        <f>ROWS($B$4:B148)</f>
        <v>145</v>
      </c>
      <c r="C148" s="15">
        <f ca="1">IF(Giá_trị_đã_nhập,IF(Khấu_trừ_dần[[#This Row],['#]]&lt;=Thời_hạn_Vay,IF(ROW()-ROW(Khấu_trừ_dần[[#Headers],[ngày
thanh toán]])=1,LoanStart,IF(I147&gt;0,EDATE(C147,1),"")),""),"")</f>
        <v>49123</v>
      </c>
      <c r="D148" s="19">
        <f ca="1">IF(ROW()-ROW(Khấu_trừ_dần[[#Headers],[số dư
đầu kỳ]])=1,Số_tiền_Vay,IF(Khấu_trừ_dần[[#This Row],[ngày
thanh toán]]="",0,INDEX(Khấu_trừ_dần[], ROW()-4,8)))</f>
        <v>1.5271572527744903E5</v>
      </c>
      <c r="E148" s="19">
        <f ca="1">IF(Giá_trị_đã_nhập,IF(ROW()-ROW(Khấu_trừ_dần[[#Headers],[lãi_suất]])=1,-IPMT(Lãi_Suất_/12,1,Thời_hạn_Vay-ROWS($C$4:C148)+1,Khấu_trừ_dần[[#This Row],[số dư
đầu kỳ]]),IFERROR(-IPMT(Lãi_Suất_/12,1,Khấu_trừ_dần[[#This Row],['#
còn lại]],D149),0)),0)</f>
        <v>6.344933231392256E2</v>
      </c>
      <c r="F148" s="19">
        <f ca="1">IFERROR(IF(AND(Giá_trị_đã_nhập,Khấu_trừ_dần[[#This Row],[ngày
thanh toán]]&lt;&gt;""),-PPMT(Lãi_Suất_/12,1,Thời_hạn_Vay-ROWS($C$4:C148)+1,Khấu_trừ_dần[[#This Row],[số dư
đầu kỳ]]),""),0)</f>
        <v>4.3732772403490753E2</v>
      </c>
      <c r="G148" s="19">
        <f ca="1">IF(Khấu_trừ_dần[[#This Row],[ngày
thanh toán]]="",0,PropertyTaxAmount)</f>
        <v>375</v>
      </c>
      <c r="H148" s="19">
        <f ca="1">IF(Khấu_trừ_dần[[#This Row],[ngày
thanh toán]]="",0,Khấu_trừ_dần[[#This Row],[lãi_suất]]+Khấu_trừ_dần[[#This Row],[gốc]]+Khấu_trừ_dần[[#This Row],[thuế
bất động sản]])</f>
        <v>1.4468210471741331E3</v>
      </c>
      <c r="I148" s="19">
        <f ca="1">IF(Khấu_trừ_dần[[#This Row],[ngày
thanh toán]]="",0,Khấu_trừ_dần[[#This Row],[số dư
đầu kỳ]]-Khấu_trừ_dần[[#This Row],[gốc]])</f>
        <v>1.5227839755341414E5</v>
      </c>
      <c r="J148" s="20">
        <f ca="1">IF(Khấu_trừ_dần[[#This Row],[số dư
cuối kỳ]]&gt;0,LastRow-ROW(),0)</f>
        <v>215</v>
      </c>
    </row>
    <row r="149" spans="2:10" ht="15" customHeight="1" x14ac:dyDescent="0.25">
      <c r="B149" s="21">
        <f>ROWS($B$4:B149)</f>
        <v>146</v>
      </c>
      <c r="C149" s="15">
        <f ca="1">IF(Giá_trị_đã_nhập,IF(Khấu_trừ_dần[[#This Row],['#]]&lt;=Thời_hạn_Vay,IF(ROW()-ROW(Khấu_trừ_dần[[#Headers],[ngày
thanh toán]])=1,LoanStart,IF(I148&gt;0,EDATE(C148,1),"")),""),"")</f>
        <v>49153</v>
      </c>
      <c r="D149" s="19">
        <f ca="1">IF(ROW()-ROW(Khấu_trừ_dần[[#Headers],[số dư
đầu kỳ]])=1,Số_tiền_Vay,IF(Khấu_trừ_dần[[#This Row],[ngày
thanh toán]]="",0,INDEX(Khấu_trừ_dần[], ROW()-4,8)))</f>
        <v>1.5227839755341414E5</v>
      </c>
      <c r="E149" s="19">
        <f ca="1">IF(Giá_trị_đã_nhập,IF(ROW()-ROW(Khấu_trừ_dần[[#Headers],[lãi_suất]])=1,-IPMT(Lãi_Suất_/12,1,Thời_hạn_Vay-ROWS($C$4:C149)+1,Khấu_trừ_dần[[#This Row],[số dư
đầu kỳ]]),IFERROR(-IPMT(Lãi_Suất_/12,1,Khấu_trừ_dần[[#This Row],['#
còn lại]],D150),0)),0)</f>
        <v>6.326635317938711E2</v>
      </c>
      <c r="F149" s="19">
        <f ca="1">IFERROR(IF(AND(Giá_trị_đã_nhập,Khấu_trừ_dần[[#This Row],[ngày
thanh toán]]&lt;&gt;""),-PPMT(Lãi_Suất_/12,1,Thời_hạn_Vay-ROWS($C$4:C149)+1,Khấu_trừ_dần[[#This Row],[số dư
đầu kỳ]]),""),0)</f>
        <v>4.3914992288505294E2</v>
      </c>
      <c r="G149" s="19">
        <f ca="1">IF(Khấu_trừ_dần[[#This Row],[ngày
thanh toán]]="",0,PropertyTaxAmount)</f>
        <v>375</v>
      </c>
      <c r="H149" s="19">
        <f ca="1">IF(Khấu_trừ_dần[[#This Row],[ngày
thanh toán]]="",0,Khấu_trừ_dần[[#This Row],[lãi_suất]]+Khấu_trừ_dần[[#This Row],[gốc]]+Khấu_trừ_dần[[#This Row],[thuế
bất động sản]])</f>
        <v>1.446813454678924E3</v>
      </c>
      <c r="I149" s="19">
        <f ca="1">IF(Khấu_trừ_dần[[#This Row],[ngày
thanh toán]]="",0,Khấu_trừ_dần[[#This Row],[số dư
đầu kỳ]]-Khấu_trừ_dần[[#This Row],[gốc]])</f>
        <v>1.5183924763052908E5</v>
      </c>
      <c r="J149" s="20">
        <f ca="1">IF(Khấu_trừ_dần[[#This Row],[số dư
cuối kỳ]]&gt;0,LastRow-ROW(),0)</f>
        <v>214</v>
      </c>
    </row>
    <row r="150" spans="2:10" ht="15" customHeight="1" x14ac:dyDescent="0.25">
      <c r="B150" s="21">
        <f>ROWS($B$4:B150)</f>
        <v>147</v>
      </c>
      <c r="C150" s="15">
        <f ca="1">IF(Giá_trị_đã_nhập,IF(Khấu_trừ_dần[[#This Row],['#]]&lt;=Thời_hạn_Vay,IF(ROW()-ROW(Khấu_trừ_dần[[#Headers],[ngày
thanh toán]])=1,LoanStart,IF(I149&gt;0,EDATE(C149,1),"")),""),"")</f>
        <v>49184</v>
      </c>
      <c r="D150" s="19">
        <f ca="1">IF(ROW()-ROW(Khấu_trừ_dần[[#Headers],[số dư
đầu kỳ]])=1,Số_tiền_Vay,IF(Khấu_trừ_dần[[#This Row],[ngày
thanh toán]]="",0,INDEX(Khấu_trừ_dần[], ROW()-4,8)))</f>
        <v>1.5183924763052908E5</v>
      </c>
      <c r="E150" s="19">
        <f ca="1">IF(Giá_trị_đã_nhập,IF(ROW()-ROW(Khấu_trừ_dần[[#Headers],[lãi_suất]])=1,-IPMT(Lãi_Suất_/12,1,Thời_hạn_Vay-ROWS($C$4:C150)+1,Khấu_trừ_dần[[#This Row],[số dư
đầu kỳ]]),IFERROR(-IPMT(Lãi_Suất_/12,1,Khấu_trừ_dần[[#This Row],['#
còn lại]],D151),0)),0)</f>
        <v>6.308261163179111E2</v>
      </c>
      <c r="F150" s="19">
        <f ca="1">IFERROR(IF(AND(Giá_trị_đã_nhập,Khấu_trừ_dần[[#This Row],[ngày
thanh toán]]&lt;&gt;""),-PPMT(Lãi_Suất_/12,1,Thời_hạn_Vay-ROWS($C$4:C150)+1,Khấu_trừ_dần[[#This Row],[số dư
đầu kỳ]]),""),0)</f>
        <v>4.409797142304073E2</v>
      </c>
      <c r="G150" s="19">
        <f ca="1">IF(Khấu_trừ_dần[[#This Row],[ngày
thanh toán]]="",0,PropertyTaxAmount)</f>
        <v>375</v>
      </c>
      <c r="H150" s="19">
        <f ca="1">IF(Khấu_trừ_dần[[#This Row],[ngày
thanh toán]]="",0,Khấu_trừ_dần[[#This Row],[lãi_suất]]+Khấu_trừ_dần[[#This Row],[gốc]]+Khấu_trừ_dần[[#This Row],[thuế
bất động sản]])</f>
        <v>1.4468058305483185E3</v>
      </c>
      <c r="I150" s="19">
        <f ca="1">IF(Khấu_trừ_dần[[#This Row],[ngày
thanh toán]]="",0,Khấu_trừ_dần[[#This Row],[số dư
đầu kỳ]]-Khấu_trừ_dần[[#This Row],[gốc]])</f>
        <v>1.5139826791629868E5</v>
      </c>
      <c r="J150" s="20">
        <f ca="1">IF(Khấu_trừ_dần[[#This Row],[số dư
cuối kỳ]]&gt;0,LastRow-ROW(),0)</f>
        <v>213</v>
      </c>
    </row>
    <row r="151" spans="2:10" ht="15" customHeight="1" x14ac:dyDescent="0.25">
      <c r="B151" s="21">
        <f>ROWS($B$4:B151)</f>
        <v>148</v>
      </c>
      <c r="C151" s="15">
        <f ca="1">IF(Giá_trị_đã_nhập,IF(Khấu_trừ_dần[[#This Row],['#]]&lt;=Thời_hạn_Vay,IF(ROW()-ROW(Khấu_trừ_dần[[#Headers],[ngày
thanh toán]])=1,LoanStart,IF(I150&gt;0,EDATE(C150,1),"")),""),"")</f>
        <v>49215</v>
      </c>
      <c r="D151" s="19">
        <f ca="1">IF(ROW()-ROW(Khấu_trừ_dần[[#Headers],[số dư
đầu kỳ]])=1,Số_tiền_Vay,IF(Khấu_trừ_dần[[#This Row],[ngày
thanh toán]]="",0,INDEX(Khấu_trừ_dần[], ROW()-4,8)))</f>
        <v>1.5139826791629868E5</v>
      </c>
      <c r="E151" s="19">
        <f ca="1">IF(Giá_trị_đã_nhập,IF(ROW()-ROW(Khấu_trừ_dần[[#Headers],[lãi_suất]])=1,-IPMT(Lãi_Suất_/12,1,Thời_hạn_Vay-ROWS($C$4:C151)+1,Khấu_trừ_dần[[#This Row],[số dư
đầu kỳ]]),IFERROR(-IPMT(Lãi_Suất_/12,1,Khấu_trừ_dần[[#This Row],['#
còn lại]],D152),0)),0)</f>
        <v>6.289810449441345E2</v>
      </c>
      <c r="F151" s="19">
        <f ca="1">IFERROR(IF(AND(Giá_trị_đã_nhập,Khấu_trừ_dần[[#This Row],[ngày
thanh toán]]&lt;&gt;""),-PPMT(Lãi_Suất_/12,1,Thời_hạn_Vay-ROWS($C$4:C151)+1,Khấu_trừ_dần[[#This Row],[số dư
đầu kỳ]]),""),0)</f>
        <v>4.4281712970636744E2</v>
      </c>
      <c r="G151" s="19">
        <f ca="1">IF(Khấu_trừ_dần[[#This Row],[ngày
thanh toán]]="",0,PropertyTaxAmount)</f>
        <v>375</v>
      </c>
      <c r="H151" s="19">
        <f ca="1">IF(Khấu_trừ_dần[[#This Row],[ngày
thanh toán]]="",0,Khấu_trừ_dần[[#This Row],[lãi_suất]]+Khấu_trừ_dần[[#This Row],[gốc]]+Khấu_trừ_dần[[#This Row],[thuế
bất động sản]])</f>
        <v>1.446798174650502E3</v>
      </c>
      <c r="I151" s="19">
        <f ca="1">IF(Khấu_trừ_dần[[#This Row],[ngày
thanh toán]]="",0,Khấu_trừ_dần[[#This Row],[số dư
đầu kỳ]]-Khấu_trừ_dần[[#This Row],[gốc]])</f>
        <v>1.509554507865923E5</v>
      </c>
      <c r="J151" s="20">
        <f ca="1">IF(Khấu_trừ_dần[[#This Row],[số dư
cuối kỳ]]&gt;0,LastRow-ROW(),0)</f>
        <v>212</v>
      </c>
    </row>
    <row r="152" spans="2:10" ht="15" customHeight="1" x14ac:dyDescent="0.25">
      <c r="B152" s="21">
        <f>ROWS($B$4:B152)</f>
        <v>149</v>
      </c>
      <c r="C152" s="15">
        <f ca="1">IF(Giá_trị_đã_nhập,IF(Khấu_trừ_dần[[#This Row],['#]]&lt;=Thời_hạn_Vay,IF(ROW()-ROW(Khấu_trừ_dần[[#Headers],[ngày
thanh toán]])=1,LoanStart,IF(I151&gt;0,EDATE(C151,1),"")),""),"")</f>
        <v>49245</v>
      </c>
      <c r="D152" s="19">
        <f ca="1">IF(ROW()-ROW(Khấu_trừ_dần[[#Headers],[số dư
đầu kỳ]])=1,Số_tiền_Vay,IF(Khấu_trừ_dần[[#This Row],[ngày
thanh toán]]="",0,INDEX(Khấu_trừ_dần[], ROW()-4,8)))</f>
        <v>1.509554507865923E5</v>
      </c>
      <c r="E152" s="19">
        <f ca="1">IF(Giá_trị_đã_nhập,IF(ROW()-ROW(Khấu_trừ_dần[[#Headers],[lãi_suất]])=1,-IPMT(Lãi_Suất_/12,1,Thời_hạn_Vay-ROWS($C$4:C152)+1,Khấu_trừ_dần[[#This Row],[số dư
đầu kỳ]]),IFERROR(-IPMT(Lãi_Suất_/12,1,Khấu_trừ_dần[[#This Row],['#
còn lại]],D153),0)),0)</f>
        <v>6.271282857729673E2</v>
      </c>
      <c r="F152" s="19">
        <f ca="1">IFERROR(IF(AND(Giá_trị_đã_nhập,Khấu_trừ_dần[[#This Row],[ngày
thanh toán]]&lt;&gt;""),-PPMT(Lãi_Suất_/12,1,Thời_hạn_Vay-ROWS($C$4:C152)+1,Khấu_trừ_dần[[#This Row],[số dư
đầu kỳ]]),""),0)</f>
        <v>4.4466220108014386E2</v>
      </c>
      <c r="G152" s="19">
        <f ca="1">IF(Khấu_trừ_dần[[#This Row],[ngày
thanh toán]]="",0,PropertyTaxAmount)</f>
        <v>375</v>
      </c>
      <c r="H152" s="19">
        <f ca="1">IF(Khấu_trừ_dần[[#This Row],[ngày
thanh toán]]="",0,Khấu_trừ_dần[[#This Row],[lãi_suất]]+Khấu_trừ_dần[[#This Row],[gốc]]+Khấu_trừ_dần[[#This Row],[thuế
bất động sản]])</f>
        <v>1.4467904868531111E3</v>
      </c>
      <c r="I152" s="19">
        <f ca="1">IF(Khấu_trừ_dần[[#This Row],[ngày
thanh toán]]="",0,Khấu_trừ_dần[[#This Row],[số dư
đầu kỳ]]-Khấu_trừ_dần[[#This Row],[gốc]])</f>
        <v>1.5051078858551214E5</v>
      </c>
      <c r="J152" s="20">
        <f ca="1">IF(Khấu_trừ_dần[[#This Row],[số dư
cuối kỳ]]&gt;0,LastRow-ROW(),0)</f>
        <v>211</v>
      </c>
    </row>
    <row r="153" spans="2:10" ht="15" customHeight="1" x14ac:dyDescent="0.25">
      <c r="B153" s="21">
        <f>ROWS($B$4:B153)</f>
        <v>150</v>
      </c>
      <c r="C153" s="15">
        <f ca="1">IF(Giá_trị_đã_nhập,IF(Khấu_trừ_dần[[#This Row],['#]]&lt;=Thời_hạn_Vay,IF(ROW()-ROW(Khấu_trừ_dần[[#Headers],[ngày
thanh toán]])=1,LoanStart,IF(I152&gt;0,EDATE(C152,1),"")),""),"")</f>
        <v>49276</v>
      </c>
      <c r="D153" s="19">
        <f ca="1">IF(ROW()-ROW(Khấu_trừ_dần[[#Headers],[số dư
đầu kỳ]])=1,Số_tiền_Vay,IF(Khấu_trừ_dần[[#This Row],[ngày
thanh toán]]="",0,INDEX(Khấu_trừ_dần[], ROW()-4,8)))</f>
        <v>1.5051078858551214E5</v>
      </c>
      <c r="E153" s="19">
        <f ca="1">IF(Giá_trị_đã_nhập,IF(ROW()-ROW(Khấu_trừ_dần[[#Headers],[lãi_suất]])=1,-IPMT(Lãi_Suất_/12,1,Thời_hạn_Vay-ROWS($C$4:C153)+1,Khấu_trừ_dần[[#This Row],[số dư
đầu kỳ]]),IFERROR(-IPMT(Lãi_Suất_/12,1,Khấu_trừ_dần[[#This Row],['#
còn lại]],D154),0)),0)</f>
        <v>6.252678067719202E2</v>
      </c>
      <c r="F153" s="19">
        <f ca="1">IFERROR(IF(AND(Giá_trị_đã_nhập,Khấu_trừ_dần[[#This Row],[ngày
thanh toán]]&lt;&gt;""),-PPMT(Lãi_Suất_/12,1,Thời_hạn_Vay-ROWS($C$4:C153)+1,Khấu_trừ_dần[[#This Row],[số dư
đầu kỳ]]),""),0)</f>
        <v>4.465149602513112E2</v>
      </c>
      <c r="G153" s="19">
        <f ca="1">IF(Khấu_trừ_dần[[#This Row],[ngày
thanh toán]]="",0,PropertyTaxAmount)</f>
        <v>375</v>
      </c>
      <c r="H153" s="19">
        <f ca="1">IF(Khấu_trừ_dần[[#This Row],[ngày
thanh toán]]="",0,Khấu_trừ_dần[[#This Row],[lãi_suất]]+Khấu_trừ_dần[[#This Row],[gốc]]+Khấu_trừ_dần[[#This Row],[thuế
bất động sản]])</f>
        <v>1.4467827670232314E3</v>
      </c>
      <c r="I153" s="19">
        <f ca="1">IF(Khấu_trừ_dần[[#This Row],[ngày
thanh toán]]="",0,Khấu_trừ_dần[[#This Row],[số dư
đầu kỳ]]-Khấu_trừ_dần[[#This Row],[gốc]])</f>
        <v>1.5006427362526083E5</v>
      </c>
      <c r="J153" s="20">
        <f ca="1">IF(Khấu_trừ_dần[[#This Row],[số dư
cuối kỳ]]&gt;0,LastRow-ROW(),0)</f>
        <v>210</v>
      </c>
    </row>
    <row r="154" spans="2:10" ht="15" customHeight="1" x14ac:dyDescent="0.25">
      <c r="B154" s="21">
        <f>ROWS($B$4:B154)</f>
        <v>151</v>
      </c>
      <c r="C154" s="15">
        <f ca="1">IF(Giá_trị_đã_nhập,IF(Khấu_trừ_dần[[#This Row],['#]]&lt;=Thời_hạn_Vay,IF(ROW()-ROW(Khấu_trừ_dần[[#Headers],[ngày
thanh toán]])=1,LoanStart,IF(I153&gt;0,EDATE(C153,1),"")),""),"")</f>
        <v>49306</v>
      </c>
      <c r="D154" s="19">
        <f ca="1">IF(ROW()-ROW(Khấu_trừ_dần[[#Headers],[số dư
đầu kỳ]])=1,Số_tiền_Vay,IF(Khấu_trừ_dần[[#This Row],[ngày
thanh toán]]="",0,INDEX(Khấu_trừ_dần[], ROW()-4,8)))</f>
        <v>1.5006427362526083E5</v>
      </c>
      <c r="E154" s="19">
        <f ca="1">IF(Giá_trị_đã_nhập,IF(ROW()-ROW(Khấu_trừ_dần[[#Headers],[lãi_suất]])=1,-IPMT(Lãi_Suất_/12,1,Thời_hạn_Vay-ROWS($C$4:C154)+1,Khấu_trừ_dần[[#This Row],[số dư
đầu kỳ]]),IFERROR(-IPMT(Lãi_Suất_/12,1,Khấu_trừ_dần[[#This Row],['#
còn lại]],D155),0)),0)</f>
        <v>6.233995757750353E2</v>
      </c>
      <c r="F154" s="19">
        <f ca="1">IFERROR(IF(AND(Giá_trị_đã_nhập,Khấu_trừ_dần[[#This Row],[ngày
thanh toán]]&lt;&gt;""),-PPMT(Lãi_Suất_/12,1,Thời_hạn_Vay-ROWS($C$4:C154)+1,Khấu_trừ_dần[[#This Row],[số dư
đầu kỳ]]),""),0)</f>
        <v>4.483754392523585E2</v>
      </c>
      <c r="G154" s="19">
        <f ca="1">IF(Khấu_trừ_dần[[#This Row],[ngày
thanh toán]]="",0,PropertyTaxAmount)</f>
        <v>375</v>
      </c>
      <c r="H154" s="19">
        <f ca="1">IF(Khấu_trừ_dần[[#This Row],[ngày
thanh toán]]="",0,Khấu_trừ_dần[[#This Row],[lãi_suất]]+Khấu_trừ_dần[[#This Row],[gốc]]+Khấu_trừ_dần[[#This Row],[thuế
bất động sản]])</f>
        <v>1.4467750150273937E3</v>
      </c>
      <c r="I154" s="19">
        <f ca="1">IF(Khấu_trừ_dần[[#This Row],[ngày
thanh toán]]="",0,Khấu_trừ_dần[[#This Row],[số dư
đầu kỳ]]-Khấu_trừ_dần[[#This Row],[gốc]])</f>
        <v>1.4961589818600848E5</v>
      </c>
      <c r="J154" s="20">
        <f ca="1">IF(Khấu_trừ_dần[[#This Row],[số dư
cuối kỳ]]&gt;0,LastRow-ROW(),0)</f>
        <v>209</v>
      </c>
    </row>
    <row r="155" spans="2:10" ht="15" customHeight="1" x14ac:dyDescent="0.25">
      <c r="B155" s="21">
        <f>ROWS($B$4:B155)</f>
        <v>152</v>
      </c>
      <c r="C155" s="15">
        <f ca="1">IF(Giá_trị_đã_nhập,IF(Khấu_trừ_dần[[#This Row],['#]]&lt;=Thời_hạn_Vay,IF(ROW()-ROW(Khấu_trừ_dần[[#Headers],[ngày
thanh toán]])=1,LoanStart,IF(I154&gt;0,EDATE(C154,1),"")),""),"")</f>
        <v>49337</v>
      </c>
      <c r="D155" s="19">
        <f ca="1">IF(ROW()-ROW(Khấu_trừ_dần[[#Headers],[số dư
đầu kỳ]])=1,Số_tiền_Vay,IF(Khấu_trừ_dần[[#This Row],[ngày
thanh toán]]="",0,INDEX(Khấu_trừ_dần[], ROW()-4,8)))</f>
        <v>1.4961589818600848E5</v>
      </c>
      <c r="E155" s="19">
        <f ca="1">IF(Giá_trị_đã_nhập,IF(ROW()-ROW(Khấu_trừ_dần[[#Headers],[lãi_suất]])=1,-IPMT(Lãi_Suất_/12,1,Thời_hạn_Vay-ROWS($C$4:C155)+1,Khấu_trừ_dần[[#This Row],[số dư
đầu kỳ]]),IFERROR(-IPMT(Lãi_Suất_/12,1,Khấu_trừ_dần[[#This Row],['#
còn lại]],D156),0)),0)</f>
        <v>6.215235604823301E2</v>
      </c>
      <c r="F155" s="19">
        <f ca="1">IFERROR(IF(AND(Giá_trị_đã_nhập,Khấu_trừ_dần[[#This Row],[ngày
thanh toán]]&lt;&gt;""),-PPMT(Lãi_Suất_/12,1,Thời_hạn_Vay-ROWS($C$4:C155)+1,Khấu_trừ_dần[[#This Row],[số dư
đầu kỳ]]),""),0)</f>
        <v>4.502436702492432E2</v>
      </c>
      <c r="G155" s="19">
        <f ca="1">IF(Khấu_trừ_dần[[#This Row],[ngày
thanh toán]]="",0,PropertyTaxAmount)</f>
        <v>375</v>
      </c>
      <c r="H155" s="19">
        <f ca="1">IF(Khấu_trừ_dần[[#This Row],[ngày
thanh toán]]="",0,Khấu_trừ_dần[[#This Row],[lãi_suất]]+Khấu_trừ_dần[[#This Row],[gốc]]+Khấu_trừ_dần[[#This Row],[thuế
bất động sản]])</f>
        <v>1.4467672307315734E3</v>
      </c>
      <c r="I155" s="19">
        <f ca="1">IF(Khấu_trừ_dần[[#This Row],[ngày
thanh toán]]="",0,Khấu_trừ_dần[[#This Row],[số dư
đầu kỳ]]-Khấu_trừ_dần[[#This Row],[gốc]])</f>
        <v>1.4916565451575923E5</v>
      </c>
      <c r="J155" s="20">
        <f ca="1">IF(Khấu_trừ_dần[[#This Row],[số dư
cuối kỳ]]&gt;0,LastRow-ROW(),0)</f>
        <v>208</v>
      </c>
    </row>
    <row r="156" spans="2:10" ht="15" customHeight="1" x14ac:dyDescent="0.25">
      <c r="B156" s="21">
        <f>ROWS($B$4:B156)</f>
        <v>153</v>
      </c>
      <c r="C156" s="15">
        <f ca="1">IF(Giá_trị_đã_nhập,IF(Khấu_trừ_dần[[#This Row],['#]]&lt;=Thời_hạn_Vay,IF(ROW()-ROW(Khấu_trừ_dần[[#Headers],[ngày
thanh toán]])=1,LoanStart,IF(I155&gt;0,EDATE(C155,1),"")),""),"")</f>
        <v>49368</v>
      </c>
      <c r="D156" s="19">
        <f ca="1">IF(ROW()-ROW(Khấu_trừ_dần[[#Headers],[số dư
đầu kỳ]])=1,Số_tiền_Vay,IF(Khấu_trừ_dần[[#This Row],[ngày
thanh toán]]="",0,INDEX(Khấu_trừ_dần[], ROW()-4,8)))</f>
        <v>1.4916565451575923E5</v>
      </c>
      <c r="E156" s="19">
        <f ca="1">IF(Giá_trị_đã_nhập,IF(ROW()-ROW(Khấu_trừ_dần[[#Headers],[lãi_suất]])=1,-IPMT(Lãi_Suất_/12,1,Thời_hạn_Vay-ROWS($C$4:C156)+1,Khấu_trừ_dần[[#This Row],[số dư
đầu kỳ]]),IFERROR(-IPMT(Lãi_Suất_/12,1,Khấu_trừ_dần[[#This Row],['#
còn lại]],D157),0)),0)</f>
        <v>6.196397284592387E2</v>
      </c>
      <c r="F156" s="19">
        <f ca="1">IFERROR(IF(AND(Giá_trị_đã_nhập,Khấu_trừ_dần[[#This Row],[ngày
thanh toán]]&lt;&gt;""),-PPMT(Lãi_Suất_/12,1,Thời_hạn_Vay-ROWS($C$4:C156)+1,Khấu_trừ_dần[[#This Row],[số dư
đầu kỳ]]),""),0)</f>
        <v>4.521196855419483E2</v>
      </c>
      <c r="G156" s="19">
        <f ca="1">IF(Khấu_trừ_dần[[#This Row],[ngày
thanh toán]]="",0,PropertyTaxAmount)</f>
        <v>375</v>
      </c>
      <c r="H156" s="19">
        <f ca="1">IF(Khấu_trừ_dần[[#This Row],[ngày
thanh toán]]="",0,Khấu_trừ_dần[[#This Row],[lãi_suất]]+Khấu_trừ_dần[[#This Row],[gốc]]+Khấu_trừ_dần[[#This Row],[thuế
bất động sản]])</f>
        <v>1.446759414001187E3</v>
      </c>
      <c r="I156" s="19">
        <f ca="1">IF(Khấu_trừ_dần[[#This Row],[ngày
thanh toán]]="",0,Khấu_trừ_dần[[#This Row],[số dư
đầu kỳ]]-Khấu_trừ_dần[[#This Row],[gốc]])</f>
        <v>1.4871353483021728E5</v>
      </c>
      <c r="J156" s="20">
        <f ca="1">IF(Khấu_trừ_dần[[#This Row],[số dư
cuối kỳ]]&gt;0,LastRow-ROW(),0)</f>
        <v>207</v>
      </c>
    </row>
    <row r="157" spans="2:10" ht="15" customHeight="1" x14ac:dyDescent="0.25">
      <c r="B157" s="21">
        <f>ROWS($B$4:B157)</f>
        <v>154</v>
      </c>
      <c r="C157" s="15">
        <f ca="1">IF(Giá_trị_đã_nhập,IF(Khấu_trừ_dần[[#This Row],['#]]&lt;=Thời_hạn_Vay,IF(ROW()-ROW(Khấu_trừ_dần[[#Headers],[ngày
thanh toán]])=1,LoanStart,IF(I156&gt;0,EDATE(C156,1),"")),""),"")</f>
        <v>49396</v>
      </c>
      <c r="D157" s="19">
        <f ca="1">IF(ROW()-ROW(Khấu_trừ_dần[[#Headers],[số dư
đầu kỳ]])=1,Số_tiền_Vay,IF(Khấu_trừ_dần[[#This Row],[ngày
thanh toán]]="",0,INDEX(Khấu_trừ_dần[], ROW()-4,8)))</f>
        <v>1.4871353483021728E5</v>
      </c>
      <c r="E157" s="19">
        <f ca="1">IF(Giá_trị_đã_nhập,IF(ROW()-ROW(Khấu_trừ_dần[[#Headers],[lãi_suất]])=1,-IPMT(Lãi_Suất_/12,1,Thời_hạn_Vay-ROWS($C$4:C157)+1,Khấu_trừ_dần[[#This Row],[số dư
đầu kỳ]]),IFERROR(-IPMT(Lãi_Suất_/12,1,Khấu_trừ_dần[[#This Row],['#
còn lại]],D158),0)),0)</f>
        <v>6.17748047136051E2</v>
      </c>
      <c r="F157" s="19">
        <f ca="1">IFERROR(IF(AND(Giá_trị_đã_nhập,Khấu_trừ_dần[[#This Row],[ngày
thanh toán]]&lt;&gt;""),-PPMT(Lãi_Suất_/12,1,Thời_hạn_Vay-ROWS($C$4:C157)+1,Khấu_trừ_dần[[#This Row],[số dư
đầu kỳ]]),""),0)</f>
        <v>4.5400351756503983E2</v>
      </c>
      <c r="G157" s="19">
        <f ca="1">IF(Khấu_trừ_dần[[#This Row],[ngày
thanh toán]]="",0,PropertyTaxAmount)</f>
        <v>375</v>
      </c>
      <c r="H157" s="19">
        <f ca="1">IF(Khấu_trừ_dần[[#This Row],[ngày
thanh toán]]="",0,Khấu_trừ_dần[[#This Row],[lãi_suất]]+Khấu_trừ_dần[[#This Row],[gốc]]+Khấu_trừ_dần[[#This Row],[thuế
bất động sản]])</f>
        <v>1.446751564701091E3</v>
      </c>
      <c r="I157" s="19">
        <f ca="1">IF(Khấu_trừ_dần[[#This Row],[ngày
thanh toán]]="",0,Khấu_trừ_dần[[#This Row],[số dư
đầu kỳ]]-Khấu_trừ_dần[[#This Row],[gốc]])</f>
        <v>1.4825953131265225E5</v>
      </c>
      <c r="J157" s="20">
        <f ca="1">IF(Khấu_trừ_dần[[#This Row],[số dư
cuối kỳ]]&gt;0,LastRow-ROW(),0)</f>
        <v>206</v>
      </c>
    </row>
    <row r="158" spans="2:10" ht="15" customHeight="1" x14ac:dyDescent="0.25">
      <c r="B158" s="21">
        <f>ROWS($B$4:B158)</f>
        <v>155</v>
      </c>
      <c r="C158" s="15">
        <f ca="1">IF(Giá_trị_đã_nhập,IF(Khấu_trừ_dần[[#This Row],['#]]&lt;=Thời_hạn_Vay,IF(ROW()-ROW(Khấu_trừ_dần[[#Headers],[ngày
thanh toán]])=1,LoanStart,IF(I157&gt;0,EDATE(C157,1),"")),""),"")</f>
        <v>49427</v>
      </c>
      <c r="D158" s="19">
        <f ca="1">IF(ROW()-ROW(Khấu_trừ_dần[[#Headers],[số dư
đầu kỳ]])=1,Số_tiền_Vay,IF(Khấu_trừ_dần[[#This Row],[ngày
thanh toán]]="",0,INDEX(Khấu_trừ_dần[], ROW()-4,8)))</f>
        <v>1.4825953131265225E5</v>
      </c>
      <c r="E158" s="19">
        <f ca="1">IF(Giá_trị_đã_nhập,IF(ROW()-ROW(Khấu_trừ_dần[[#Headers],[lãi_suất]])=1,-IPMT(Lãi_Suất_/12,1,Thời_hạn_Vay-ROWS($C$4:C158)+1,Khấu_trừ_dần[[#This Row],[số dư
đầu kỳ]]),IFERROR(-IPMT(Lãi_Suất_/12,1,Khấu_trừ_dần[[#This Row],['#
còn lại]],D159),0)),0)</f>
        <v>615.84848380735</v>
      </c>
      <c r="F158" s="19">
        <f ca="1">IFERROR(IF(AND(Giá_trị_đã_nhập,Khấu_trừ_dần[[#This Row],[ngày
thanh toán]]&lt;&gt;""),-PPMT(Lãi_Suất_/12,1,Thời_hạn_Vay-ROWS($C$4:C158)+1,Khấu_trừ_dần[[#This Row],[số dư
đầu kỳ]]),""),0)</f>
        <v>4.558951988882275E2</v>
      </c>
      <c r="G158" s="19">
        <f ca="1">IF(Khấu_trừ_dần[[#This Row],[ngày
thanh toán]]="",0,PropertyTaxAmount)</f>
        <v>375</v>
      </c>
      <c r="H158" s="19">
        <f ca="1">IF(Khấu_trừ_dần[[#This Row],[ngày
thanh toán]]="",0,Khấu_trừ_dần[[#This Row],[lãi_suất]]+Khấu_trừ_dần[[#This Row],[gốc]]+Khấu_trừ_dần[[#This Row],[thuế
bất động sản]])</f>
        <v>1.4467436826955775E3</v>
      </c>
      <c r="I158" s="19">
        <f ca="1">IF(Khấu_trừ_dần[[#This Row],[ngày
thanh toán]]="",0,Khấu_trừ_dần[[#This Row],[số dư
đầu kỳ]]-Khấu_trừ_dần[[#This Row],[gốc]])</f>
        <v>1.4780363611376402E5</v>
      </c>
      <c r="J158" s="20">
        <f ca="1">IF(Khấu_trừ_dần[[#This Row],[số dư
cuối kỳ]]&gt;0,LastRow-ROW(),0)</f>
        <v>205</v>
      </c>
    </row>
    <row r="159" spans="2:10" ht="15" customHeight="1" x14ac:dyDescent="0.25">
      <c r="B159" s="21">
        <f>ROWS($B$4:B159)</f>
        <v>156</v>
      </c>
      <c r="C159" s="15">
        <f ca="1">IF(Giá_trị_đã_nhập,IF(Khấu_trừ_dần[[#This Row],['#]]&lt;=Thời_hạn_Vay,IF(ROW()-ROW(Khấu_trừ_dần[[#Headers],[ngày
thanh toán]])=1,LoanStart,IF(I158&gt;0,EDATE(C158,1),"")),""),"")</f>
        <v>49457</v>
      </c>
      <c r="D159" s="19">
        <f ca="1">IF(ROW()-ROW(Khấu_trừ_dần[[#Headers],[số dư
đầu kỳ]])=1,Số_tiền_Vay,IF(Khấu_trừ_dần[[#This Row],[ngày
thanh toán]]="",0,INDEX(Khấu_trừ_dần[], ROW()-4,8)))</f>
        <v>1.4780363611376402E5</v>
      </c>
      <c r="E159" s="19">
        <f ca="1">IF(Giá_trị_đã_nhập,IF(ROW()-ROW(Khấu_trừ_dần[[#Headers],[lãi_suất]])=1,-IPMT(Lãi_Suất_/12,1,Thời_hạn_Vay-ROWS($C$4:C159)+1,Khấu_trừ_dần[[#This Row],[số dư
đầu kỳ]]),IFERROR(-IPMT(Lãi_Suất_/12,1,Khấu_trừ_dần[[#This Row],['#
còn lại]],D160),0)),0)</f>
        <v>6.139410056314463E2</v>
      </c>
      <c r="F159" s="19">
        <f ca="1">IFERROR(IF(AND(Giá_trị_đã_nhập,Khấu_trừ_dần[[#This Row],[ngày
thanh toán]]&lt;&gt;""),-PPMT(Lãi_Suất_/12,1,Thời_hạn_Vay-ROWS($C$4:C159)+1,Khấu_trừ_dần[[#This Row],[số dư
đầu kỳ]]),""),0)</f>
        <v>4.5779476221692846E2</v>
      </c>
      <c r="G159" s="19">
        <f ca="1">IF(Khấu_trừ_dần[[#This Row],[ngày
thanh toán]]="",0,PropertyTaxAmount)</f>
        <v>375</v>
      </c>
      <c r="H159" s="19">
        <f ca="1">IF(Khấu_trừ_dần[[#This Row],[ngày
thanh toán]]="",0,Khấu_trừ_dần[[#This Row],[lãi_suất]]+Khấu_trừ_dần[[#This Row],[gốc]]+Khấu_trừ_dần[[#This Row],[thuế
bất động sản]])</f>
        <v>1.4467357678483747E3</v>
      </c>
      <c r="I159" s="19">
        <f ca="1">IF(Khấu_trừ_dần[[#This Row],[ngày
thanh toán]]="",0,Khấu_trừ_dần[[#This Row],[số dư
đầu kỳ]]-Khấu_trừ_dần[[#This Row],[gốc]])</f>
        <v>1.473458413515471E5</v>
      </c>
      <c r="J159" s="20">
        <f ca="1">IF(Khấu_trừ_dần[[#This Row],[số dư
cuối kỳ]]&gt;0,LastRow-ROW(),0)</f>
        <v>204</v>
      </c>
    </row>
    <row r="160" spans="2:10" ht="15" customHeight="1" x14ac:dyDescent="0.25">
      <c r="B160" s="21">
        <f>ROWS($B$4:B160)</f>
        <v>157</v>
      </c>
      <c r="C160" s="15">
        <f ca="1">IF(Giá_trị_đã_nhập,IF(Khấu_trừ_dần[[#This Row],['#]]&lt;=Thời_hạn_Vay,IF(ROW()-ROW(Khấu_trừ_dần[[#Headers],[ngày
thanh toán]])=1,LoanStart,IF(I159&gt;0,EDATE(C159,1),"")),""),"")</f>
        <v>49488</v>
      </c>
      <c r="D160" s="19">
        <f ca="1">IF(ROW()-ROW(Khấu_trừ_dần[[#Headers],[số dư
đầu kỳ]])=1,Số_tiền_Vay,IF(Khấu_trừ_dần[[#This Row],[ngày
thanh toán]]="",0,INDEX(Khấu_trừ_dần[], ROW()-4,8)))</f>
        <v>1.473458413515471E5</v>
      </c>
      <c r="E160" s="19">
        <f ca="1">IF(Giá_trị_đã_nhập,IF(ROW()-ROW(Khấu_trừ_dần[[#Headers],[lãi_suất]])=1,-IPMT(Lãi_Suất_/12,1,Thời_hạn_Vay-ROWS($C$4:C160)+1,Khấu_trừ_dần[[#This Row],[số dư
đầu kỳ]]),IFERROR(-IPMT(Lãi_Suất_/12,1,Khấu_trừ_dần[[#This Row],['#
còn lại]],D161),0)),0)</f>
        <v>6.120255796298095E2</v>
      </c>
      <c r="F160" s="19">
        <f ca="1">IFERROR(IF(AND(Giá_trị_đã_nhập,Khấu_trừ_dần[[#This Row],[ngày
thanh toán]]&lt;&gt;""),-PPMT(Lãi_Suất_/12,1,Thời_hạn_Vay-ROWS($C$4:C160)+1,Khấu_trừ_dần[[#This Row],[số dư
đầu kỳ]]),""),0)</f>
        <v>4.597022403928324E2</v>
      </c>
      <c r="G160" s="19">
        <f ca="1">IF(Khấu_trừ_dần[[#This Row],[ngày
thanh toán]]="",0,PropertyTaxAmount)</f>
        <v>375</v>
      </c>
      <c r="H160" s="19">
        <f ca="1">IF(Khấu_trừ_dần[[#This Row],[ngày
thanh toán]]="",0,Khấu_trừ_dần[[#This Row],[lãi_suất]]+Khấu_trừ_dần[[#This Row],[gốc]]+Khấu_trừ_dần[[#This Row],[thuế
bất động sản]])</f>
        <v>1.446727820022642E3</v>
      </c>
      <c r="I160" s="19">
        <f ca="1">IF(Khấu_trừ_dần[[#This Row],[ngày
thanh toán]]="",0,Khấu_trừ_dần[[#This Row],[số dư
đầu kỳ]]-Khấu_trừ_dần[[#This Row],[gốc]])</f>
        <v>1.4688613911115428E5</v>
      </c>
      <c r="J160" s="20">
        <f ca="1">IF(Khấu_trừ_dần[[#This Row],[số dư
cuối kỳ]]&gt;0,LastRow-ROW(),0)</f>
        <v>203</v>
      </c>
    </row>
    <row r="161" spans="2:10" ht="15" customHeight="1" x14ac:dyDescent="0.25">
      <c r="B161" s="21">
        <f>ROWS($B$4:B161)</f>
        <v>158</v>
      </c>
      <c r="C161" s="15">
        <f ca="1">IF(Giá_trị_đã_nhập,IF(Khấu_trừ_dần[[#This Row],['#]]&lt;=Thời_hạn_Vay,IF(ROW()-ROW(Khấu_trừ_dần[[#Headers],[ngày
thanh toán]])=1,LoanStart,IF(I160&gt;0,EDATE(C160,1),"")),""),"")</f>
        <v>49518</v>
      </c>
      <c r="D161" s="19">
        <f ca="1">IF(ROW()-ROW(Khấu_trừ_dần[[#Headers],[số dư
đầu kỳ]])=1,Số_tiền_Vay,IF(Khấu_trừ_dần[[#This Row],[ngày
thanh toán]]="",0,INDEX(Khấu_trừ_dần[], ROW()-4,8)))</f>
        <v>1.4688613911115428E5</v>
      </c>
      <c r="E161" s="19">
        <f ca="1">IF(Giá_trị_đã_nhập,IF(ROW()-ROW(Khấu_trừ_dần[[#Headers],[lãi_suất]])=1,-IPMT(Lãi_Suất_/12,1,Thời_hạn_Vay-ROWS($C$4:C161)+1,Khấu_trừ_dần[[#This Row],[số dư
đầu kỳ]]),IFERROR(-IPMT(Lãi_Suất_/12,1,Khấu_trừ_dần[[#This Row],['#
còn lại]],D162),0)),0)</f>
        <v>6.101021726864991E2</v>
      </c>
      <c r="F161" s="19">
        <f ca="1">IFERROR(IF(AND(Giá_trị_đã_nhập,Khấu_trừ_dần[[#This Row],[ngày
thanh toán]]&lt;&gt;""),-PPMT(Lãi_Suất_/12,1,Thời_hạn_Vay-ROWS($C$4:C161)+1,Khấu_trừ_dần[[#This Row],[số dư
đầu kỳ]]),""),0)</f>
        <v>4.616176663944691E2</v>
      </c>
      <c r="G161" s="19">
        <f ca="1">IF(Khấu_trừ_dần[[#This Row],[ngày
thanh toán]]="",0,PropertyTaxAmount)</f>
        <v>375</v>
      </c>
      <c r="H161" s="19">
        <f ca="1">IF(Khấu_trừ_dần[[#This Row],[ngày
thanh toán]]="",0,Khấu_trừ_dần[[#This Row],[lãi_suất]]+Khấu_trừ_dần[[#This Row],[gốc]]+Khấu_trừ_dần[[#This Row],[thuế
bất động sản]])</f>
        <v>1.446719839080968E3</v>
      </c>
      <c r="I161" s="19">
        <f ca="1">IF(Khấu_trừ_dần[[#This Row],[ngày
thanh toán]]="",0,Khấu_trừ_dần[[#This Row],[số dư
đầu kỳ]]-Khấu_trừ_dần[[#This Row],[gốc]])</f>
        <v>1.464245214447598E5</v>
      </c>
      <c r="J161" s="20">
        <f ca="1">IF(Khấu_trừ_dần[[#This Row],[số dư
cuối kỳ]]&gt;0,LastRow-ROW(),0)</f>
        <v>202</v>
      </c>
    </row>
    <row r="162" spans="2:10" ht="15" customHeight="1" x14ac:dyDescent="0.25">
      <c r="B162" s="21">
        <f>ROWS($B$4:B162)</f>
        <v>159</v>
      </c>
      <c r="C162" s="15">
        <f ca="1">IF(Giá_trị_đã_nhập,IF(Khấu_trừ_dần[[#This Row],['#]]&lt;=Thời_hạn_Vay,IF(ROW()-ROW(Khấu_trừ_dần[[#Headers],[ngày
thanh toán]])=1,LoanStart,IF(I161&gt;0,EDATE(C161,1),"")),""),"")</f>
        <v>49549</v>
      </c>
      <c r="D162" s="19">
        <f ca="1">IF(ROW()-ROW(Khấu_trừ_dần[[#Headers],[số dư
đầu kỳ]])=1,Số_tiền_Vay,IF(Khấu_trừ_dần[[#This Row],[ngày
thanh toán]]="",0,INDEX(Khấu_trừ_dần[], ROW()-4,8)))</f>
        <v>1.464245214447598E5</v>
      </c>
      <c r="E162" s="19">
        <f ca="1">IF(Giá_trị_đã_nhập,IF(ROW()-ROW(Khấu_trừ_dần[[#Headers],[lãi_suất]])=1,-IPMT(Lãi_Suất_/12,1,Thời_hạn_Vay-ROWS($C$4:C162)+1,Khấu_trừ_dần[[#This Row],[số dư
đầu kỳ]]),IFERROR(-IPMT(Lãi_Suất_/12,1,Khấu_trừ_dần[[#This Row],['#
còn lại]],D163),0)),0)</f>
        <v>6.081707515475917E2</v>
      </c>
      <c r="F162" s="19">
        <f ca="1">IFERROR(IF(AND(Giá_trị_đã_nhập,Khấu_trừ_dần[[#This Row],[ngày
thanh toán]]&lt;&gt;""),-PPMT(Lãi_Suất_/12,1,Thời_hạn_Vay-ROWS($C$4:C162)+1,Khấu_trừ_dần[[#This Row],[số dư
đầu kỳ]]),""),0)</f>
        <v>4.6354107333777944E2</v>
      </c>
      <c r="G162" s="19">
        <f ca="1">IF(Khấu_trừ_dần[[#This Row],[ngày
thanh toán]]="",0,PropertyTaxAmount)</f>
        <v>375</v>
      </c>
      <c r="H162" s="19">
        <f ca="1">IF(Khấu_trừ_dần[[#This Row],[ngày
thanh toán]]="",0,Khấu_trừ_dần[[#This Row],[lãi_suất]]+Khấu_trừ_dần[[#This Row],[gốc]]+Khấu_trừ_dần[[#This Row],[thuế
bất động sản]])</f>
        <v>1.4467118248853712E3</v>
      </c>
      <c r="I162" s="19">
        <f ca="1">IF(Khấu_trừ_dần[[#This Row],[ngày
thanh toán]]="",0,Khấu_trừ_dần[[#This Row],[số dư
đầu kỳ]]-Khấu_trừ_dần[[#This Row],[gốc]])</f>
        <v>1.4596098037142202E5</v>
      </c>
      <c r="J162" s="20">
        <f ca="1">IF(Khấu_trừ_dần[[#This Row],[số dư
cuối kỳ]]&gt;0,LastRow-ROW(),0)</f>
        <v>201</v>
      </c>
    </row>
    <row r="163" spans="2:10" ht="15" customHeight="1" x14ac:dyDescent="0.25">
      <c r="B163" s="21">
        <f>ROWS($B$4:B163)</f>
        <v>160</v>
      </c>
      <c r="C163" s="15">
        <f ca="1">IF(Giá_trị_đã_nhập,IF(Khấu_trừ_dần[[#This Row],['#]]&lt;=Thời_hạn_Vay,IF(ROW()-ROW(Khấu_trừ_dần[[#Headers],[ngày
thanh toán]])=1,LoanStart,IF(I162&gt;0,EDATE(C162,1),"")),""),"")</f>
        <v>49580</v>
      </c>
      <c r="D163" s="19">
        <f ca="1">IF(ROW()-ROW(Khấu_trừ_dần[[#Headers],[số dư
đầu kỳ]])=1,Số_tiền_Vay,IF(Khấu_trừ_dần[[#This Row],[ngày
thanh toán]]="",0,INDEX(Khấu_trừ_dần[], ROW()-4,8)))</f>
        <v>1.4596098037142202E5</v>
      </c>
      <c r="E163" s="19">
        <f ca="1">IF(Giá_trị_đã_nhập,IF(ROW()-ROW(Khấu_trừ_dần[[#Headers],[lãi_suất]])=1,-IPMT(Lãi_Suất_/12,1,Thời_hạn_Vay-ROWS($C$4:C163)+1,Khấu_trừ_dần[[#This Row],[số dư
đầu kỳ]]),IFERROR(-IPMT(Lãi_Suất_/12,1,Khấu_trừ_dần[[#This Row],['#
còn lại]],D164),0)),0)</f>
        <v>6.062312828206055E2</v>
      </c>
      <c r="F163" s="19">
        <f ca="1">IFERROR(IF(AND(Giá_trị_đã_nhập,Khấu_trừ_dần[[#This Row],[ngày
thanh toán]]&lt;&gt;""),-PPMT(Lãi_Suất_/12,1,Thời_hạn_Vay-ROWS($C$4:C163)+1,Khấu_trừ_dần[[#This Row],[số dư
đầu kỳ]]),""),0)</f>
        <v>4.6547249447668685E2</v>
      </c>
      <c r="G163" s="19">
        <f ca="1">IF(Khấu_trừ_dần[[#This Row],[ngày
thanh toán]]="",0,PropertyTaxAmount)</f>
        <v>375</v>
      </c>
      <c r="H163" s="19">
        <f ca="1">IF(Khấu_trừ_dần[[#This Row],[ngày
thanh toán]]="",0,Khấu_trừ_dần[[#This Row],[lãi_suất]]+Khấu_trừ_dần[[#This Row],[gốc]]+Khấu_trừ_dần[[#This Row],[thuế
bất động sản]])</f>
        <v>1.4467037772972924E3</v>
      </c>
      <c r="I163" s="19">
        <f ca="1">IF(Khấu_trừ_dần[[#This Row],[ngày
thanh toán]]="",0,Khấu_trừ_dần[[#This Row],[số dư
đầu kỳ]]-Khấu_trừ_dần[[#This Row],[gốc]])</f>
        <v>1.4549550787694534E5</v>
      </c>
      <c r="J163" s="20">
        <f ca="1">IF(Khấu_trừ_dần[[#This Row],[số dư
cuối kỳ]]&gt;0,LastRow-ROW(),0)</f>
        <v>200</v>
      </c>
    </row>
    <row r="164" spans="2:10" ht="15" customHeight="1" x14ac:dyDescent="0.25">
      <c r="B164" s="21">
        <f>ROWS($B$4:B164)</f>
        <v>161</v>
      </c>
      <c r="C164" s="15">
        <f ca="1">IF(Giá_trị_đã_nhập,IF(Khấu_trừ_dần[[#This Row],['#]]&lt;=Thời_hạn_Vay,IF(ROW()-ROW(Khấu_trừ_dần[[#Headers],[ngày
thanh toán]])=1,LoanStart,IF(I163&gt;0,EDATE(C163,1),"")),""),"")</f>
        <v>49610</v>
      </c>
      <c r="D164" s="19">
        <f ca="1">IF(ROW()-ROW(Khấu_trừ_dần[[#Headers],[số dư
đầu kỳ]])=1,Số_tiền_Vay,IF(Khấu_trừ_dần[[#This Row],[ngày
thanh toán]]="",0,INDEX(Khấu_trừ_dần[], ROW()-4,8)))</f>
        <v>1.4549550787694534E5</v>
      </c>
      <c r="E164" s="19">
        <f ca="1">IF(Giá_trị_đã_nhập,IF(ROW()-ROW(Khấu_trừ_dần[[#Headers],[lãi_suất]])=1,-IPMT(Lãi_Suất_/12,1,Thời_hạn_Vay-ROWS($C$4:C164)+1,Khấu_trừ_dần[[#This Row],[số dư
đầu kỳ]]),IFERROR(-IPMT(Lãi_Suất_/12,1,Khấu_trừ_dần[[#This Row],['#
còn lại]],D165),0)),0)</f>
        <v>6.042837329739236E2</v>
      </c>
      <c r="F164" s="19">
        <f ca="1">IFERROR(IF(AND(Giá_trị_đã_nhập,Khấu_trừ_dần[[#This Row],[ngày
thanh toán]]&lt;&gt;""),-PPMT(Lãi_Suất_/12,1,Thời_hạn_Vay-ROWS($C$4:C164)+1,Khấu_trừ_dần[[#This Row],[số dư
đầu kỳ]]),""),0)</f>
        <v>4.6741196320367294E2</v>
      </c>
      <c r="G164" s="19">
        <f ca="1">IF(Khấu_trừ_dần[[#This Row],[ngày
thanh toán]]="",0,PropertyTaxAmount)</f>
        <v>375</v>
      </c>
      <c r="H164" s="19">
        <f ca="1">IF(Khấu_trừ_dần[[#This Row],[ngày
thanh toán]]="",0,Khấu_trừ_dần[[#This Row],[lãi_suất]]+Khấu_trừ_dần[[#This Row],[gốc]]+Khấu_trừ_dần[[#This Row],[thuế
bất động sản]])</f>
        <v>1.4466956961775966E3</v>
      </c>
      <c r="I164" s="19">
        <f ca="1">IF(Khấu_trừ_dần[[#This Row],[ngày
thanh toán]]="",0,Khấu_trừ_dần[[#This Row],[số dư
đầu kỳ]]-Khấu_trừ_dần[[#This Row],[gốc]])</f>
        <v>1.4502809591374168E5</v>
      </c>
      <c r="J164" s="20">
        <f ca="1">IF(Khấu_trừ_dần[[#This Row],[số dư
cuối kỳ]]&gt;0,LastRow-ROW(),0)</f>
        <v>199</v>
      </c>
    </row>
    <row r="165" spans="2:10" ht="15" customHeight="1" x14ac:dyDescent="0.25">
      <c r="B165" s="21">
        <f>ROWS($B$4:B165)</f>
        <v>162</v>
      </c>
      <c r="C165" s="15">
        <f ca="1">IF(Giá_trị_đã_nhập,IF(Khấu_trừ_dần[[#This Row],['#]]&lt;=Thời_hạn_Vay,IF(ROW()-ROW(Khấu_trừ_dần[[#Headers],[ngày
thanh toán]])=1,LoanStart,IF(I164&gt;0,EDATE(C164,1),"")),""),"")</f>
        <v>49641</v>
      </c>
      <c r="D165" s="19">
        <f ca="1">IF(ROW()-ROW(Khấu_trừ_dần[[#Headers],[số dư
đầu kỳ]])=1,Số_tiền_Vay,IF(Khấu_trừ_dần[[#This Row],[ngày
thanh toán]]="",0,INDEX(Khấu_trừ_dần[], ROW()-4,8)))</f>
        <v>1.4502809591374168E5</v>
      </c>
      <c r="E165" s="19">
        <f ca="1">IF(Giá_trị_đã_nhập,IF(ROW()-ROW(Khấu_trừ_dần[[#Headers],[lãi_suất]])=1,-IPMT(Lãi_Suất_/12,1,Thời_hạn_Vay-ROWS($C$4:C165)+1,Khấu_trừ_dần[[#This Row],[số dư
đầu kỳ]]),IFERROR(-IPMT(Lãi_Suất_/12,1,Khấu_trừ_dần[[#This Row],['#
còn lại]],D166),0)),0)</f>
        <v>6.023280683362138E2</v>
      </c>
      <c r="F165" s="19">
        <f ca="1">IFERROR(IF(AND(Giá_trị_đã_nhập,Khấu_trừ_dần[[#This Row],[ngày
thanh toán]]&lt;&gt;""),-PPMT(Lãi_Suất_/12,1,Thời_hạn_Vay-ROWS($C$4:C165)+1,Khấu_trừ_dần[[#This Row],[số dư
đầu kỳ]]),""),0)</f>
        <v>4.6935951305035496E2</v>
      </c>
      <c r="G165" s="19">
        <f ca="1">IF(Khấu_trừ_dần[[#This Row],[ngày
thanh toán]]="",0,PropertyTaxAmount)</f>
        <v>375</v>
      </c>
      <c r="H165" s="19">
        <f ca="1">IF(Khấu_trừ_dần[[#This Row],[ngày
thanh toán]]="",0,Khấu_trừ_dần[[#This Row],[lãi_suất]]+Khấu_trừ_dần[[#This Row],[gốc]]+Khấu_trừ_dần[[#This Row],[thuế
bất động sản]])</f>
        <v>1.4466875813865688E3</v>
      </c>
      <c r="I165" s="19">
        <f ca="1">IF(Khấu_trừ_dần[[#This Row],[ngày
thanh toán]]="",0,Khấu_trừ_dần[[#This Row],[số dư
đầu kỳ]]-Khấu_trừ_dần[[#This Row],[gốc]])</f>
        <v>1.4455873640069133E5</v>
      </c>
      <c r="J165" s="20">
        <f ca="1">IF(Khấu_trừ_dần[[#This Row],[số dư
cuối kỳ]]&gt;0,LastRow-ROW(),0)</f>
        <v>198</v>
      </c>
    </row>
    <row r="166" spans="2:10" ht="15" customHeight="1" x14ac:dyDescent="0.25">
      <c r="B166" s="21">
        <f>ROWS($B$4:B166)</f>
        <v>163</v>
      </c>
      <c r="C166" s="15">
        <f ca="1">IF(Giá_trị_đã_nhập,IF(Khấu_trừ_dần[[#This Row],['#]]&lt;=Thời_hạn_Vay,IF(ROW()-ROW(Khấu_trừ_dần[[#Headers],[ngày
thanh toán]])=1,LoanStart,IF(I165&gt;0,EDATE(C165,1),"")),""),"")</f>
        <v>49671</v>
      </c>
      <c r="D166" s="19">
        <f ca="1">IF(ROW()-ROW(Khấu_trừ_dần[[#Headers],[số dư
đầu kỳ]])=1,Số_tiền_Vay,IF(Khấu_trừ_dần[[#This Row],[ngày
thanh toán]]="",0,INDEX(Khấu_trừ_dần[], ROW()-4,8)))</f>
        <v>1.4455873640069133E5</v>
      </c>
      <c r="E166" s="19">
        <f ca="1">IF(Giá_trị_đã_nhập,IF(ROW()-ROW(Khấu_trừ_dần[[#Headers],[lãi_suất]])=1,-IPMT(Lãi_Suất_/12,1,Thời_hạn_Vay-ROWS($C$4:C166)+1,Khấu_trừ_dần[[#This Row],[số dư
đầu kỳ]]),IFERROR(-IPMT(Lãi_Suất_/12,1,Khấu_trừ_dần[[#This Row],['#
còn lại]],D167),0)),0)</f>
        <v>6.003642550958469E2</v>
      </c>
      <c r="F166" s="19">
        <f ca="1">IFERROR(IF(AND(Giá_trị_đã_nhập,Khấu_trừ_dần[[#This Row],[ngày
thanh toán]]&lt;&gt;""),-PPMT(Lãi_Suất_/12,1,Thời_hạn_Vay-ROWS($C$4:C166)+1,Khấu_trừ_dần[[#This Row],[số dư
đầu kỳ]]),""),0)</f>
        <v>4.71315177688065E2</v>
      </c>
      <c r="G166" s="19">
        <f ca="1">IF(Khấu_trừ_dần[[#This Row],[ngày
thanh toán]]="",0,PropertyTaxAmount)</f>
        <v>375</v>
      </c>
      <c r="H166" s="19">
        <f ca="1">IF(Khấu_trừ_dần[[#This Row],[ngày
thanh toán]]="",0,Khấu_trừ_dần[[#This Row],[lãi_suất]]+Khấu_trừ_dần[[#This Row],[gốc]]+Khấu_trừ_dần[[#This Row],[thuế
bất động sản]])</f>
        <v>1.446679432783912E3</v>
      </c>
      <c r="I166" s="19">
        <f ca="1">IF(Khấu_trừ_dần[[#This Row],[ngày
thanh toán]]="",0,Khấu_trừ_dần[[#This Row],[số dư
đầu kỳ]]-Khấu_trừ_dần[[#This Row],[gốc]])</f>
        <v>1.4408742122300327E5</v>
      </c>
      <c r="J166" s="20">
        <f ca="1">IF(Khấu_trừ_dần[[#This Row],[số dư
cuối kỳ]]&gt;0,LastRow-ROW(),0)</f>
        <v>197</v>
      </c>
    </row>
    <row r="167" spans="2:10" ht="15" customHeight="1" x14ac:dyDescent="0.25">
      <c r="B167" s="21">
        <f>ROWS($B$4:B167)</f>
        <v>164</v>
      </c>
      <c r="C167" s="15">
        <f ca="1">IF(Giá_trị_đã_nhập,IF(Khấu_trừ_dần[[#This Row],['#]]&lt;=Thời_hạn_Vay,IF(ROW()-ROW(Khấu_trừ_dần[[#Headers],[ngày
thanh toán]])=1,LoanStart,IF(I166&gt;0,EDATE(C166,1),"")),""),"")</f>
        <v>49702</v>
      </c>
      <c r="D167" s="19">
        <f ca="1">IF(ROW()-ROW(Khấu_trừ_dần[[#Headers],[số dư
đầu kỳ]])=1,Số_tiền_Vay,IF(Khấu_trừ_dần[[#This Row],[ngày
thanh toán]]="",0,INDEX(Khấu_trừ_dần[], ROW()-4,8)))</f>
        <v>1.4408742122300327E5</v>
      </c>
      <c r="E167" s="19">
        <f ca="1">IF(Giá_trị_đã_nhập,IF(ROW()-ROW(Khấu_trừ_dần[[#Headers],[lãi_suất]])=1,-IPMT(Lãi_Suất_/12,1,Thời_hạn_Vay-ROWS($C$4:C167)+1,Khấu_trừ_dần[[#This Row],[số dư
đầu kỳ]]),IFERROR(-IPMT(Lãi_Suất_/12,1,Khấu_trừ_dần[[#This Row],['#
còn lại]],D168),0)),0)</f>
        <v>5.983922593003118E2</v>
      </c>
      <c r="F167" s="19">
        <f ca="1">IFERROR(IF(AND(Giá_trị_đã_nhập,Khấu_trừ_dần[[#This Row],[ngày
thanh toán]]&lt;&gt;""),-PPMT(Lãi_Suất_/12,1,Thời_hạn_Vay-ROWS($C$4:C167)+1,Khấu_trừ_dần[[#This Row],[số dư
đầu kỳ]]),""),0)</f>
        <v>4.732789909284319E2</v>
      </c>
      <c r="G167" s="19">
        <f ca="1">IF(Khấu_trừ_dần[[#This Row],[ngày
thanh toán]]="",0,PropertyTaxAmount)</f>
        <v>375</v>
      </c>
      <c r="H167" s="19">
        <f ca="1">IF(Khấu_trừ_dần[[#This Row],[ngày
thanh toán]]="",0,Khấu_trừ_dần[[#This Row],[lãi_suất]]+Khấu_trừ_dần[[#This Row],[gốc]]+Khấu_trừ_dần[[#This Row],[thuế
bất động sản]])</f>
        <v>1.4466712502287437E3</v>
      </c>
      <c r="I167" s="19">
        <f ca="1">IF(Khấu_trừ_dần[[#This Row],[ngày
thanh toán]]="",0,Khấu_trừ_dần[[#This Row],[số dư
đầu kỳ]]-Khấu_trừ_dần[[#This Row],[gốc]])</f>
        <v>1.4361414223207484E5</v>
      </c>
      <c r="J167" s="20">
        <f ca="1">IF(Khấu_trừ_dần[[#This Row],[số dư
cuối kỳ]]&gt;0,LastRow-ROW(),0)</f>
        <v>196</v>
      </c>
    </row>
    <row r="168" spans="2:10" ht="15" customHeight="1" x14ac:dyDescent="0.25">
      <c r="B168" s="21">
        <f>ROWS($B$4:B168)</f>
        <v>165</v>
      </c>
      <c r="C168" s="15">
        <f ca="1">IF(Giá_trị_đã_nhập,IF(Khấu_trừ_dần[[#This Row],['#]]&lt;=Thời_hạn_Vay,IF(ROW()-ROW(Khấu_trừ_dần[[#Headers],[ngày
thanh toán]])=1,LoanStart,IF(I167&gt;0,EDATE(C167,1),"")),""),"")</f>
        <v>49733</v>
      </c>
      <c r="D168" s="19">
        <f ca="1">IF(ROW()-ROW(Khấu_trừ_dần[[#Headers],[số dư
đầu kỳ]])=1,Số_tiền_Vay,IF(Khấu_trừ_dần[[#This Row],[ngày
thanh toán]]="",0,INDEX(Khấu_trừ_dần[], ROW()-4,8)))</f>
        <v>1.4361414223207484E5</v>
      </c>
      <c r="E168" s="19">
        <f ca="1">IF(Giá_trị_đã_nhập,IF(ROW()-ROW(Khấu_trừ_dần[[#Headers],[lãi_suất]])=1,-IPMT(Lãi_Suất_/12,1,Thời_hạn_Vay-ROWS($C$4:C168)+1,Khấu_trừ_dần[[#This Row],[số dư
đầu kỳ]]),IFERROR(-IPMT(Lãi_Suất_/12,1,Khấu_trừ_dần[[#This Row],['#
còn lại]],D169),0)),0)</f>
        <v>5.964120468556287E2</v>
      </c>
      <c r="F168" s="19">
        <f ca="1">IFERROR(IF(AND(Giá_trị_đã_nhập,Khấu_trừ_dần[[#This Row],[ngày
thanh toán]]&lt;&gt;""),-PPMT(Lãi_Suất_/12,1,Thời_hạn_Vay-ROWS($C$4:C168)+1,Khấu_trừ_dần[[#This Row],[số dư
đầu kỳ]]),""),0)</f>
        <v>4.75250986723967E2</v>
      </c>
      <c r="G168" s="19">
        <f ca="1">IF(Khấu_trừ_dần[[#This Row],[ngày
thanh toán]]="",0,PropertyTaxAmount)</f>
        <v>375</v>
      </c>
      <c r="H168" s="19">
        <f ca="1">IF(Khấu_trừ_dần[[#This Row],[ngày
thanh toán]]="",0,Khấu_trừ_dần[[#This Row],[lãi_suất]]+Khấu_trừ_dần[[#This Row],[gốc]]+Khấu_trừ_dần[[#This Row],[thuế
bất động sản]])</f>
        <v>1.4466630335795958E3</v>
      </c>
      <c r="I168" s="19">
        <f ca="1">IF(Khấu_trừ_dần[[#This Row],[ngày
thanh toán]]="",0,Khấu_trừ_dần[[#This Row],[số dư
đầu kỳ]]-Khấu_trừ_dần[[#This Row],[gốc]])</f>
        <v>1.4313889124535088E5</v>
      </c>
      <c r="J168" s="20">
        <f ca="1">IF(Khấu_trừ_dần[[#This Row],[số dư
cuối kỳ]]&gt;0,LastRow-ROW(),0)</f>
        <v>195</v>
      </c>
    </row>
    <row r="169" spans="2:10" ht="15" customHeight="1" x14ac:dyDescent="0.25">
      <c r="B169" s="21">
        <f>ROWS($B$4:B169)</f>
        <v>166</v>
      </c>
      <c r="C169" s="15">
        <f ca="1">IF(Giá_trị_đã_nhập,IF(Khấu_trừ_dần[[#This Row],['#]]&lt;=Thời_hạn_Vay,IF(ROW()-ROW(Khấu_trừ_dần[[#Headers],[ngày
thanh toán]])=1,LoanStart,IF(I168&gt;0,EDATE(C168,1),"")),""),"")</f>
        <v>49762</v>
      </c>
      <c r="D169" s="19">
        <f ca="1">IF(ROW()-ROW(Khấu_trừ_dần[[#Headers],[số dư
đầu kỳ]])=1,Số_tiền_Vay,IF(Khấu_trừ_dần[[#This Row],[ngày
thanh toán]]="",0,INDEX(Khấu_trừ_dần[], ROW()-4,8)))</f>
        <v>1.4313889124535088E5</v>
      </c>
      <c r="E169" s="19">
        <f ca="1">IF(Giá_trị_đã_nhập,IF(ROW()-ROW(Khấu_trừ_dần[[#Headers],[lãi_suất]])=1,-IPMT(Lãi_Suất_/12,1,Thời_hạn_Vay-ROWS($C$4:C169)+1,Khấu_trừ_dần[[#This Row],[số dư
đầu kỳ]]),IFERROR(-IPMT(Lãi_Suất_/12,1,Khấu_trừ_dần[[#This Row],['#
còn lại]],D170),0)),0)</f>
        <v>5.944235835257592E2</v>
      </c>
      <c r="F169" s="19">
        <f ca="1">IFERROR(IF(AND(Giá_trị_đã_nhập,Khấu_trừ_dần[[#This Row],[ngày
thanh toán]]&lt;&gt;""),-PPMT(Lãi_Suất_/12,1,Thời_hạn_Vay-ROWS($C$4:C169)+1,Khấu_trừ_dần[[#This Row],[số dư
đầu kỳ]]),""),0)</f>
        <v>4.772311991686503E2</v>
      </c>
      <c r="G169" s="19">
        <f ca="1">IF(Khấu_trừ_dần[[#This Row],[ngày
thanh toán]]="",0,PropertyTaxAmount)</f>
        <v>375</v>
      </c>
      <c r="H169" s="19">
        <f ca="1">IF(Khấu_trừ_dần[[#This Row],[ngày
thanh toán]]="",0,Khấu_trừ_dần[[#This Row],[lãi_suất]]+Khấu_trừ_dần[[#This Row],[gốc]]+Khấu_trừ_dần[[#This Row],[thuế
bất động sản]])</f>
        <v>1.4466547826944095E3</v>
      </c>
      <c r="I169" s="19">
        <f ca="1">IF(Khấu_trừ_dần[[#This Row],[ngày
thanh toán]]="",0,Khấu_trừ_dần[[#This Row],[số dư
đầu kỳ]]-Khấu_trừ_dần[[#This Row],[gốc]])</f>
        <v>1.4266166004618222E5</v>
      </c>
      <c r="J169" s="20">
        <f ca="1">IF(Khấu_trừ_dần[[#This Row],[số dư
cuối kỳ]]&gt;0,LastRow-ROW(),0)</f>
        <v>194</v>
      </c>
    </row>
    <row r="170" spans="2:10" ht="15" customHeight="1" x14ac:dyDescent="0.25">
      <c r="B170" s="21">
        <f>ROWS($B$4:B170)</f>
        <v>167</v>
      </c>
      <c r="C170" s="15">
        <f ca="1">IF(Giá_trị_đã_nhập,IF(Khấu_trừ_dần[[#This Row],['#]]&lt;=Thời_hạn_Vay,IF(ROW()-ROW(Khấu_trừ_dần[[#Headers],[ngày
thanh toán]])=1,LoanStart,IF(I169&gt;0,EDATE(C169,1),"")),""),"")</f>
        <v>49793</v>
      </c>
      <c r="D170" s="19">
        <f ca="1">IF(ROW()-ROW(Khấu_trừ_dần[[#Headers],[số dư
đầu kỳ]])=1,Số_tiền_Vay,IF(Khấu_trừ_dần[[#This Row],[ngày
thanh toán]]="",0,INDEX(Khấu_trừ_dần[], ROW()-4,8)))</f>
        <v>1.4266166004618222E5</v>
      </c>
      <c r="E170" s="19">
        <f ca="1">IF(Giá_trị_đã_nhập,IF(ROW()-ROW(Khấu_trừ_dần[[#Headers],[lãi_suất]])=1,-IPMT(Lãi_Suất_/12,1,Thời_hạn_Vay-ROWS($C$4:C170)+1,Khấu_trừ_dần[[#This Row],[số dư
đầu kỳ]]),IFERROR(-IPMT(Lãi_Suất_/12,1,Khấu_trừ_dần[[#This Row],['#
còn lại]],D171),0)),0)</f>
        <v>5.924268349320155E2</v>
      </c>
      <c r="F170" s="19">
        <f ca="1">IFERROR(IF(AND(Giá_trị_đã_nhập,Khấu_trừ_dần[[#This Row],[ngày
thanh toán]]&lt;&gt;""),-PPMT(Lãi_Suất_/12,1,Thời_hạn_Vay-ROWS($C$4:C170)+1,Khấu_trừ_dần[[#This Row],[số dư
đầu kỳ]]),""),0)</f>
        <v>4.792196624985195E2</v>
      </c>
      <c r="G170" s="19">
        <f ca="1">IF(Khấu_trừ_dần[[#This Row],[ngày
thanh toán]]="",0,PropertyTaxAmount)</f>
        <v>375</v>
      </c>
      <c r="H170" s="19">
        <f ca="1">IF(Khấu_trừ_dần[[#This Row],[ngày
thanh toán]]="",0,Khấu_trừ_dần[[#This Row],[lãi_suất]]+Khấu_trừ_dần[[#This Row],[gốc]]+Khấu_trừ_dần[[#This Row],[thuế
bất động sản]])</f>
        <v>1.446646497430535E3</v>
      </c>
      <c r="I170" s="19">
        <f ca="1">IF(Khấu_trừ_dần[[#This Row],[ngày
thanh toán]]="",0,Khấu_trừ_dần[[#This Row],[số dư
đầu kỳ]]-Khấu_trừ_dần[[#This Row],[gốc]])</f>
        <v>1.4218244038368372E5</v>
      </c>
      <c r="J170" s="20">
        <f ca="1">IF(Khấu_trừ_dần[[#This Row],[số dư
cuối kỳ]]&gt;0,LastRow-ROW(),0)</f>
        <v>193</v>
      </c>
    </row>
    <row r="171" spans="2:10" ht="15" customHeight="1" x14ac:dyDescent="0.25">
      <c r="B171" s="21">
        <f>ROWS($B$4:B171)</f>
        <v>168</v>
      </c>
      <c r="C171" s="15">
        <f ca="1">IF(Giá_trị_đã_nhập,IF(Khấu_trừ_dần[[#This Row],['#]]&lt;=Thời_hạn_Vay,IF(ROW()-ROW(Khấu_trừ_dần[[#Headers],[ngày
thanh toán]])=1,LoanStart,IF(I170&gt;0,EDATE(C170,1),"")),""),"")</f>
        <v>49823</v>
      </c>
      <c r="D171" s="19">
        <f ca="1">IF(ROW()-ROW(Khấu_trừ_dần[[#Headers],[số dư
đầu kỳ]])=1,Số_tiền_Vay,IF(Khấu_trừ_dần[[#This Row],[ngày
thanh toán]]="",0,INDEX(Khấu_trừ_dần[], ROW()-4,8)))</f>
        <v>1.4218244038368372E5</v>
      </c>
      <c r="E171" s="19">
        <f ca="1">IF(Giá_trị_đã_nhập,IF(ROW()-ROW(Khấu_trừ_dần[[#Headers],[lãi_suất]])=1,-IPMT(Lãi_Suất_/12,1,Thời_hạn_Vay-ROWS($C$4:C171)+1,Khấu_trừ_dần[[#This Row],[số dư
đầu kỳ]]),IFERROR(-IPMT(Lãi_Suất_/12,1,Khấu_trừ_dần[[#This Row],['#
còn lại]],D172),0)),0)</f>
        <v>5.904217665524644E2</v>
      </c>
      <c r="F171" s="19">
        <f ca="1">IFERROR(IF(AND(Giá_trị_đã_nhập,Khấu_trừ_dần[[#This Row],[ngày
thanh toán]]&lt;&gt;""),-PPMT(Lãi_Suất_/12,1,Thời_hạn_Vay-ROWS($C$4:C171)+1,Khấu_trừ_dần[[#This Row],[số dư
đầu kỳ]]),""),0)</f>
        <v>4.8121641109226334E2</v>
      </c>
      <c r="G171" s="19">
        <f ca="1">IF(Khấu_trừ_dần[[#This Row],[ngày
thanh toán]]="",0,PropertyTaxAmount)</f>
        <v>375</v>
      </c>
      <c r="H171" s="19">
        <f ca="1">IF(Khấu_trừ_dần[[#This Row],[ngày
thanh toán]]="",0,Khấu_trừ_dần[[#This Row],[lãi_suất]]+Khấu_trừ_dần[[#This Row],[gốc]]+Khấu_trừ_dần[[#This Row],[thuế
bất động sản]])</f>
        <v>1.4466381776447279E3</v>
      </c>
      <c r="I171" s="19">
        <f ca="1">IF(Khấu_trừ_dần[[#This Row],[ngày
thanh toán]]="",0,Khấu_trừ_dần[[#This Row],[số dư
đầu kỳ]]-Khấu_trừ_dần[[#This Row],[gốc]])</f>
        <v>1.4170122397259146E5</v>
      </c>
      <c r="J171" s="20">
        <f ca="1">IF(Khấu_trừ_dần[[#This Row],[số dư
cuối kỳ]]&gt;0,LastRow-ROW(),0)</f>
        <v>192</v>
      </c>
    </row>
    <row r="172" spans="2:10" ht="15" customHeight="1" x14ac:dyDescent="0.25">
      <c r="B172" s="21">
        <f>ROWS($B$4:B172)</f>
        <v>169</v>
      </c>
      <c r="C172" s="15">
        <f ca="1">IF(Giá_trị_đã_nhập,IF(Khấu_trừ_dần[[#This Row],['#]]&lt;=Thời_hạn_Vay,IF(ROW()-ROW(Khấu_trừ_dần[[#Headers],[ngày
thanh toán]])=1,LoanStart,IF(I171&gt;0,EDATE(C171,1),"")),""),"")</f>
        <v>49854</v>
      </c>
      <c r="D172" s="19">
        <f ca="1">IF(ROW()-ROW(Khấu_trừ_dần[[#Headers],[số dư
đầu kỳ]])=1,Số_tiền_Vay,IF(Khấu_trừ_dần[[#This Row],[ngày
thanh toán]]="",0,INDEX(Khấu_trừ_dần[], ROW()-4,8)))</f>
        <v>1.4170122397259146E5</v>
      </c>
      <c r="E172" s="19">
        <f ca="1">IF(Giá_trị_đã_nhập,IF(ROW()-ROW(Khấu_trừ_dần[[#Headers],[lãi_suất]])=1,-IPMT(Lãi_Suất_/12,1,Thời_hạn_Vay-ROWS($C$4:C172)+1,Khấu_trừ_dần[[#This Row],[số dư
đầu kỳ]]),IFERROR(-IPMT(Lãi_Suất_/12,1,Khấu_trừ_dần[[#This Row],['#
còn lại]],D173),0)),0)</f>
        <v>5.884083437213319E2</v>
      </c>
      <c r="F172" s="19">
        <f ca="1">IFERROR(IF(AND(Giá_trị_đã_nhập,Khấu_trừ_dần[[#This Row],[ngày
thanh toán]]&lt;&gt;""),-PPMT(Lãi_Suất_/12,1,Thời_hạn_Vay-ROWS($C$4:C172)+1,Khấu_trừ_dần[[#This Row],[số dư
đầu kỳ]]),""),0)</f>
        <v>4.832214794718145E2</v>
      </c>
      <c r="G172" s="19">
        <f ca="1">IF(Khấu_trừ_dần[[#This Row],[ngày
thanh toán]]="",0,PropertyTaxAmount)</f>
        <v>375</v>
      </c>
      <c r="H172" s="19">
        <f ca="1">IF(Khấu_trừ_dần[[#This Row],[ngày
thanh toán]]="",0,Khấu_trừ_dần[[#This Row],[lãi_suất]]+Khấu_trừ_dần[[#This Row],[gốc]]+Khấu_trừ_dần[[#This Row],[thuế
bất động sản]])</f>
        <v>1.4466298231931464E3</v>
      </c>
      <c r="I172" s="19">
        <f ca="1">IF(Khấu_trừ_dần[[#This Row],[ngày
thanh toán]]="",0,Khấu_trừ_dần[[#This Row],[số dư
đầu kỳ]]-Khấu_trừ_dần[[#This Row],[gốc]])</f>
        <v>1.4121800249311965E5</v>
      </c>
      <c r="J172" s="20">
        <f ca="1">IF(Khấu_trừ_dần[[#This Row],[số dư
cuối kỳ]]&gt;0,LastRow-ROW(),0)</f>
        <v>191</v>
      </c>
    </row>
    <row r="173" spans="2:10" ht="15" customHeight="1" x14ac:dyDescent="0.25">
      <c r="B173" s="21">
        <f>ROWS($B$4:B173)</f>
        <v>170</v>
      </c>
      <c r="C173" s="15">
        <f ca="1">IF(Giá_trị_đã_nhập,IF(Khấu_trừ_dần[[#This Row],['#]]&lt;=Thời_hạn_Vay,IF(ROW()-ROW(Khấu_trừ_dần[[#Headers],[ngày
thanh toán]])=1,LoanStart,IF(I172&gt;0,EDATE(C172,1),"")),""),"")</f>
        <v>49884</v>
      </c>
      <c r="D173" s="19">
        <f ca="1">IF(ROW()-ROW(Khấu_trừ_dần[[#Headers],[số dư
đầu kỳ]])=1,Số_tiền_Vay,IF(Khấu_trừ_dần[[#This Row],[ngày
thanh toán]]="",0,INDEX(Khấu_trừ_dần[], ROW()-4,8)))</f>
        <v>1.4121800249311965E5</v>
      </c>
      <c r="E173" s="19">
        <f ca="1">IF(Giá_trị_đã_nhập,IF(ROW()-ROW(Khấu_trừ_dần[[#Headers],[lãi_suất]])=1,-IPMT(Lãi_Suất_/12,1,Thời_hạn_Vay-ROWS($C$4:C173)+1,Khấu_trừ_dần[[#This Row],[số dư
đầu kỳ]]),IFERROR(-IPMT(Lãi_Suất_/12,1,Khấu_trừ_dần[[#This Row],['#
còn lại]],D174),0)),0)</f>
        <v>5.86386531628403E2</v>
      </c>
      <c r="F173" s="19">
        <f ca="1">IFERROR(IF(AND(Giá_trị_đã_nhập,Khấu_trừ_dần[[#This Row],[ngày
thanh toán]]&lt;&gt;""),-PPMT(Lãi_Suất_/12,1,Thời_hạn_Vay-ROWS($C$4:C173)+1,Khấu_trừ_dần[[#This Row],[số dư
đầu kỳ]]),""),0)</f>
        <v>4.8523490230294715E2</v>
      </c>
      <c r="G173" s="19">
        <f ca="1">IF(Khấu_trừ_dần[[#This Row],[ngày
thanh toán]]="",0,PropertyTaxAmount)</f>
        <v>375</v>
      </c>
      <c r="H173" s="19">
        <f ca="1">IF(Khấu_trừ_dần[[#This Row],[ngày
thanh toán]]="",0,Khấu_trừ_dần[[#This Row],[lãi_suất]]+Khấu_trừ_dần[[#This Row],[gốc]]+Khấu_trừ_dần[[#This Row],[thuế
bất động sản]])</f>
        <v>1.44662143393135E3</v>
      </c>
      <c r="I173" s="19">
        <f ca="1">IF(Khấu_trừ_dần[[#This Row],[ngày
thanh toán]]="",0,Khấu_trừ_dần[[#This Row],[số dư
đầu kỳ]]-Khấu_trừ_dần[[#This Row],[gốc]])</f>
        <v>1.4073276759081671E5</v>
      </c>
      <c r="J173" s="20">
        <f ca="1">IF(Khấu_trừ_dần[[#This Row],[số dư
cuối kỳ]]&gt;0,LastRow-ROW(),0)</f>
        <v>190</v>
      </c>
    </row>
    <row r="174" spans="2:10" ht="15" customHeight="1" x14ac:dyDescent="0.25">
      <c r="B174" s="21">
        <f>ROWS($B$4:B174)</f>
        <v>171</v>
      </c>
      <c r="C174" s="15">
        <f ca="1">IF(Giá_trị_đã_nhập,IF(Khấu_trừ_dần[[#This Row],['#]]&lt;=Thời_hạn_Vay,IF(ROW()-ROW(Khấu_trừ_dần[[#Headers],[ngày
thanh toán]])=1,LoanStart,IF(I173&gt;0,EDATE(C173,1),"")),""),"")</f>
        <v>49915</v>
      </c>
      <c r="D174" s="19">
        <f ca="1">IF(ROW()-ROW(Khấu_trừ_dần[[#Headers],[số dư
đầu kỳ]])=1,Số_tiền_Vay,IF(Khấu_trừ_dần[[#This Row],[ngày
thanh toán]]="",0,INDEX(Khấu_trừ_dần[], ROW()-4,8)))</f>
        <v>1.4073276759081671E5</v>
      </c>
      <c r="E174" s="19">
        <f ca="1">IF(Giá_trị_đã_nhập,IF(ROW()-ROW(Khấu_trừ_dần[[#Headers],[lãi_suất]])=1,-IPMT(Lãi_Suất_/12,1,Thời_hạn_Vay-ROWS($C$4:C174)+1,Khấu_trừ_dần[[#This Row],[số dư
đầu kỳ]]),IFERROR(-IPMT(Lãi_Suất_/12,1,Khấu_trừ_dần[[#This Row],['#
còn lại]],D175),0)),0)</f>
        <v>584.35629531842</v>
      </c>
      <c r="F174" s="19">
        <f ca="1">IFERROR(IF(AND(Giá_trị_đã_nhập,Khấu_trừ_dần[[#This Row],[ngày
thanh toán]]&lt;&gt;""),-PPMT(Lãi_Suất_/12,1,Thời_hạn_Vay-ROWS($C$4:C174)+1,Khấu_trừ_dần[[#This Row],[số dư
đầu kỳ]]),""),0)</f>
        <v>4.8725671439587603E2</v>
      </c>
      <c r="G174" s="19">
        <f ca="1">IF(Khấu_trừ_dần[[#This Row],[ngày
thanh toán]]="",0,PropertyTaxAmount)</f>
        <v>375</v>
      </c>
      <c r="H174" s="19">
        <f ca="1">IF(Khấu_trừ_dần[[#This Row],[ngày
thanh toán]]="",0,Khấu_trừ_dần[[#This Row],[lãi_suất]]+Khấu_trừ_dần[[#This Row],[gốc]]+Khấu_trừ_dần[[#This Row],[thuế
bất động sản]])</f>
        <v>1.4466130097142961E3</v>
      </c>
      <c r="I174" s="19">
        <f ca="1">IF(Khấu_trừ_dần[[#This Row],[ngày
thanh toán]]="",0,Khấu_trừ_dần[[#This Row],[số dư
đầu kỳ]]-Khấu_trừ_dần[[#This Row],[gốc]])</f>
        <v>1.4024551087642083E5</v>
      </c>
      <c r="J174" s="20">
        <f ca="1">IF(Khấu_trừ_dần[[#This Row],[số dư
cuối kỳ]]&gt;0,LastRow-ROW(),0)</f>
        <v>189</v>
      </c>
    </row>
    <row r="175" spans="2:10" ht="15" customHeight="1" x14ac:dyDescent="0.25">
      <c r="B175" s="21">
        <f>ROWS($B$4:B175)</f>
        <v>172</v>
      </c>
      <c r="C175" s="15">
        <f ca="1">IF(Giá_trị_đã_nhập,IF(Khấu_trừ_dần[[#This Row],['#]]&lt;=Thời_hạn_Vay,IF(ROW()-ROW(Khấu_trừ_dần[[#Headers],[ngày
thanh toán]])=1,LoanStart,IF(I174&gt;0,EDATE(C174,1),"")),""),"")</f>
        <v>49946</v>
      </c>
      <c r="D175" s="19">
        <f ca="1">IF(ROW()-ROW(Khấu_trừ_dần[[#Headers],[số dư
đầu kỳ]])=1,Số_tiền_Vay,IF(Khấu_trừ_dần[[#This Row],[ngày
thanh toán]]="",0,INDEX(Khấu_trừ_dần[], ROW()-4,8)))</f>
        <v>1.4024551087642083E5</v>
      </c>
      <c r="E175" s="19">
        <f ca="1">IF(Giá_trị_đã_nhập,IF(ROW()-ROW(Khấu_trừ_dần[[#Headers],[lãi_suất]])=1,-IPMT(Lãi_Suất_/12,1,Thời_hạn_Vay-ROWS($C$4:C175)+1,Khấu_trừ_dần[[#This Row],[số dư
đầu kỳ]]),IFERROR(-IPMT(Lãi_Suất_/12,1,Khấu_trừ_dần[[#This Row],['#
còn lại]],D176),0)),0)</f>
        <v>5.82317599690479E2</v>
      </c>
      <c r="F175" s="19">
        <f ca="1">IFERROR(IF(AND(Giá_trị_đã_nhập,Khấu_trừ_dần[[#This Row],[ngày
thanh toán]]&lt;&gt;""),-PPMT(Lãi_Suất_/12,1,Thời_hạn_Vay-ROWS($C$4:C175)+1,Khấu_trừ_dần[[#This Row],[số dư
đầu kỳ]]),""),0)</f>
        <v>4.892869507058589E2</v>
      </c>
      <c r="G175" s="19">
        <f ca="1">IF(Khấu_trừ_dần[[#This Row],[ngày
thanh toán]]="",0,PropertyTaxAmount)</f>
        <v>375</v>
      </c>
      <c r="H175" s="19">
        <f ca="1">IF(Khấu_trừ_dần[[#This Row],[ngày
thanh toán]]="",0,Khấu_trừ_dần[[#This Row],[lãi_suất]]+Khấu_trừ_dần[[#This Row],[gốc]]+Khấu_trừ_dần[[#This Row],[thuế
bất động sản]])</f>
        <v>1.4466045503963378E3</v>
      </c>
      <c r="I175" s="19">
        <f ca="1">IF(Khấu_trừ_dần[[#This Row],[ngày
thanh toán]]="",0,Khấu_trừ_dần[[#This Row],[số dư
đầu kỳ]]-Khấu_trừ_dần[[#This Row],[gốc]])</f>
        <v>1.3975622392571496E5</v>
      </c>
      <c r="J175" s="20">
        <f ca="1">IF(Khấu_trừ_dần[[#This Row],[số dư
cuối kỳ]]&gt;0,LastRow-ROW(),0)</f>
        <v>188</v>
      </c>
    </row>
    <row r="176" spans="2:10" ht="15" customHeight="1" x14ac:dyDescent="0.25">
      <c r="B176" s="21">
        <f>ROWS($B$4:B176)</f>
        <v>173</v>
      </c>
      <c r="C176" s="15">
        <f ca="1">IF(Giá_trị_đã_nhập,IF(Khấu_trừ_dần[[#This Row],['#]]&lt;=Thời_hạn_Vay,IF(ROW()-ROW(Khấu_trừ_dần[[#Headers],[ngày
thanh toán]])=1,LoanStart,IF(I175&gt;0,EDATE(C175,1),"")),""),"")</f>
        <v>49976</v>
      </c>
      <c r="D176" s="19">
        <f ca="1">IF(ROW()-ROW(Khấu_trừ_dần[[#Headers],[số dư
đầu kỳ]])=1,Số_tiền_Vay,IF(Khấu_trừ_dần[[#This Row],[ngày
thanh toán]]="",0,INDEX(Khấu_trừ_dần[], ROW()-4,8)))</f>
        <v>1.3975622392571496E5</v>
      </c>
      <c r="E176" s="19">
        <f ca="1">IF(Giá_trị_đã_nhập,IF(ROW()-ROW(Khấu_trừ_dần[[#Headers],[lãi_suất]])=1,-IPMT(Lãi_Suất_/12,1,Thời_hạn_Vay-ROWS($C$4:C176)+1,Khấu_trừ_dần[[#This Row],[số dư
đầu kỳ]]),IFERROR(-IPMT(Lãi_Suất_/12,1,Khấu_trừ_dần[[#This Row],['#
còn lại]],D177),0)),0)</f>
        <v>5.802704094974215E2</v>
      </c>
      <c r="F176" s="19">
        <f ca="1">IFERROR(IF(AND(Giá_trị_đã_nhập,Khấu_trừ_dần[[#This Row],[ngày
thanh toán]]&lt;&gt;""),-PPMT(Lãi_Suất_/12,1,Thời_hạn_Vay-ROWS($C$4:C176)+1,Khấu_trừ_dần[[#This Row],[số dư
đầu kỳ]]),""),0)</f>
        <v>4.9132564633379985E2</v>
      </c>
      <c r="G176" s="19">
        <f ca="1">IF(Khấu_trừ_dần[[#This Row],[ngày
thanh toán]]="",0,PropertyTaxAmount)</f>
        <v>375</v>
      </c>
      <c r="H176" s="19">
        <f ca="1">IF(Khấu_trừ_dần[[#This Row],[ngày
thanh toán]]="",0,Khấu_trừ_dần[[#This Row],[lãi_suất]]+Khấu_trừ_dần[[#This Row],[gốc]]+Khấu_trừ_dần[[#This Row],[thuế
bất động sản]])</f>
        <v>1.4465960558312213E3</v>
      </c>
      <c r="I176" s="19">
        <f ca="1">IF(Khấu_trừ_dần[[#This Row],[ngày
thanh toán]]="",0,Khấu_trừ_dần[[#This Row],[số dư
đầu kỳ]]-Khấu_trừ_dần[[#This Row],[gốc]])</f>
        <v>1.3926489827938116E5</v>
      </c>
      <c r="J176" s="20">
        <f ca="1">IF(Khấu_trừ_dần[[#This Row],[số dư
cuối kỳ]]&gt;0,LastRow-ROW(),0)</f>
        <v>187</v>
      </c>
    </row>
    <row r="177" spans="2:10" ht="15" customHeight="1" x14ac:dyDescent="0.25">
      <c r="B177" s="21">
        <f>ROWS($B$4:B177)</f>
        <v>174</v>
      </c>
      <c r="C177" s="15">
        <f ca="1">IF(Giá_trị_đã_nhập,IF(Khấu_trừ_dần[[#This Row],['#]]&lt;=Thời_hạn_Vay,IF(ROW()-ROW(Khấu_trừ_dần[[#Headers],[ngày
thanh toán]])=1,LoanStart,IF(I176&gt;0,EDATE(C176,1),"")),""),"")</f>
        <v>50007</v>
      </c>
      <c r="D177" s="19">
        <f ca="1">IF(ROW()-ROW(Khấu_trừ_dần[[#Headers],[số dư
đầu kỳ]])=1,Số_tiền_Vay,IF(Khấu_trừ_dần[[#This Row],[ngày
thanh toán]]="",0,INDEX(Khấu_trừ_dần[], ROW()-4,8)))</f>
        <v>1.3926489827938116E5</v>
      </c>
      <c r="E177" s="19">
        <f ca="1">IF(Giá_trị_đã_nhập,IF(ROW()-ROW(Khấu_trừ_dần[[#Headers],[lãi_suất]])=1,-IPMT(Lãi_Suất_/12,1,Thời_hạn_Vay-ROWS($C$4:C177)+1,Khấu_trừ_dần[[#This Row],[số dư
đầu kỳ]]),IFERROR(-IPMT(Lãi_Suất_/12,1,Khấu_trừ_dần[[#This Row],['#
còn lại]],D178),0)),0)</f>
        <v>5.782146893452262E2</v>
      </c>
      <c r="F177" s="19">
        <f ca="1">IFERROR(IF(AND(Giá_trị_đã_nhập,Khấu_trừ_dần[[#This Row],[ngày
thanh toán]]&lt;&gt;""),-PPMT(Lãi_Suất_/12,1,Thời_hạn_Vay-ROWS($C$4:C177)+1,Khấu_trừ_dần[[#This Row],[số dư
đầu kỳ]]),""),0)</f>
        <v>4.933728365268574E2</v>
      </c>
      <c r="G177" s="19">
        <f ca="1">IF(Khấu_trừ_dần[[#This Row],[ngày
thanh toán]]="",0,PropertyTaxAmount)</f>
        <v>375</v>
      </c>
      <c r="H177" s="19">
        <f ca="1">IF(Khấu_trừ_dần[[#This Row],[ngày
thanh toán]]="",0,Khấu_trừ_dần[[#This Row],[lãi_suất]]+Khấu_trừ_dần[[#This Row],[gốc]]+Khấu_trừ_dần[[#This Row],[thuế
bất động sản]])</f>
        <v>1.4465875258720837E3</v>
      </c>
      <c r="I177" s="19">
        <f ca="1">IF(Khấu_trừ_dần[[#This Row],[ngày
thanh toán]]="",0,Khấu_trừ_dần[[#This Row],[số dư
đầu kỳ]]-Khấu_trừ_dần[[#This Row],[gốc]])</f>
        <v>1.387715254428543E5</v>
      </c>
      <c r="J177" s="20">
        <f ca="1">IF(Khấu_trừ_dần[[#This Row],[số dư
cuối kỳ]]&gt;0,LastRow-ROW(),0)</f>
        <v>186</v>
      </c>
    </row>
    <row r="178" spans="2:10" ht="15" customHeight="1" x14ac:dyDescent="0.25">
      <c r="B178" s="21">
        <f>ROWS($B$4:B178)</f>
        <v>175</v>
      </c>
      <c r="C178" s="15">
        <f ca="1">IF(Giá_trị_đã_nhập,IF(Khấu_trừ_dần[[#This Row],['#]]&lt;=Thời_hạn_Vay,IF(ROW()-ROW(Khấu_trừ_dần[[#Headers],[ngày
thanh toán]])=1,LoanStart,IF(I177&gt;0,EDATE(C177,1),"")),""),"")</f>
        <v>50037</v>
      </c>
      <c r="D178" s="19">
        <f ca="1">IF(ROW()-ROW(Khấu_trừ_dần[[#Headers],[số dư
đầu kỳ]])=1,Số_tiền_Vay,IF(Khấu_trừ_dần[[#This Row],[ngày
thanh toán]]="",0,INDEX(Khấu_trừ_dần[], ROW()-4,8)))</f>
        <v>1.387715254428543E5</v>
      </c>
      <c r="E178" s="19">
        <f ca="1">IF(Giá_trị_đã_nhập,IF(ROW()-ROW(Khấu_trừ_dần[[#Headers],[lãi_suất]])=1,-IPMT(Lãi_Suất_/12,1,Thời_hạn_Vay-ROWS($C$4:C178)+1,Khấu_trừ_dần[[#This Row],[số dư
đầu kỳ]]),IFERROR(-IPMT(Lãi_Suất_/12,1,Khấu_trừ_dần[[#This Row],['#
còn lại]],D179),0)),0)</f>
        <v>5.761504036923968E2</v>
      </c>
      <c r="F178" s="19">
        <f ca="1">IFERROR(IF(AND(Giá_trị_đã_nhập,Khấu_trừ_dần[[#This Row],[ngày
thanh toán]]&lt;&gt;""),-PPMT(Lãi_Suất_/12,1,Thời_hạn_Vay-ROWS($C$4:C178)+1,Khấu_trừ_dần[[#This Row],[số dư
đầu kỳ]]),""),0)</f>
        <v>4.9542855667905263E2</v>
      </c>
      <c r="G178" s="19">
        <f ca="1">IF(Khấu_trừ_dần[[#This Row],[ngày
thanh toán]]="",0,PropertyTaxAmount)</f>
        <v>375</v>
      </c>
      <c r="H178" s="19">
        <f ca="1">IF(Khấu_trừ_dần[[#This Row],[ngày
thanh toán]]="",0,Khấu_trừ_dần[[#This Row],[lãi_suất]]+Khấu_trừ_dần[[#This Row],[gốc]]+Khấu_trừ_dần[[#This Row],[thuế
bất động sản]])</f>
        <v>1.4465789603714495E3</v>
      </c>
      <c r="I178" s="19">
        <f ca="1">IF(Khấu_trừ_dần[[#This Row],[ngày
thanh toán]]="",0,Khấu_trừ_dần[[#This Row],[số dư
đầu kỳ]]-Khấu_trừ_dần[[#This Row],[gốc]])</f>
        <v>1.3827609688617525E5</v>
      </c>
      <c r="J178" s="20">
        <f ca="1">IF(Khấu_trừ_dần[[#This Row],[số dư
cuối kỳ]]&gt;0,LastRow-ROW(),0)</f>
        <v>185</v>
      </c>
    </row>
    <row r="179" spans="2:10" ht="15" customHeight="1" x14ac:dyDescent="0.25">
      <c r="B179" s="21">
        <f>ROWS($B$4:B179)</f>
        <v>176</v>
      </c>
      <c r="C179" s="15">
        <f ca="1">IF(Giá_trị_đã_nhập,IF(Khấu_trừ_dần[[#This Row],['#]]&lt;=Thời_hạn_Vay,IF(ROW()-ROW(Khấu_trừ_dần[[#Headers],[ngày
thanh toán]])=1,LoanStart,IF(I178&gt;0,EDATE(C178,1),"")),""),"")</f>
        <v>50068</v>
      </c>
      <c r="D179" s="19">
        <f ca="1">IF(ROW()-ROW(Khấu_trừ_dần[[#Headers],[số dư
đầu kỳ]])=1,Số_tiền_Vay,IF(Khấu_trừ_dần[[#This Row],[ngày
thanh toán]]="",0,INDEX(Khấu_trừ_dần[], ROW()-4,8)))</f>
        <v>1.3827609688617525E5</v>
      </c>
      <c r="E179" s="19">
        <f ca="1">IF(Giá_trị_đã_nhập,IF(ROW()-ROW(Khấu_trừ_dần[[#Headers],[lãi_suất]])=1,-IPMT(Lãi_Suất_/12,1,Thời_hạn_Vay-ROWS($C$4:C179)+1,Khấu_trừ_dần[[#This Row],[số dư
đầu kỳ]]),IFERROR(-IPMT(Lãi_Suất_/12,1,Khấu_trừ_dần[[#This Row],['#
còn lại]],D180),0)),0)</f>
        <v>5.740775168493474E2</v>
      </c>
      <c r="F179" s="19">
        <f ca="1">IFERROR(IF(AND(Giá_trị_đã_nhập,Khấu_trừ_dần[[#This Row],[ngày
thanh toán]]&lt;&gt;""),-PPMT(Lãi_Suất_/12,1,Thời_hạn_Vay-ROWS($C$4:C179)+1,Khấu_trừ_dần[[#This Row],[số dư
đầu kỳ]]),""),0)</f>
        <v>4.97492842331882E2</v>
      </c>
      <c r="G179" s="19">
        <f ca="1">IF(Khấu_trừ_dần[[#This Row],[ngày
thanh toán]]="",0,PropertyTaxAmount)</f>
        <v>375</v>
      </c>
      <c r="H179" s="19">
        <f ca="1">IF(Khấu_trừ_dần[[#This Row],[ngày
thanh toán]]="",0,Khấu_trừ_dần[[#This Row],[lãi_suất]]+Khấu_trừ_dần[[#This Row],[gốc]]+Khấu_trừ_dần[[#This Row],[thuế
bất động sản]])</f>
        <v>1.4465703591812294E3</v>
      </c>
      <c r="I179" s="19">
        <f ca="1">IF(Khấu_trừ_dần[[#This Row],[ngày
thanh toán]]="",0,Khấu_trừ_dần[[#This Row],[số dư
đầu kỳ]]-Khấu_trừ_dần[[#This Row],[gốc]])</f>
        <v>1.3777860404384337E5</v>
      </c>
      <c r="J179" s="20">
        <f ca="1">IF(Khấu_trừ_dần[[#This Row],[số dư
cuối kỳ]]&gt;0,LastRow-ROW(),0)</f>
        <v>184</v>
      </c>
    </row>
    <row r="180" spans="2:10" ht="15" customHeight="1" x14ac:dyDescent="0.25">
      <c r="B180" s="21">
        <f>ROWS($B$4:B180)</f>
        <v>177</v>
      </c>
      <c r="C180" s="15">
        <f ca="1">IF(Giá_trị_đã_nhập,IF(Khấu_trừ_dần[[#This Row],['#]]&lt;=Thời_hạn_Vay,IF(ROW()-ROW(Khấu_trừ_dần[[#Headers],[ngày
thanh toán]])=1,LoanStart,IF(I179&gt;0,EDATE(C179,1),"")),""),"")</f>
        <v>50099</v>
      </c>
      <c r="D180" s="19">
        <f ca="1">IF(ROW()-ROW(Khấu_trừ_dần[[#Headers],[số dư
đầu kỳ]])=1,Số_tiền_Vay,IF(Khấu_trừ_dần[[#This Row],[ngày
thanh toán]]="",0,INDEX(Khấu_trừ_dần[], ROW()-4,8)))</f>
        <v>1.3777860404384337E5</v>
      </c>
      <c r="E180" s="19">
        <f ca="1">IF(Giá_trị_đã_nhập,IF(ROW()-ROW(Khấu_trừ_dần[[#Headers],[lãi_suất]])=1,-IPMT(Lãi_Suất_/12,1,Thời_hạn_Vay-ROWS($C$4:C180)+1,Khấu_trừ_dần[[#This Row],[số dư
đầu kỳ]]),IFERROR(-IPMT(Lãi_Suất_/12,1,Khấu_trừ_dần[[#This Row],['#
còn lại]],D181),0)),0)</f>
        <v>5.719959929777851E2</v>
      </c>
      <c r="F180" s="19">
        <f ca="1">IFERROR(IF(AND(Giá_trị_đã_nhập,Khấu_trừ_dần[[#This Row],[ngày
thanh toán]]&lt;&gt;""),-PPMT(Lãi_Suất_/12,1,Thời_hạn_Vay-ROWS($C$4:C180)+1,Khấu_trừ_dần[[#This Row],[số dư
đầu kỳ]]),""),0)</f>
        <v>4.9956572917493156E2</v>
      </c>
      <c r="G180" s="19">
        <f ca="1">IF(Khấu_trừ_dần[[#This Row],[ngày
thanh toán]]="",0,PropertyTaxAmount)</f>
        <v>375</v>
      </c>
      <c r="H180" s="19">
        <f ca="1">IF(Khấu_trừ_dần[[#This Row],[ngày
thanh toán]]="",0,Khấu_trừ_dần[[#This Row],[lãi_suất]]+Khấu_trừ_dần[[#This Row],[gốc]]+Khấu_trừ_dần[[#This Row],[thuế
bất động sản]])</f>
        <v>1.4465617221527168E3</v>
      </c>
      <c r="I180" s="19">
        <f ca="1">IF(Khấu_trừ_dần[[#This Row],[ngày
thanh toán]]="",0,Khấu_trừ_dần[[#This Row],[số dư
đầu kỳ]]-Khấu_trừ_dần[[#This Row],[gốc]])</f>
        <v>1.3727903831466843E5</v>
      </c>
      <c r="J180" s="20">
        <f ca="1">IF(Khấu_trừ_dần[[#This Row],[số dư
cuối kỳ]]&gt;0,LastRow-ROW(),0)</f>
        <v>183</v>
      </c>
    </row>
    <row r="181" spans="2:10" ht="15" customHeight="1" x14ac:dyDescent="0.25">
      <c r="B181" s="21">
        <f>ROWS($B$4:B181)</f>
        <v>178</v>
      </c>
      <c r="C181" s="15">
        <f ca="1">IF(Giá_trị_đã_nhập,IF(Khấu_trừ_dần[[#This Row],['#]]&lt;=Thời_hạn_Vay,IF(ROW()-ROW(Khấu_trừ_dần[[#Headers],[ngày
thanh toán]])=1,LoanStart,IF(I180&gt;0,EDATE(C180,1),"")),""),"")</f>
        <v>50127</v>
      </c>
      <c r="D181" s="19">
        <f ca="1">IF(ROW()-ROW(Khấu_trừ_dần[[#Headers],[số dư
đầu kỳ]])=1,Số_tiền_Vay,IF(Khấu_trừ_dần[[#This Row],[ngày
thanh toán]]="",0,INDEX(Khấu_trừ_dần[], ROW()-4,8)))</f>
        <v>1.3727903831466843E5</v>
      </c>
      <c r="E181" s="19">
        <f ca="1">IF(Giá_trị_đã_nhập,IF(ROW()-ROW(Khấu_trừ_dần[[#Headers],[lãi_suất]])=1,-IPMT(Lãi_Suất_/12,1,Thời_hạn_Vay-ROWS($C$4:C181)+1,Khấu_trừ_dần[[#This Row],[số dư
đầu kỳ]]),IFERROR(-IPMT(Lãi_Suất_/12,1,Khấu_trừ_dần[[#This Row],['#
còn lại]],D182),0)),0)</f>
        <v>5.699057960900915E2</v>
      </c>
      <c r="F181" s="19">
        <f ca="1">IFERROR(IF(AND(Giá_trị_đã_nhập,Khấu_trừ_dần[[#This Row],[ngày
thanh toán]]&lt;&gt;""),-PPMT(Lãi_Suất_/12,1,Thời_hạn_Vay-ROWS($C$4:C181)+1,Khấu_trừ_dần[[#This Row],[số dư
đầu kỳ]]),""),0)</f>
        <v>5.016472530464938E2</v>
      </c>
      <c r="G181" s="19">
        <f ca="1">IF(Khấu_trừ_dần[[#This Row],[ngày
thanh toán]]="",0,PropertyTaxAmount)</f>
        <v>375</v>
      </c>
      <c r="H181" s="19">
        <f ca="1">IF(Khấu_trừ_dần[[#This Row],[ngày
thanh toán]]="",0,Khấu_trừ_dần[[#This Row],[lãi_suất]]+Khấu_trừ_dần[[#This Row],[gốc]]+Khấu_trừ_dần[[#This Row],[thuế
bất động sản]])</f>
        <v>1.4465530491365853E3</v>
      </c>
      <c r="I181" s="19">
        <f ca="1">IF(Khấu_trừ_dần[[#This Row],[ngày
thanh toán]]="",0,Khấu_trừ_dần[[#This Row],[số dư
đầu kỳ]]-Khấu_trừ_dần[[#This Row],[gốc]])</f>
        <v>1.3677739106162195E5</v>
      </c>
      <c r="J181" s="20">
        <f ca="1">IF(Khấu_trừ_dần[[#This Row],[số dư
cuối kỳ]]&gt;0,LastRow-ROW(),0)</f>
        <v>182</v>
      </c>
    </row>
    <row r="182" spans="2:10" ht="15" customHeight="1" x14ac:dyDescent="0.25">
      <c r="B182" s="21">
        <f>ROWS($B$4:B182)</f>
        <v>179</v>
      </c>
      <c r="C182" s="15">
        <f ca="1">IF(Giá_trị_đã_nhập,IF(Khấu_trừ_dần[[#This Row],['#]]&lt;=Thời_hạn_Vay,IF(ROW()-ROW(Khấu_trừ_dần[[#Headers],[ngày
thanh toán]])=1,LoanStart,IF(I181&gt;0,EDATE(C181,1),"")),""),"")</f>
        <v>50158</v>
      </c>
      <c r="D182" s="19">
        <f ca="1">IF(ROW()-ROW(Khấu_trừ_dần[[#Headers],[số dư
đầu kỳ]])=1,Số_tiền_Vay,IF(Khấu_trừ_dần[[#This Row],[ngày
thanh toán]]="",0,INDEX(Khấu_trừ_dần[], ROW()-4,8)))</f>
        <v>1.3677739106162195E5</v>
      </c>
      <c r="E182" s="19">
        <f ca="1">IF(Giá_trị_đã_nhập,IF(ROW()-ROW(Khấu_trừ_dần[[#Headers],[lãi_suất]])=1,-IPMT(Lãi_Suất_/12,1,Thời_hạn_Vay-ROWS($C$4:C182)+1,Khấu_trừ_dần[[#This Row],[số dư
đầu kỳ]]),IFERROR(-IPMT(Lãi_Suất_/12,1,Khấu_trừ_dần[[#This Row],['#
còn lại]],D183),0)),0)</f>
        <v>5.678068900486991E2</v>
      </c>
      <c r="F182" s="19">
        <f ca="1">IFERROR(IF(AND(Giá_trị_đã_nhập,Khấu_trừ_dần[[#This Row],[ngày
thanh toán]]&lt;&gt;""),-PPMT(Lãi_Suất_/12,1,Thời_hạn_Vay-ROWS($C$4:C182)+1,Khấu_trừ_dần[[#This Row],[số dư
đầu kỳ]]),""),0)</f>
        <v>5.0373744993418757E2</v>
      </c>
      <c r="G182" s="19">
        <f ca="1">IF(Khấu_trừ_dần[[#This Row],[ngày
thanh toán]]="",0,PropertyTaxAmount)</f>
        <v>375</v>
      </c>
      <c r="H182" s="19">
        <f ca="1">IF(Khấu_trừ_dần[[#This Row],[ngày
thanh toán]]="",0,Khấu_trừ_dần[[#This Row],[lãi_suất]]+Khấu_trừ_dần[[#This Row],[gốc]]+Khấu_trừ_dần[[#This Row],[thuế
bất động sản]])</f>
        <v>1.4465443399828866E3</v>
      </c>
      <c r="I182" s="19">
        <f ca="1">IF(Khấu_trừ_dần[[#This Row],[ngày
thanh toán]]="",0,Khấu_trừ_dần[[#This Row],[số dư
đầu kỳ]]-Khấu_trừ_dần[[#This Row],[gốc]])</f>
        <v>1.3627365361168777E5</v>
      </c>
      <c r="J182" s="20">
        <f ca="1">IF(Khấu_trừ_dần[[#This Row],[số dư
cuối kỳ]]&gt;0,LastRow-ROW(),0)</f>
        <v>181</v>
      </c>
    </row>
    <row r="183" spans="2:10" ht="15" customHeight="1" x14ac:dyDescent="0.25">
      <c r="B183" s="21">
        <f>ROWS($B$4:B183)</f>
        <v>180</v>
      </c>
      <c r="C183" s="15">
        <f ca="1">IF(Giá_trị_đã_nhập,IF(Khấu_trừ_dần[[#This Row],['#]]&lt;=Thời_hạn_Vay,IF(ROW()-ROW(Khấu_trừ_dần[[#Headers],[ngày
thanh toán]])=1,LoanStart,IF(I182&gt;0,EDATE(C182,1),"")),""),"")</f>
        <v>50188</v>
      </c>
      <c r="D183" s="19">
        <f ca="1">IF(ROW()-ROW(Khấu_trừ_dần[[#Headers],[số dư
đầu kỳ]])=1,Số_tiền_Vay,IF(Khấu_trừ_dần[[#This Row],[ngày
thanh toán]]="",0,INDEX(Khấu_trừ_dần[], ROW()-4,8)))</f>
        <v>1.3627365361168777E5</v>
      </c>
      <c r="E183" s="19">
        <f ca="1">IF(Giá_trị_đã_nhập,IF(ROW()-ROW(Khấu_trừ_dần[[#Headers],[lãi_suất]])=1,-IPMT(Lãi_Suất_/12,1,Thời_hạn_Vay-ROWS($C$4:C183)+1,Khấu_trừ_dần[[#This Row],[số dư
đầu kỳ]]),IFERROR(-IPMT(Lãi_Suất_/12,1,Khấu_trừ_dần[[#This Row],['#
còn lại]],D184),0)),0)</f>
        <v>5.656992385654675E2</v>
      </c>
      <c r="F183" s="19">
        <f ca="1">IFERROR(IF(AND(Giá_trị_đã_nhập,Khấu_trừ_dần[[#This Row],[ngày
thanh toán]]&lt;&gt;""),-PPMT(Lãi_Suất_/12,1,Thời_hạn_Vay-ROWS($C$4:C183)+1,Khấu_trừ_dần[[#This Row],[số dư
đầu kỳ]]),""),0)</f>
        <v>505.83635597558</v>
      </c>
      <c r="G183" s="19">
        <f ca="1">IF(Khấu_trừ_dần[[#This Row],[ngày
thanh toán]]="",0,PropertyTaxAmount)</f>
        <v>375</v>
      </c>
      <c r="H183" s="19">
        <f ca="1">IF(Khấu_trừ_dần[[#This Row],[ngày
thanh toán]]="",0,Khấu_trừ_dần[[#This Row],[lãi_suất]]+Khấu_trừ_dần[[#This Row],[gốc]]+Khấu_trừ_dần[[#This Row],[thuế
bất động sản]])</f>
        <v>1.4465355945410474E3</v>
      </c>
      <c r="I183" s="19">
        <f ca="1">IF(Khấu_trừ_dần[[#This Row],[ngày
thanh toán]]="",0,Khấu_trừ_dần[[#This Row],[số dư
đầu kỳ]]-Khấu_trừ_dần[[#This Row],[gốc]])</f>
        <v>1.357678172557122E5</v>
      </c>
      <c r="J183" s="20">
        <f ca="1">IF(Khấu_trừ_dần[[#This Row],[số dư
cuối kỳ]]&gt;0,LastRow-ROW(),0)</f>
        <v>180</v>
      </c>
    </row>
    <row r="184" spans="2:10" ht="15" customHeight="1" x14ac:dyDescent="0.25">
      <c r="B184" s="21">
        <f>ROWS($B$4:B184)</f>
        <v>181</v>
      </c>
      <c r="C184" s="15">
        <f ca="1">IF(Giá_trị_đã_nhập,IF(Khấu_trừ_dần[[#This Row],['#]]&lt;=Thời_hạn_Vay,IF(ROW()-ROW(Khấu_trừ_dần[[#Headers],[ngày
thanh toán]])=1,LoanStart,IF(I183&gt;0,EDATE(C183,1),"")),""),"")</f>
        <v>50219</v>
      </c>
      <c r="D184" s="19">
        <f ca="1">IF(ROW()-ROW(Khấu_trừ_dần[[#Headers],[số dư
đầu kỳ]])=1,Số_tiền_Vay,IF(Khấu_trừ_dần[[#This Row],[ngày
thanh toán]]="",0,INDEX(Khấu_trừ_dần[], ROW()-4,8)))</f>
        <v>1.357678172557122E5</v>
      </c>
      <c r="E184" s="19">
        <f ca="1">IF(Giá_trị_đã_nhập,IF(ROW()-ROW(Khấu_trừ_dần[[#Headers],[lãi_suất]])=1,-IPMT(Lãi_Suất_/12,1,Thời_hạn_Vay-ROWS($C$4:C184)+1,Khấu_trừ_dần[[#This Row],[số dư
đầu kỳ]]),IFERROR(-IPMT(Lãi_Suất_/12,1,Khấu_trừ_dần[[#This Row],['#
còn lại]],D185),0)),0)</f>
        <v>5.635828052010559E2</v>
      </c>
      <c r="F184" s="19">
        <f ca="1">IFERROR(IF(AND(Giá_trị_đã_nhập,Khấu_trừ_dần[[#This Row],[ngày
thanh toán]]&lt;&gt;""),-PPMT(Lãi_Suất_/12,1,Thời_hạn_Vay-ROWS($C$4:C184)+1,Khấu_trừ_dần[[#This Row],[số dư
đầu kỳ]]),""),0)</f>
        <v>5.0794400745881165E2</v>
      </c>
      <c r="G184" s="19">
        <f ca="1">IF(Khấu_trừ_dần[[#This Row],[ngày
thanh toán]]="",0,PropertyTaxAmount)</f>
        <v>375</v>
      </c>
      <c r="H184" s="19">
        <f ca="1">IF(Khấu_trừ_dần[[#This Row],[ngày
thanh toán]]="",0,Khấu_trừ_dần[[#This Row],[lãi_suất]]+Khấu_trừ_dần[[#This Row],[gốc]]+Khấu_trừ_dần[[#This Row],[thuế
bất động sản]])</f>
        <v>1.4465268126598676E3</v>
      </c>
      <c r="I184" s="19">
        <f ca="1">IF(Khấu_trừ_dần[[#This Row],[ngày
thanh toán]]="",0,Khấu_trừ_dần[[#This Row],[số dư
đầu kỳ]]-Khấu_trừ_dần[[#This Row],[gốc]])</f>
        <v>1.352598732482534E5</v>
      </c>
      <c r="J184" s="20">
        <f ca="1">IF(Khấu_trừ_dần[[#This Row],[số dư
cuối kỳ]]&gt;0,LastRow-ROW(),0)</f>
        <v>179</v>
      </c>
    </row>
    <row r="185" spans="2:10" ht="15" customHeight="1" x14ac:dyDescent="0.25">
      <c r="B185" s="21">
        <f>ROWS($B$4:B185)</f>
        <v>182</v>
      </c>
      <c r="C185" s="15">
        <f ca="1">IF(Giá_trị_đã_nhập,IF(Khấu_trừ_dần[[#This Row],['#]]&lt;=Thời_hạn_Vay,IF(ROW()-ROW(Khấu_trừ_dần[[#Headers],[ngày
thanh toán]])=1,LoanStart,IF(I184&gt;0,EDATE(C184,1),"")),""),"")</f>
        <v>50249</v>
      </c>
      <c r="D185" s="19">
        <f ca="1">IF(ROW()-ROW(Khấu_trừ_dần[[#Headers],[số dư
đầu kỳ]])=1,Số_tiền_Vay,IF(Khấu_trừ_dần[[#This Row],[ngày
thanh toán]]="",0,INDEX(Khấu_trừ_dần[], ROW()-4,8)))</f>
        <v>1.352598732482534E5</v>
      </c>
      <c r="E185" s="19">
        <f ca="1">IF(Giá_trị_đã_nhập,IF(ROW()-ROW(Khấu_trừ_dần[[#Headers],[lãi_suất]])=1,-IPMT(Lãi_Suất_/12,1,Thời_hạn_Vay-ROWS($C$4:C185)+1,Khấu_trừ_dần[[#This Row],[số dư
đầu kỳ]]),IFERROR(-IPMT(Lãi_Suất_/12,1,Khấu_trừ_dần[[#This Row],['#
còn lại]],D186),0)),0)</f>
        <v>5.614575533642924E2</v>
      </c>
      <c r="F185" s="19">
        <f ca="1">IFERROR(IF(AND(Giá_trị_đã_nhập,Khấu_trừ_dần[[#This Row],[ngày
thanh toán]]&lt;&gt;""),-PPMT(Lãi_Suất_/12,1,Thời_hạn_Vay-ROWS($C$4:C185)+1,Khấu_trừ_dần[[#This Row],[số dư
đầu kỳ]]),""),0)</f>
        <v>5.100604408232234E2</v>
      </c>
      <c r="G185" s="19">
        <f ca="1">IF(Khấu_trừ_dần[[#This Row],[ngày
thanh toán]]="",0,PropertyTaxAmount)</f>
        <v>375</v>
      </c>
      <c r="H185" s="19">
        <f ca="1">IF(Khấu_trừ_dần[[#This Row],[ngày
thanh toán]]="",0,Khấu_trừ_dần[[#This Row],[lãi_suất]]+Khấu_trừ_dần[[#This Row],[gốc]]+Khấu_trừ_dần[[#This Row],[thuế
bất động sản]])</f>
        <v>1.4465179941875158E3</v>
      </c>
      <c r="I185" s="19">
        <f ca="1">IF(Khấu_trừ_dần[[#This Row],[ngày
thanh toán]]="",0,Khấu_trừ_dần[[#This Row],[số dư
đầu kỳ]]-Khấu_trừ_dần[[#This Row],[gốc]])</f>
        <v>1.3474981280743016E5</v>
      </c>
      <c r="J185" s="20">
        <f ca="1">IF(Khấu_trừ_dần[[#This Row],[số dư
cuối kỳ]]&gt;0,LastRow-ROW(),0)</f>
        <v>178</v>
      </c>
    </row>
    <row r="186" spans="2:10" ht="15" customHeight="1" x14ac:dyDescent="0.25">
      <c r="B186" s="21">
        <f>ROWS($B$4:B186)</f>
        <v>183</v>
      </c>
      <c r="C186" s="15">
        <f ca="1">IF(Giá_trị_đã_nhập,IF(Khấu_trừ_dần[[#This Row],['#]]&lt;=Thời_hạn_Vay,IF(ROW()-ROW(Khấu_trừ_dần[[#Headers],[ngày
thanh toán]])=1,LoanStart,IF(I185&gt;0,EDATE(C185,1),"")),""),"")</f>
        <v>50280</v>
      </c>
      <c r="D186" s="19">
        <f ca="1">IF(ROW()-ROW(Khấu_trừ_dần[[#Headers],[số dư
đầu kỳ]])=1,Số_tiền_Vay,IF(Khấu_trừ_dần[[#This Row],[ngày
thanh toán]]="",0,INDEX(Khấu_trừ_dần[], ROW()-4,8)))</f>
        <v>1.3474981280743016E5</v>
      </c>
      <c r="E186" s="19">
        <f ca="1">IF(Giá_trị_đã_nhập,IF(ROW()-ROW(Khấu_trừ_dần[[#Headers],[lãi_suất]])=1,-IPMT(Lãi_Suất_/12,1,Thời_hạn_Vay-ROWS($C$4:C186)+1,Khấu_trừ_dần[[#This Row],[số dư
đầu kỳ]]),IFERROR(-IPMT(Lãi_Suất_/12,1,Khấu_trừ_dần[[#This Row],['#
còn lại]],D187),0)),0)</f>
        <v>5.593234463115424E2</v>
      </c>
      <c r="F186" s="19">
        <f ca="1">IFERROR(IF(AND(Giá_trị_đã_nhập,Khấu_trừ_dần[[#This Row],[ngày
thanh toán]]&lt;&gt;""),-PPMT(Lãi_Suất_/12,1,Thời_hạn_Vay-ROWS($C$4:C186)+1,Khấu_trừ_dần[[#This Row],[số dư
đầu kỳ]]),""),0)</f>
        <v>5.121856926599867E2</v>
      </c>
      <c r="G186" s="19">
        <f ca="1">IF(Khấu_trừ_dần[[#This Row],[ngày
thanh toán]]="",0,PropertyTaxAmount)</f>
        <v>375</v>
      </c>
      <c r="H186" s="19">
        <f ca="1">IF(Khấu_trừ_dần[[#This Row],[ngày
thanh toán]]="",0,Khấu_trừ_dần[[#This Row],[lãi_suất]]+Khấu_trừ_dần[[#This Row],[gốc]]+Khấu_trừ_dần[[#This Row],[thuế
bất động sản]])</f>
        <v>1.446509138971529E3</v>
      </c>
      <c r="I186" s="19">
        <f ca="1">IF(Khấu_trừ_dần[[#This Row],[ngày
thanh toán]]="",0,Khấu_trừ_dần[[#This Row],[số dư
đầu kỳ]]-Khấu_trừ_dần[[#This Row],[gốc]])</f>
        <v>1.3423762711477018E5</v>
      </c>
      <c r="J186" s="20">
        <f ca="1">IF(Khấu_trừ_dần[[#This Row],[số dư
cuối kỳ]]&gt;0,LastRow-ROW(),0)</f>
        <v>177</v>
      </c>
    </row>
    <row r="187" spans="2:10" ht="15" customHeight="1" x14ac:dyDescent="0.25">
      <c r="B187" s="21">
        <f>ROWS($B$4:B187)</f>
        <v>184</v>
      </c>
      <c r="C187" s="15">
        <f ca="1">IF(Giá_trị_đã_nhập,IF(Khấu_trừ_dần[[#This Row],['#]]&lt;=Thời_hạn_Vay,IF(ROW()-ROW(Khấu_trừ_dần[[#Headers],[ngày
thanh toán]])=1,LoanStart,IF(I186&gt;0,EDATE(C186,1),"")),""),"")</f>
        <v>50311</v>
      </c>
      <c r="D187" s="19">
        <f ca="1">IF(ROW()-ROW(Khấu_trừ_dần[[#Headers],[số dư
đầu kỳ]])=1,Số_tiền_Vay,IF(Khấu_trừ_dần[[#This Row],[ngày
thanh toán]]="",0,INDEX(Khấu_trừ_dần[], ROW()-4,8)))</f>
        <v>1.3423762711477018E5</v>
      </c>
      <c r="E187" s="19">
        <f ca="1">IF(Giá_trị_đã_nhập,IF(ROW()-ROW(Khấu_trừ_dần[[#Headers],[lãi_suất]])=1,-IPMT(Lãi_Suất_/12,1,Thời_hạn_Vay-ROWS($C$4:C187)+1,Khấu_trừ_dần[[#This Row],[số dư
đầu kỳ]]),IFERROR(-IPMT(Lãi_Suất_/12,1,Khấu_trừ_dần[[#This Row],['#
còn lại]],D188),0)),0)</f>
        <v>5.571804471460727E2</v>
      </c>
      <c r="F187" s="19">
        <f ca="1">IFERROR(IF(AND(Giá_trị_đã_nhập,Khấu_trừ_dần[[#This Row],[ngày
thanh toán]]&lt;&gt;""),-PPMT(Lãi_Suất_/12,1,Thời_hạn_Vay-ROWS($C$4:C187)+1,Khấu_trừ_dần[[#This Row],[số dư
đầu kỳ]]),""),0)</f>
        <v>5.143197997127365E2</v>
      </c>
      <c r="G187" s="19">
        <f ca="1">IF(Khấu_trừ_dần[[#This Row],[ngày
thanh toán]]="",0,PropertyTaxAmount)</f>
        <v>375</v>
      </c>
      <c r="H187" s="19">
        <f ca="1">IF(Khấu_trừ_dần[[#This Row],[ngày
thanh toán]]="",0,Khấu_trừ_dần[[#This Row],[lãi_suất]]+Khấu_trừ_dần[[#This Row],[gốc]]+Khấu_trừ_dần[[#This Row],[thuế
bất động sản]])</f>
        <v>1.446500246858809E3</v>
      </c>
      <c r="I187" s="19">
        <f ca="1">IF(Khấu_trừ_dần[[#This Row],[ngày
thanh toán]]="",0,Khấu_trừ_dần[[#This Row],[số dư
đầu kỳ]]-Khấu_trừ_dần[[#This Row],[gốc]])</f>
        <v>1.3372330731505743E5</v>
      </c>
      <c r="J187" s="20">
        <f ca="1">IF(Khấu_trừ_dần[[#This Row],[số dư
cuối kỳ]]&gt;0,LastRow-ROW(),0)</f>
        <v>176</v>
      </c>
    </row>
    <row r="188" spans="2:10" ht="15" customHeight="1" x14ac:dyDescent="0.25">
      <c r="B188" s="21">
        <f>ROWS($B$4:B188)</f>
        <v>185</v>
      </c>
      <c r="C188" s="15">
        <f ca="1">IF(Giá_trị_đã_nhập,IF(Khấu_trừ_dần[[#This Row],['#]]&lt;=Thời_hạn_Vay,IF(ROW()-ROW(Khấu_trừ_dần[[#Headers],[ngày
thanh toán]])=1,LoanStart,IF(I187&gt;0,EDATE(C187,1),"")),""),"")</f>
        <v>50341</v>
      </c>
      <c r="D188" s="19">
        <f ca="1">IF(ROW()-ROW(Khấu_trừ_dần[[#Headers],[số dư
đầu kỳ]])=1,Số_tiền_Vay,IF(Khấu_trừ_dần[[#This Row],[ngày
thanh toán]]="",0,INDEX(Khấu_trừ_dần[], ROW()-4,8)))</f>
        <v>1.3372330731505743E5</v>
      </c>
      <c r="E188" s="19">
        <f ca="1">IF(Giá_trị_đã_nhập,IF(ROW()-ROW(Khấu_trừ_dần[[#Headers],[lãi_suất]])=1,-IPMT(Lãi_Suất_/12,1,Thời_hạn_Vay-ROWS($C$4:C188)+1,Khấu_trừ_dần[[#This Row],[số dư
đầu kỳ]]),IFERROR(-IPMT(Lãi_Suất_/12,1,Khấu_trừ_dần[[#This Row],['#
còn lại]],D189),0)),0)</f>
        <v>5.550285188174134E2</v>
      </c>
      <c r="F188" s="19">
        <f ca="1">IFERROR(IF(AND(Giá_trị_đã_nhập,Khấu_trừ_dần[[#This Row],[ngày
thanh toán]]&lt;&gt;""),-PPMT(Lãi_Suất_/12,1,Thời_hạn_Vay-ROWS($C$4:C188)+1,Khấu_trừ_dần[[#This Row],[số dư
đầu kỳ]]),""),0)</f>
        <v>5.164627988782064E2</v>
      </c>
      <c r="G188" s="19">
        <f ca="1">IF(Khấu_trừ_dần[[#This Row],[ngày
thanh toán]]="",0,PropertyTaxAmount)</f>
        <v>375</v>
      </c>
      <c r="H188" s="19">
        <f ca="1">IF(Khấu_trừ_dần[[#This Row],[ngày
thanh toán]]="",0,Khấu_trừ_dần[[#This Row],[lãi_suất]]+Khấu_trừ_dần[[#This Row],[gốc]]+Khấu_trừ_dần[[#This Row],[thuế
bất động sản]])</f>
        <v>1.4464913176956197E3</v>
      </c>
      <c r="I188" s="19">
        <f ca="1">IF(Khấu_trừ_dần[[#This Row],[ngày
thanh toán]]="",0,Khấu_trừ_dần[[#This Row],[số dư
đầu kỳ]]-Khấu_trừ_dần[[#This Row],[gốc]])</f>
        <v>1.3320684451617923E5</v>
      </c>
      <c r="J188" s="20">
        <f ca="1">IF(Khấu_trừ_dần[[#This Row],[số dư
cuối kỳ]]&gt;0,LastRow-ROW(),0)</f>
        <v>175</v>
      </c>
    </row>
    <row r="189" spans="2:10" ht="15" customHeight="1" x14ac:dyDescent="0.25">
      <c r="B189" s="21">
        <f>ROWS($B$4:B189)</f>
        <v>186</v>
      </c>
      <c r="C189" s="15">
        <f ca="1">IF(Giá_trị_đã_nhập,IF(Khấu_trừ_dần[[#This Row],['#]]&lt;=Thời_hạn_Vay,IF(ROW()-ROW(Khấu_trừ_dần[[#Headers],[ngày
thanh toán]])=1,LoanStart,IF(I188&gt;0,EDATE(C188,1),"")),""),"")</f>
        <v>50372</v>
      </c>
      <c r="D189" s="19">
        <f ca="1">IF(ROW()-ROW(Khấu_trừ_dần[[#Headers],[số dư
đầu kỳ]])=1,Số_tiền_Vay,IF(Khấu_trừ_dần[[#This Row],[ngày
thanh toán]]="",0,INDEX(Khấu_trừ_dần[], ROW()-4,8)))</f>
        <v>1.3320684451617923E5</v>
      </c>
      <c r="E189" s="19">
        <f ca="1">IF(Giá_trị_đã_nhập,IF(ROW()-ROW(Khấu_trừ_dần[[#Headers],[lãi_suất]])=1,-IPMT(Lãi_Suất_/12,1,Thời_hạn_Vay-ROWS($C$4:C189)+1,Khấu_trừ_dần[[#This Row],[số dư
đầu kỳ]]),IFERROR(-IPMT(Lãi_Suất_/12,1,Khấu_trừ_dần[[#This Row],['#
còn lại]],D190),0)),0)</f>
        <v>5.528676241207181E2</v>
      </c>
      <c r="F189" s="19">
        <f ca="1">IFERROR(IF(AND(Giá_trị_đã_nhập,Khấu_trừ_dần[[#This Row],[ngày
thanh toán]]&lt;&gt;""),-PPMT(Lãi_Suất_/12,1,Thời_hạn_Vay-ROWS($C$4:C189)+1,Khấu_trừ_dần[[#This Row],[số dư
đầu kỳ]]),""),0)</f>
        <v>5.186147272068655E2</v>
      </c>
      <c r="G189" s="19">
        <f ca="1">IF(Khấu_trừ_dần[[#This Row],[ngày
thanh toán]]="",0,PropertyTaxAmount)</f>
        <v>375</v>
      </c>
      <c r="H189" s="19">
        <f ca="1">IF(Khấu_trừ_dần[[#This Row],[ngày
thanh toán]]="",0,Khấu_trừ_dần[[#This Row],[lãi_suất]]+Khấu_trừ_dần[[#This Row],[gốc]]+Khấu_trừ_dần[[#This Row],[thuế
bất động sản]])</f>
        <v>1.4464823513275837E3</v>
      </c>
      <c r="I189" s="19">
        <f ca="1">IF(Khấu_trừ_dần[[#This Row],[ngày
thanh toán]]="",0,Khấu_trừ_dần[[#This Row],[số dư
đầu kỳ]]-Khấu_trừ_dần[[#This Row],[gốc]])</f>
        <v>1.3268822978897236E5</v>
      </c>
      <c r="J189" s="20">
        <f ca="1">IF(Khấu_trừ_dần[[#This Row],[số dư
cuối kỳ]]&gt;0,LastRow-ROW(),0)</f>
        <v>174</v>
      </c>
    </row>
    <row r="190" spans="2:10" ht="15" customHeight="1" x14ac:dyDescent="0.25">
      <c r="B190" s="21">
        <f>ROWS($B$4:B190)</f>
        <v>187</v>
      </c>
      <c r="C190" s="15">
        <f ca="1">IF(Giá_trị_đã_nhập,IF(Khấu_trừ_dần[[#This Row],['#]]&lt;=Thời_hạn_Vay,IF(ROW()-ROW(Khấu_trừ_dần[[#Headers],[ngày
thanh toán]])=1,LoanStart,IF(I189&gt;0,EDATE(C189,1),"")),""),"")</f>
        <v>50402</v>
      </c>
      <c r="D190" s="19">
        <f ca="1">IF(ROW()-ROW(Khấu_trừ_dần[[#Headers],[số dư
đầu kỳ]])=1,Số_tiền_Vay,IF(Khấu_trừ_dần[[#This Row],[ngày
thanh toán]]="",0,INDEX(Khấu_trừ_dần[], ROW()-4,8)))</f>
        <v>1.3268822978897236E5</v>
      </c>
      <c r="E190" s="19">
        <f ca="1">IF(Giá_trị_đã_nhập,IF(ROW()-ROW(Khấu_trừ_dần[[#Headers],[lãi_suất]])=1,-IPMT(Lãi_Suất_/12,1,Thời_hạn_Vay-ROWS($C$4:C190)+1,Khấu_trừ_dần[[#This Row],[số dư
đầu kỳ]]),IFERROR(-IPMT(Lãi_Suất_/12,1,Khấu_trừ_dần[[#This Row],['#
còn lại]],D191),0)),0)</f>
        <v>550.69772569612</v>
      </c>
      <c r="F190" s="19">
        <f ca="1">IFERROR(IF(AND(Giá_trị_đã_nhập,Khấu_trừ_dần[[#This Row],[ngày
thanh toán]]&lt;&gt;""),-PPMT(Lãi_Suất_/12,1,Thời_hạn_Vay-ROWS($C$4:C190)+1,Khấu_trừ_dần[[#This Row],[số dư
đầu kỳ]]),""),0)</f>
        <v>5.207756219035608E2</v>
      </c>
      <c r="G190" s="19">
        <f ca="1">IF(Khấu_trừ_dần[[#This Row],[ngày
thanh toán]]="",0,PropertyTaxAmount)</f>
        <v>375</v>
      </c>
      <c r="H190" s="19">
        <f ca="1">IF(Khấu_trừ_dần[[#This Row],[ngày
thanh toán]]="",0,Khấu_trừ_dần[[#This Row],[lãi_suất]]+Khấu_trừ_dần[[#This Row],[gốc]]+Khấu_trừ_dần[[#This Row],[thuế
bất động sản]])</f>
        <v>1.446473347599681E3</v>
      </c>
      <c r="I190" s="19">
        <f ca="1">IF(Khấu_trừ_dần[[#This Row],[ngày
thanh toán]]="",0,Khấu_trừ_dần[[#This Row],[số dư
đầu kỳ]]-Khấu_trừ_dần[[#This Row],[gốc]])</f>
        <v>1.321674541670688E5</v>
      </c>
      <c r="J190" s="20">
        <f ca="1">IF(Khấu_trừ_dần[[#This Row],[số dư
cuối kỳ]]&gt;0,LastRow-ROW(),0)</f>
        <v>173</v>
      </c>
    </row>
    <row r="191" spans="2:10" ht="15" customHeight="1" x14ac:dyDescent="0.25">
      <c r="B191" s="21">
        <f>ROWS($B$4:B191)</f>
        <v>188</v>
      </c>
      <c r="C191" s="15">
        <f ca="1">IF(Giá_trị_đã_nhập,IF(Khấu_trừ_dần[[#This Row],['#]]&lt;=Thời_hạn_Vay,IF(ROW()-ROW(Khấu_trừ_dần[[#Headers],[ngày
thanh toán]])=1,LoanStart,IF(I190&gt;0,EDATE(C190,1),"")),""),"")</f>
        <v>50433</v>
      </c>
      <c r="D191" s="19">
        <f ca="1">IF(ROW()-ROW(Khấu_trừ_dần[[#Headers],[số dư
đầu kỳ]])=1,Số_tiền_Vay,IF(Khấu_trừ_dần[[#This Row],[ngày
thanh toán]]="",0,INDEX(Khấu_trừ_dần[], ROW()-4,8)))</f>
        <v>1.321674541670688E5</v>
      </c>
      <c r="E191" s="19">
        <f ca="1">IF(Giá_trị_đã_nhập,IF(ROW()-ROW(Khấu_trừ_dần[[#Headers],[lãi_suất]])=1,-IPMT(Lãi_Suất_/12,1,Thời_hạn_Vay-ROWS($C$4:C191)+1,Khấu_trừ_dần[[#This Row],[số dư
đầu kỳ]]),IFERROR(-IPMT(Lãi_Suất_/12,1,Khấu_trừ_dần[[#This Row],['#
còn lại]],D192),0)),0)</f>
        <v>5.48518786028086E2</v>
      </c>
      <c r="F191" s="19">
        <f ca="1">IFERROR(IF(AND(Giá_trị_đã_nhập,Khấu_trừ_dần[[#This Row],[ngày
thanh toán]]&lt;&gt;""),-PPMT(Lãi_Suất_/12,1,Thời_hạn_Vay-ROWS($C$4:C191)+1,Khấu_trừ_dần[[#This Row],[số dư
đầu kỳ]]),""),0)</f>
        <v>5.229455203281589E2</v>
      </c>
      <c r="G191" s="19">
        <f ca="1">IF(Khấu_trừ_dần[[#This Row],[ngày
thanh toán]]="",0,PropertyTaxAmount)</f>
        <v>375</v>
      </c>
      <c r="H191" s="19">
        <f ca="1">IF(Khấu_trừ_dần[[#This Row],[ngày
thanh toán]]="",0,Khấu_trừ_dần[[#This Row],[lãi_suất]]+Khấu_trừ_dần[[#This Row],[gốc]]+Khấu_trừ_dần[[#This Row],[thuế
bất động sản]])</f>
        <v>1.4464643063562448E3</v>
      </c>
      <c r="I191" s="19">
        <f ca="1">IF(Khấu_trừ_dần[[#This Row],[ngày
thanh toán]]="",0,Khấu_trừ_dần[[#This Row],[số dư
đầu kỳ]]-Khấu_trừ_dần[[#This Row],[gốc]])</f>
        <v>1.3164450864674064E5</v>
      </c>
      <c r="J191" s="20">
        <f ca="1">IF(Khấu_trừ_dần[[#This Row],[số dư
cuối kỳ]]&gt;0,LastRow-ROW(),0)</f>
        <v>172</v>
      </c>
    </row>
    <row r="192" spans="2:10" ht="15" customHeight="1" x14ac:dyDescent="0.25">
      <c r="B192" s="21">
        <f>ROWS($B$4:B192)</f>
        <v>189</v>
      </c>
      <c r="C192" s="15">
        <f ca="1">IF(Giá_trị_đã_nhập,IF(Khấu_trừ_dần[[#This Row],['#]]&lt;=Thời_hạn_Vay,IF(ROW()-ROW(Khấu_trừ_dần[[#Headers],[ngày
thanh toán]])=1,LoanStart,IF(I191&gt;0,EDATE(C191,1),"")),""),"")</f>
        <v>50464</v>
      </c>
      <c r="D192" s="19">
        <f ca="1">IF(ROW()-ROW(Khấu_trừ_dần[[#Headers],[số dư
đầu kỳ]])=1,Số_tiền_Vay,IF(Khấu_trừ_dần[[#This Row],[ngày
thanh toán]]="",0,INDEX(Khấu_trừ_dần[], ROW()-4,8)))</f>
        <v>1.3164450864674064E5</v>
      </c>
      <c r="E192" s="19">
        <f ca="1">IF(Giá_trị_đã_nhập,IF(ROW()-ROW(Khấu_trừ_dần[[#Headers],[lãi_suất]])=1,-IPMT(Lãi_Suất_/12,1,Thời_hạn_Vay-ROWS($C$4:C192)+1,Khấu_trừ_dần[[#This Row],[số dư
đầu kỳ]]),IFERROR(-IPMT(Lãi_Suất_/12,1,Khấu_trừ_dần[[#This Row],['#
còn lại]],D193),0)),0)</f>
        <v>5.463307674447685E2</v>
      </c>
      <c r="F192" s="19">
        <f ca="1">IFERROR(IF(AND(Giá_trị_đã_nhập,Khấu_trừ_dần[[#This Row],[ngày
thanh toán]]&lt;&gt;""),-PPMT(Lãi_Suất_/12,1,Thời_hạn_Vay-ROWS($C$4:C192)+1,Khấu_trừ_dần[[#This Row],[số dư
đầu kỳ]]),""),0)</f>
        <v>5.25124459996193E2</v>
      </c>
      <c r="G192" s="19">
        <f ca="1">IF(Khấu_trừ_dần[[#This Row],[ngày
thanh toán]]="",0,PropertyTaxAmount)</f>
        <v>375</v>
      </c>
      <c r="H192" s="19">
        <f ca="1">IF(Khấu_trừ_dần[[#This Row],[ngày
thanh toán]]="",0,Khấu_trừ_dần[[#This Row],[lãi_suất]]+Khấu_trừ_dần[[#This Row],[gốc]]+Khấu_trừ_dần[[#This Row],[thuế
bất động sản]])</f>
        <v>1.4464552274409616E3</v>
      </c>
      <c r="I192" s="19">
        <f ca="1">IF(Khấu_trừ_dần[[#This Row],[ngày
thanh toán]]="",0,Khấu_trừ_dần[[#This Row],[số dư
đầu kỳ]]-Khấu_trừ_dần[[#This Row],[gốc]])</f>
        <v>1.3111938418674446E5</v>
      </c>
      <c r="J192" s="20">
        <f ca="1">IF(Khấu_trừ_dần[[#This Row],[số dư
cuối kỳ]]&gt;0,LastRow-ROW(),0)</f>
        <v>171</v>
      </c>
    </row>
    <row r="193" spans="2:10" ht="15" customHeight="1" x14ac:dyDescent="0.25">
      <c r="B193" s="21">
        <f>ROWS($B$4:B193)</f>
        <v>190</v>
      </c>
      <c r="C193" s="15">
        <f ca="1">IF(Giá_trị_đã_nhập,IF(Khấu_trừ_dần[[#This Row],['#]]&lt;=Thời_hạn_Vay,IF(ROW()-ROW(Khấu_trừ_dần[[#Headers],[ngày
thanh toán]])=1,LoanStart,IF(I192&gt;0,EDATE(C192,1),"")),""),"")</f>
        <v>50492</v>
      </c>
      <c r="D193" s="19">
        <f ca="1">IF(ROW()-ROW(Khấu_trừ_dần[[#Headers],[số dư
đầu kỳ]])=1,Số_tiền_Vay,IF(Khấu_trừ_dần[[#This Row],[ngày
thanh toán]]="",0,INDEX(Khấu_trừ_dần[], ROW()-4,8)))</f>
        <v>1.3111938418674446E5</v>
      </c>
      <c r="E193" s="19">
        <f ca="1">IF(Giá_trị_đã_nhập,IF(ROW()-ROW(Khấu_trừ_dần[[#Headers],[lãi_suất]])=1,-IPMT(Lãi_Suất_/12,1,Thời_hạn_Vay-ROWS($C$4:C193)+1,Khấu_trừ_dần[[#This Row],[số dư
đầu kỳ]]),IFERROR(-IPMT(Lãi_Suất_/12,1,Khấu_trừ_dần[[#This Row],['#
còn lại]],D194),0)),0)</f>
        <v>5.44133632117354E2</v>
      </c>
      <c r="F193" s="19">
        <f ca="1">IFERROR(IF(AND(Giá_trị_đã_nhập,Khấu_trừ_dần[[#This Row],[ngày
thanh toán]]&lt;&gt;""),-PPMT(Lãi_Suất_/12,1,Thời_hạn_Vay-ROWS($C$4:C193)+1,Khấu_trừ_dần[[#This Row],[số dư
đầu kỳ]]),""),0)</f>
        <v>5.273124785795105E2</v>
      </c>
      <c r="G193" s="19">
        <f ca="1">IF(Khấu_trừ_dần[[#This Row],[ngày
thanh toán]]="",0,PropertyTaxAmount)</f>
        <v>375</v>
      </c>
      <c r="H193" s="19">
        <f ca="1">IF(Khấu_trừ_dần[[#This Row],[ngày
thanh toán]]="",0,Khấu_trừ_dần[[#This Row],[lãi_suất]]+Khấu_trừ_dần[[#This Row],[gốc]]+Khấu_trừ_dần[[#This Row],[thuế
bất động sản]])</f>
        <v>1.4464461106968645E3</v>
      </c>
      <c r="I193" s="19">
        <f ca="1">IF(Khấu_trừ_dần[[#This Row],[ngày
thanh toán]]="",0,Khấu_trừ_dần[[#This Row],[số dư
đầu kỳ]]-Khấu_trừ_dần[[#This Row],[gốc]])</f>
        <v>1.3059207170816495E5</v>
      </c>
      <c r="J193" s="20">
        <f ca="1">IF(Khấu_trừ_dần[[#This Row],[số dư
cuối kỳ]]&gt;0,LastRow-ROW(),0)</f>
        <v>170</v>
      </c>
    </row>
    <row r="194" spans="2:10" ht="15" customHeight="1" x14ac:dyDescent="0.25">
      <c r="B194" s="21">
        <f>ROWS($B$4:B194)</f>
        <v>191</v>
      </c>
      <c r="C194" s="15">
        <f ca="1">IF(Giá_trị_đã_nhập,IF(Khấu_trừ_dần[[#This Row],['#]]&lt;=Thời_hạn_Vay,IF(ROW()-ROW(Khấu_trừ_dần[[#Headers],[ngày
thanh toán]])=1,LoanStart,IF(I193&gt;0,EDATE(C193,1),"")),""),"")</f>
        <v>50523</v>
      </c>
      <c r="D194" s="19">
        <f ca="1">IF(ROW()-ROW(Khấu_trừ_dần[[#Headers],[số dư
đầu kỳ]])=1,Số_tiền_Vay,IF(Khấu_trừ_dần[[#This Row],[ngày
thanh toán]]="",0,INDEX(Khấu_trừ_dần[], ROW()-4,8)))</f>
        <v>1.3059207170816495E5</v>
      </c>
      <c r="E194" s="19">
        <f ca="1">IF(Giá_trị_đã_nhập,IF(ROW()-ROW(Khấu_trừ_dần[[#Headers],[lãi_suất]])=1,-IPMT(Lãi_Suất_/12,1,Thời_hạn_Vay-ROWS($C$4:C194)+1,Khấu_trừ_dần[[#This Row],[số dư
đầu kỳ]]),IFERROR(-IPMT(Lãi_Suất_/12,1,Khấu_trừ_dần[[#This Row],['#
còn lại]],D195),0)),0)</f>
        <v>5.419273420594085E2</v>
      </c>
      <c r="F194" s="19">
        <f ca="1">IFERROR(IF(AND(Giá_trị_đã_nhập,Khấu_trừ_dần[[#This Row],[ngày
thanh toán]]&lt;&gt;""),-PPMT(Lãi_Suất_/12,1,Thời_hạn_Vay-ROWS($C$4:C194)+1,Khấu_trừ_dần[[#This Row],[số dư
đầu kỳ]]),""),0)</f>
        <v>5.295096139069252E2</v>
      </c>
      <c r="G194" s="19">
        <f ca="1">IF(Khấu_trừ_dần[[#This Row],[ngày
thanh toán]]="",0,PropertyTaxAmount)</f>
        <v>375</v>
      </c>
      <c r="H194" s="19">
        <f ca="1">IF(Khấu_trừ_dần[[#This Row],[ngày
thanh toán]]="",0,Khấu_trừ_dần[[#This Row],[lãi_suất]]+Khấu_trừ_dần[[#This Row],[gốc]]+Khấu_trừ_dần[[#This Row],[thuế
bất động sản]])</f>
        <v>1.4464369559663337E3</v>
      </c>
      <c r="I194" s="19">
        <f ca="1">IF(Khấu_trừ_dần[[#This Row],[ngày
thanh toán]]="",0,Khấu_trừ_dần[[#This Row],[số dư
đầu kỳ]]-Khấu_trừ_dần[[#This Row],[gốc]])</f>
        <v>1.3006256209425803E5</v>
      </c>
      <c r="J194" s="20">
        <f ca="1">IF(Khấu_trừ_dần[[#This Row],[số dư
cuối kỳ]]&gt;0,LastRow-ROW(),0)</f>
        <v>169</v>
      </c>
    </row>
    <row r="195" spans="2:10" ht="15" customHeight="1" x14ac:dyDescent="0.25">
      <c r="B195" s="21">
        <f>ROWS($B$4:B195)</f>
        <v>192</v>
      </c>
      <c r="C195" s="15">
        <f ca="1">IF(Giá_trị_đã_nhập,IF(Khấu_trừ_dần[[#This Row],['#]]&lt;=Thời_hạn_Vay,IF(ROW()-ROW(Khấu_trừ_dần[[#Headers],[ngày
thanh toán]])=1,LoanStart,IF(I194&gt;0,EDATE(C194,1),"")),""),"")</f>
        <v>50553</v>
      </c>
      <c r="D195" s="19">
        <f ca="1">IF(ROW()-ROW(Khấu_trừ_dần[[#Headers],[số dư
đầu kỳ]])=1,Số_tiền_Vay,IF(Khấu_trừ_dần[[#This Row],[ngày
thanh toán]]="",0,INDEX(Khấu_trừ_dần[], ROW()-4,8)))</f>
        <v>1.3006256209425803E5</v>
      </c>
      <c r="E195" s="19">
        <f ca="1">IF(Giá_trị_đã_nhập,IF(ROW()-ROW(Khấu_trừ_dần[[#Headers],[lãi_suất]])=1,-IPMT(Lãi_Suất_/12,1,Thời_hạn_Vay-ROWS($C$4:C195)+1,Khấu_trừ_dần[[#This Row],[số dư
đầu kỳ]]),IFERROR(-IPMT(Lãi_Suất_/12,1,Khấu_trừ_dần[[#This Row],['#
còn lại]],D196),0)),0)</f>
        <v>5.397118591262215E2</v>
      </c>
      <c r="F195" s="19">
        <f ca="1">IFERROR(IF(AND(Giá_trị_đã_nhập,Khấu_trừ_dần[[#This Row],[ngày
thanh toán]]&lt;&gt;""),-PPMT(Lãi_Suất_/12,1,Thời_hạn_Vay-ROWS($C$4:C195)+1,Khấu_trừ_dần[[#This Row],[số dư
đầu kỳ]]),""),0)</f>
        <v>5.317159039648708E2</v>
      </c>
      <c r="G195" s="19">
        <f ca="1">IF(Khấu_trừ_dần[[#This Row],[ngày
thanh toán]]="",0,PropertyTaxAmount)</f>
        <v>375</v>
      </c>
      <c r="H195" s="19">
        <f ca="1">IF(Khấu_trừ_dần[[#This Row],[ngày
thanh toán]]="",0,Khấu_trừ_dần[[#This Row],[lãi_suất]]+Khấu_trừ_dần[[#This Row],[gốc]]+Khấu_trừ_dần[[#This Row],[thuế
bất động sản]])</f>
        <v>1.4464277630910924E3</v>
      </c>
      <c r="I195" s="19">
        <f ca="1">IF(Khấu_trừ_dần[[#This Row],[ngày
thanh toán]]="",0,Khấu_trừ_dần[[#This Row],[số dư
đầu kỳ]]-Khấu_trừ_dần[[#This Row],[gốc]])</f>
        <v>1.2953084619029316E5</v>
      </c>
      <c r="J195" s="20">
        <f ca="1">IF(Khấu_trừ_dần[[#This Row],[số dư
cuối kỳ]]&gt;0,LastRow-ROW(),0)</f>
        <v>168</v>
      </c>
    </row>
    <row r="196" spans="2:10" ht="15" customHeight="1" x14ac:dyDescent="0.25">
      <c r="B196" s="21">
        <f>ROWS($B$4:B196)</f>
        <v>193</v>
      </c>
      <c r="C196" s="15">
        <f ca="1">IF(Giá_trị_đã_nhập,IF(Khấu_trừ_dần[[#This Row],['#]]&lt;=Thời_hạn_Vay,IF(ROW()-ROW(Khấu_trừ_dần[[#Headers],[ngày
thanh toán]])=1,LoanStart,IF(I195&gt;0,EDATE(C195,1),"")),""),"")</f>
        <v>50584</v>
      </c>
      <c r="D196" s="19">
        <f ca="1">IF(ROW()-ROW(Khấu_trừ_dần[[#Headers],[số dư
đầu kỳ]])=1,Số_tiền_Vay,IF(Khấu_trừ_dần[[#This Row],[ngày
thanh toán]]="",0,INDEX(Khấu_trừ_dần[], ROW()-4,8)))</f>
        <v>1.2953084619029316E5</v>
      </c>
      <c r="E196" s="19">
        <f ca="1">IF(Giá_trị_đã_nhập,IF(ROW()-ROW(Khấu_trừ_dần[[#Headers],[lãi_suất]])=1,-IPMT(Lãi_Suất_/12,1,Thời_hạn_Vay-ROWS($C$4:C196)+1,Khấu_trừ_dần[[#This Row],[số dư
đầu kỳ]]),IFERROR(-IPMT(Lãi_Suất_/12,1,Khấu_trừ_dần[[#This Row],['#
còn lại]],D197),0)),0)</f>
        <v>5.374871450141462E2</v>
      </c>
      <c r="F196" s="19">
        <f ca="1">IFERROR(IF(AND(Giá_trị_đã_nhập,Khấu_trừ_dần[[#This Row],[ngày
thanh toán]]&lt;&gt;""),-PPMT(Lãi_Suất_/12,1,Thời_hạn_Vay-ROWS($C$4:C196)+1,Khấu_trừ_dần[[#This Row],[số dư
đầu kỳ]]),""),0)</f>
        <v>5.339313868980577E2</v>
      </c>
      <c r="G196" s="19">
        <f ca="1">IF(Khấu_trừ_dần[[#This Row],[ngày
thanh toán]]="",0,PropertyTaxAmount)</f>
        <v>375</v>
      </c>
      <c r="H196" s="19">
        <f ca="1">IF(Khấu_trừ_dần[[#This Row],[ngày
thanh toán]]="",0,Khấu_trừ_dần[[#This Row],[lãi_suất]]+Khấu_trừ_dần[[#This Row],[gốc]]+Khấu_trừ_dần[[#This Row],[thuế
bất động sản]])</f>
        <v>1.446418531912204E3</v>
      </c>
      <c r="I196" s="19">
        <f ca="1">IF(Khấu_trừ_dần[[#This Row],[ngày
thanh toán]]="",0,Khấu_trừ_dần[[#This Row],[số dư
đầu kỳ]]-Khấu_trừ_dần[[#This Row],[gốc]])</f>
        <v>1.289969148033951E5</v>
      </c>
      <c r="J196" s="20">
        <f ca="1">IF(Khấu_trừ_dần[[#This Row],[số dư
cuối kỳ]]&gt;0,LastRow-ROW(),0)</f>
        <v>167</v>
      </c>
    </row>
    <row r="197" spans="2:10" ht="15" customHeight="1" x14ac:dyDescent="0.25">
      <c r="B197" s="21">
        <f>ROWS($B$4:B197)</f>
        <v>194</v>
      </c>
      <c r="C197" s="15">
        <f ca="1">IF(Giá_trị_đã_nhập,IF(Khấu_trừ_dần[[#This Row],['#]]&lt;=Thời_hạn_Vay,IF(ROW()-ROW(Khấu_trừ_dần[[#Headers],[ngày
thanh toán]])=1,LoanStart,IF(I196&gt;0,EDATE(C196,1),"")),""),"")</f>
        <v>50614</v>
      </c>
      <c r="D197" s="19">
        <f ca="1">IF(ROW()-ROW(Khấu_trừ_dần[[#Headers],[số dư
đầu kỳ]])=1,Số_tiền_Vay,IF(Khấu_trừ_dần[[#This Row],[ngày
thanh toán]]="",0,INDEX(Khấu_trừ_dần[], ROW()-4,8)))</f>
        <v>1.289969148033951E5</v>
      </c>
      <c r="E197" s="19">
        <f ca="1">IF(Giá_trị_đã_nhập,IF(ROW()-ROW(Khấu_trừ_dần[[#Headers],[lãi_suất]])=1,-IPMT(Lãi_Suất_/12,1,Thời_hạn_Vay-ROWS($C$4:C197)+1,Khấu_trừ_dần[[#This Row],[số dư
đầu kỳ]]),IFERROR(-IPMT(Lãi_Suất_/12,1,Khấu_trừ_dần[[#This Row],['#
còn lại]],D198),0)),0)</f>
        <v>5.352531612599374E2</v>
      </c>
      <c r="F197" s="19">
        <f ca="1">IFERROR(IF(AND(Giá_trị_đã_nhập,Khấu_trừ_dần[[#This Row],[ngày
thanh toán]]&lt;&gt;""),-PPMT(Lãi_Suất_/12,1,Thời_hạn_Vay-ROWS($C$4:C197)+1,Khấu_trừ_dần[[#This Row],[số dư
đầu kỳ]]),""),0)</f>
        <v>5.361561010101329E2</v>
      </c>
      <c r="G197" s="19">
        <f ca="1">IF(Khấu_trừ_dần[[#This Row],[ngày
thanh toán]]="",0,PropertyTaxAmount)</f>
        <v>375</v>
      </c>
      <c r="H197" s="19">
        <f ca="1">IF(Khấu_trừ_dần[[#This Row],[ngày
thanh toán]]="",0,Khấu_trừ_dần[[#This Row],[lãi_suất]]+Khấu_trừ_dần[[#This Row],[gốc]]+Khấu_trừ_dần[[#This Row],[thuế
bất động sản]])</f>
        <v>1.4464092622700705E3</v>
      </c>
      <c r="I197" s="19">
        <f ca="1">IF(Khấu_trừ_dần[[#This Row],[ngày
thanh toán]]="",0,Khấu_trừ_dần[[#This Row],[số dư
đầu kỳ]]-Khấu_trừ_dần[[#This Row],[gốc]])</f>
        <v>1.2846075870238498E5</v>
      </c>
      <c r="J197" s="20">
        <f ca="1">IF(Khấu_trừ_dần[[#This Row],[số dư
cuối kỳ]]&gt;0,LastRow-ROW(),0)</f>
        <v>166</v>
      </c>
    </row>
    <row r="198" spans="2:10" ht="15" customHeight="1" x14ac:dyDescent="0.25">
      <c r="B198" s="21">
        <f>ROWS($B$4:B198)</f>
        <v>195</v>
      </c>
      <c r="C198" s="15">
        <f ca="1">IF(Giá_trị_đã_nhập,IF(Khấu_trừ_dần[[#This Row],['#]]&lt;=Thời_hạn_Vay,IF(ROW()-ROW(Khấu_trừ_dần[[#Headers],[ngày
thanh toán]])=1,LoanStart,IF(I197&gt;0,EDATE(C197,1),"")),""),"")</f>
        <v>50645</v>
      </c>
      <c r="D198" s="19">
        <f ca="1">IF(ROW()-ROW(Khấu_trừ_dần[[#Headers],[số dư
đầu kỳ]])=1,Số_tiền_Vay,IF(Khấu_trừ_dần[[#This Row],[ngày
thanh toán]]="",0,INDEX(Khấu_trừ_dần[], ROW()-4,8)))</f>
        <v>1.2846075870238498E5</v>
      </c>
      <c r="E198" s="19">
        <f ca="1">IF(Giá_trị_đã_nhập,IF(ROW()-ROW(Khấu_trừ_dần[[#Headers],[lãi_suất]])=1,-IPMT(Lãi_Suất_/12,1,Thời_hạn_Vay-ROWS($C$4:C198)+1,Khấu_trừ_dần[[#This Row],[số dư
đầu kỳ]]),IFERROR(-IPMT(Lãi_Suất_/12,1,Khấu_trừ_dần[[#This Row],['#
còn lại]],D199),0)),0)</f>
        <v>5.33009869240086E2</v>
      </c>
      <c r="F198" s="19">
        <f ca="1">IFERROR(IF(AND(Giá_trị_đã_nhập,Khấu_trừ_dần[[#This Row],[ngày
thanh toán]]&lt;&gt;""),-PPMT(Lãi_Suất_/12,1,Thời_hạn_Vay-ROWS($C$4:C198)+1,Khấu_trừ_dần[[#This Row],[số dư
đầu kỳ]]),""),0)</f>
        <v>5.383900847643417E2</v>
      </c>
      <c r="G198" s="19">
        <f ca="1">IF(Khấu_trừ_dần[[#This Row],[ngày
thanh toán]]="",0,PropertyTaxAmount)</f>
        <v>375</v>
      </c>
      <c r="H198" s="19">
        <f ca="1">IF(Khấu_trừ_dần[[#This Row],[ngày
thanh toán]]="",0,Khấu_trừ_dần[[#This Row],[lãi_suất]]+Khấu_trừ_dần[[#This Row],[gốc]]+Khấu_trừ_dần[[#This Row],[thuế
bất động sản]])</f>
        <v>1.4463999540044279E3</v>
      </c>
      <c r="I198" s="19">
        <f ca="1">IF(Khấu_trừ_dần[[#This Row],[ngày
thanh toán]]="",0,Khấu_trừ_dần[[#This Row],[số dư
đầu kỳ]]-Khấu_trừ_dần[[#This Row],[gốc]])</f>
        <v>1.2792236861762064E5</v>
      </c>
      <c r="J198" s="20">
        <f ca="1">IF(Khấu_trừ_dần[[#This Row],[số dư
cuối kỳ]]&gt;0,LastRow-ROW(),0)</f>
        <v>165</v>
      </c>
    </row>
    <row r="199" spans="2:10" ht="15" customHeight="1" x14ac:dyDescent="0.25">
      <c r="B199" s="21">
        <f>ROWS($B$4:B199)</f>
        <v>196</v>
      </c>
      <c r="C199" s="15">
        <f ca="1">IF(Giá_trị_đã_nhập,IF(Khấu_trừ_dần[[#This Row],['#]]&lt;=Thời_hạn_Vay,IF(ROW()-ROW(Khấu_trừ_dần[[#Headers],[ngày
thanh toán]])=1,LoanStart,IF(I198&gt;0,EDATE(C198,1),"")),""),"")</f>
        <v>50676</v>
      </c>
      <c r="D199" s="19">
        <f ca="1">IF(ROW()-ROW(Khấu_trừ_dần[[#Headers],[số dư
đầu kỳ]])=1,Số_tiền_Vay,IF(Khấu_trừ_dần[[#This Row],[ngày
thanh toán]]="",0,INDEX(Khấu_trừ_dần[], ROW()-4,8)))</f>
        <v>1.2792236861762064E5</v>
      </c>
      <c r="E199" s="19">
        <f ca="1">IF(Giá_trị_đã_nhập,IF(ROW()-ROW(Khấu_trừ_dần[[#Headers],[lãi_suất]])=1,-IPMT(Lãi_Suất_/12,1,Thời_hạn_Vay-ROWS($C$4:C199)+1,Khấu_trừ_dần[[#This Row],[số dư
đầu kỳ]]),IFERROR(-IPMT(Lãi_Suất_/12,1,Khấu_trừ_dần[[#This Row],['#
còn lại]],D200),0)),0)</f>
        <v>5.307572301701518E2</v>
      </c>
      <c r="F199" s="19">
        <f ca="1">IFERROR(IF(AND(Giá_trị_đã_nhập,Khấu_trừ_dần[[#This Row],[ngày
thanh toán]]&lt;&gt;""),-PPMT(Lãi_Suất_/12,1,Thời_hạn_Vay-ROWS($C$4:C199)+1,Khấu_trừ_dần[[#This Row],[số dư
đầu kỳ]]),""),0)</f>
        <v>5.406333767841933E2</v>
      </c>
      <c r="G199" s="19">
        <f ca="1">IF(Khấu_trừ_dần[[#This Row],[ngày
thanh toán]]="",0,PropertyTaxAmount)</f>
        <v>375</v>
      </c>
      <c r="H199" s="19">
        <f ca="1">IF(Khấu_trừ_dần[[#This Row],[ngày
thanh toán]]="",0,Khấu_trừ_dần[[#This Row],[lãi_suất]]+Khấu_trừ_dần[[#This Row],[gốc]]+Khấu_trừ_dần[[#This Row],[thuế
bất động sản]])</f>
        <v>1.446390606954345E3</v>
      </c>
      <c r="I199" s="19">
        <f ca="1">IF(Khấu_trừ_dần[[#This Row],[ngày
thanh toán]]="",0,Khấu_trừ_dần[[#This Row],[số dư
đầu kỳ]]-Khấu_trừ_dần[[#This Row],[gốc]])</f>
        <v>1.2738173524083645E5</v>
      </c>
      <c r="J199" s="20">
        <f ca="1">IF(Khấu_trừ_dần[[#This Row],[số dư
cuối kỳ]]&gt;0,LastRow-ROW(),0)</f>
        <v>164</v>
      </c>
    </row>
    <row r="200" spans="2:10" ht="15" customHeight="1" x14ac:dyDescent="0.25">
      <c r="B200" s="21">
        <f>ROWS($B$4:B200)</f>
        <v>197</v>
      </c>
      <c r="C200" s="15">
        <f ca="1">IF(Giá_trị_đã_nhập,IF(Khấu_trừ_dần[[#This Row],['#]]&lt;=Thời_hạn_Vay,IF(ROW()-ROW(Khấu_trừ_dần[[#Headers],[ngày
thanh toán]])=1,LoanStart,IF(I199&gt;0,EDATE(C199,1),"")),""),"")</f>
        <v>50706</v>
      </c>
      <c r="D200" s="19">
        <f ca="1">IF(ROW()-ROW(Khấu_trừ_dần[[#Headers],[số dư
đầu kỳ]])=1,Số_tiền_Vay,IF(Khấu_trừ_dần[[#This Row],[ngày
thanh toán]]="",0,INDEX(Khấu_trừ_dần[], ROW()-4,8)))</f>
        <v>1.2738173524083645E5</v>
      </c>
      <c r="E200" s="19">
        <f ca="1">IF(Giá_trị_đã_nhập,IF(ROW()-ROW(Khấu_trừ_dần[[#Headers],[lãi_suất]])=1,-IPMT(Lãi_Suất_/12,1,Thời_hạn_Vay-ROWS($C$4:C200)+1,Khấu_trừ_dần[[#This Row],[số dư
đầu kỳ]]),IFERROR(-IPMT(Lãi_Suất_/12,1,Khấu_trừ_dần[[#This Row],['#
còn lại]],D201),0)),0)</f>
        <v>5.284952051040931E2</v>
      </c>
      <c r="F200" s="19">
        <f ca="1">IFERROR(IF(AND(Giá_trị_đã_nhập,Khấu_trừ_dần[[#This Row],[ngày
thanh toán]]&lt;&gt;""),-PPMT(Lãi_Suất_/12,1,Thời_hạn_Vay-ROWS($C$4:C200)+1,Khấu_trừ_dần[[#This Row],[số dư
đầu kỳ]]),""),0)</f>
        <v>5.428860158541274E2</v>
      </c>
      <c r="G200" s="19">
        <f ca="1">IF(Khấu_trừ_dần[[#This Row],[ngày
thanh toán]]="",0,PropertyTaxAmount)</f>
        <v>375</v>
      </c>
      <c r="H200" s="19">
        <f ca="1">IF(Khấu_trừ_dần[[#This Row],[ngày
thanh toán]]="",0,Khấu_trừ_dần[[#This Row],[lãi_suất]]+Khấu_trừ_dần[[#This Row],[gốc]]+Khấu_trừ_dần[[#This Row],[thuế
bất động sản]])</f>
        <v>1.4463812209582206E3</v>
      </c>
      <c r="I200" s="19">
        <f ca="1">IF(Khấu_trừ_dần[[#This Row],[ngày
thanh toán]]="",0,Khấu_trừ_dần[[#This Row],[số dư
đầu kỳ]]-Khấu_trừ_dần[[#This Row],[gốc]])</f>
        <v>1.2683884922498233E5</v>
      </c>
      <c r="J200" s="20">
        <f ca="1">IF(Khấu_trừ_dần[[#This Row],[số dư
cuối kỳ]]&gt;0,LastRow-ROW(),0)</f>
        <v>163</v>
      </c>
    </row>
    <row r="201" spans="2:10" ht="15" customHeight="1" x14ac:dyDescent="0.25">
      <c r="B201" s="21">
        <f>ROWS($B$4:B201)</f>
        <v>198</v>
      </c>
      <c r="C201" s="15">
        <f ca="1">IF(Giá_trị_đã_nhập,IF(Khấu_trừ_dần[[#This Row],['#]]&lt;=Thời_hạn_Vay,IF(ROW()-ROW(Khấu_trừ_dần[[#Headers],[ngày
thanh toán]])=1,LoanStart,IF(I200&gt;0,EDATE(C200,1),"")),""),"")</f>
        <v>50737</v>
      </c>
      <c r="D201" s="19">
        <f ca="1">IF(ROW()-ROW(Khấu_trừ_dần[[#Headers],[số dư
đầu kỳ]])=1,Số_tiền_Vay,IF(Khấu_trừ_dần[[#This Row],[ngày
thanh toán]]="",0,INDEX(Khấu_trừ_dần[], ROW()-4,8)))</f>
        <v>1.2683884922498233E5</v>
      </c>
      <c r="E201" s="19">
        <f ca="1">IF(Giá_trị_đã_nhập,IF(ROW()-ROW(Khấu_trừ_dần[[#Headers],[lãi_suất]])=1,-IPMT(Lãi_Suất_/12,1,Thời_hạn_Vay-ROWS($C$4:C201)+1,Khấu_trừ_dần[[#This Row],[số dư
đầu kỳ]]),IFERROR(-IPMT(Lãi_Suất_/12,1,Khấu_trừ_dần[[#This Row],['#
còn lại]],D202),0)),0)</f>
        <v>5.262237549335922E2</v>
      </c>
      <c r="F201" s="19">
        <f ca="1">IFERROR(IF(AND(Giá_trị_đã_nhập,Khấu_trừ_dần[[#This Row],[ngày
thanh toán]]&lt;&gt;""),-PPMT(Lãi_Suất_/12,1,Thời_hạn_Vay-ROWS($C$4:C201)+1,Khấu_trừ_dần[[#This Row],[số dư
đầu kỳ]]),""),0)</f>
        <v>5.451480409201862E2</v>
      </c>
      <c r="G201" s="19">
        <f ca="1">IF(Khấu_trừ_dần[[#This Row],[ngày
thanh toán]]="",0,PropertyTaxAmount)</f>
        <v>375</v>
      </c>
      <c r="H201" s="19">
        <f ca="1">IF(Khấu_trừ_dần[[#This Row],[ngày
thanh toán]]="",0,Khấu_trừ_dần[[#This Row],[lãi_suất]]+Khấu_trừ_dần[[#This Row],[gốc]]+Khấu_trừ_dần[[#This Row],[thuế
bất động sản]])</f>
        <v>1.4463717958537784E3</v>
      </c>
      <c r="I201" s="19">
        <f ca="1">IF(Khấu_trừ_dần[[#This Row],[ngày
thanh toán]]="",0,Khấu_trừ_dần[[#This Row],[số dư
đầu kỳ]]-Khấu_trừ_dần[[#This Row],[gốc]])</f>
        <v>1.2629370118406214E5</v>
      </c>
      <c r="J201" s="20">
        <f ca="1">IF(Khấu_trừ_dần[[#This Row],[số dư
cuối kỳ]]&gt;0,LastRow-ROW(),0)</f>
        <v>162</v>
      </c>
    </row>
    <row r="202" spans="2:10" ht="15" customHeight="1" x14ac:dyDescent="0.25">
      <c r="B202" s="21">
        <f>ROWS($B$4:B202)</f>
        <v>199</v>
      </c>
      <c r="C202" s="15">
        <f ca="1">IF(Giá_trị_đã_nhập,IF(Khấu_trừ_dần[[#This Row],['#]]&lt;=Thời_hạn_Vay,IF(ROW()-ROW(Khấu_trừ_dần[[#Headers],[ngày
thanh toán]])=1,LoanStart,IF(I201&gt;0,EDATE(C201,1),"")),""),"")</f>
        <v>50767</v>
      </c>
      <c r="D202" s="19">
        <f ca="1">IF(ROW()-ROW(Khấu_trừ_dần[[#Headers],[số dư
đầu kỳ]])=1,Số_tiền_Vay,IF(Khấu_trừ_dần[[#This Row],[ngày
thanh toán]]="",0,INDEX(Khấu_trừ_dần[], ROW()-4,8)))</f>
        <v>1.2629370118406214E5</v>
      </c>
      <c r="E202" s="19">
        <f ca="1">IF(Giá_trị_đã_nhập,IF(ROW()-ROW(Khấu_trừ_dần[[#Headers],[lãi_suất]])=1,-IPMT(Lãi_Suất_/12,1,Thời_hạn_Vay-ROWS($C$4:C202)+1,Khấu_trừ_dần[[#This Row],[số dư
đầu kỳ]]),IFERROR(-IPMT(Lãi_Suất_/12,1,Khấu_trừ_dần[[#This Row],['#
còn lại]],D203),0)),0)</f>
        <v>5.239428403873811E2</v>
      </c>
      <c r="F202" s="19">
        <f ca="1">IFERROR(IF(AND(Giá_trị_đã_nhập,Khấu_trừ_dần[[#This Row],[ngày
thanh toán]]&lt;&gt;""),-PPMT(Lãi_Suất_/12,1,Thời_hạn_Vay-ROWS($C$4:C202)+1,Khấu_trừ_dần[[#This Row],[số dư
đầu kỳ]]),""),0)</f>
        <v>5.47419491090687E2</v>
      </c>
      <c r="G202" s="19">
        <f ca="1">IF(Khấu_trừ_dần[[#This Row],[ngày
thanh toán]]="",0,PropertyTaxAmount)</f>
        <v>375</v>
      </c>
      <c r="H202" s="19">
        <f ca="1">IF(Khấu_trừ_dần[[#This Row],[ngày
thanh toán]]="",0,Khấu_trừ_dần[[#This Row],[lãi_suất]]+Khấu_trừ_dần[[#This Row],[gốc]]+Khấu_trừ_dần[[#This Row],[thuế
bất động sản]])</f>
        <v>1.446362331478068E3</v>
      </c>
      <c r="I202" s="19">
        <f ca="1">IF(Khấu_trừ_dần[[#This Row],[ngày
thanh toán]]="",0,Khấu_trừ_dần[[#This Row],[số dư
đầu kỳ]]-Khấu_trừ_dần[[#This Row],[gốc]])</f>
        <v>1.2574628169297146E5</v>
      </c>
      <c r="J202" s="20">
        <f ca="1">IF(Khấu_trừ_dần[[#This Row],[số dư
cuối kỳ]]&gt;0,LastRow-ROW(),0)</f>
        <v>161</v>
      </c>
    </row>
    <row r="203" spans="2:10" ht="15" customHeight="1" x14ac:dyDescent="0.25">
      <c r="B203" s="21">
        <f>ROWS($B$4:B203)</f>
        <v>200</v>
      </c>
      <c r="C203" s="15">
        <f ca="1">IF(Giá_trị_đã_nhập,IF(Khấu_trừ_dần[[#This Row],['#]]&lt;=Thời_hạn_Vay,IF(ROW()-ROW(Khấu_trừ_dần[[#Headers],[ngày
thanh toán]])=1,LoanStart,IF(I202&gt;0,EDATE(C202,1),"")),""),"")</f>
        <v>50798</v>
      </c>
      <c r="D203" s="19">
        <f ca="1">IF(ROW()-ROW(Khấu_trừ_dần[[#Headers],[số dư
đầu kỳ]])=1,Số_tiền_Vay,IF(Khấu_trừ_dần[[#This Row],[ngày
thanh toán]]="",0,INDEX(Khấu_trừ_dần[], ROW()-4,8)))</f>
        <v>1.2574628169297146E5</v>
      </c>
      <c r="E203" s="19">
        <f ca="1">IF(Giá_trị_đã_nhập,IF(ROW()-ROW(Khấu_trừ_dần[[#Headers],[lãi_suất]])=1,-IPMT(Lãi_Suất_/12,1,Thời_hạn_Vay-ROWS($C$4:C203)+1,Khấu_trừ_dần[[#This Row],[số dư
đầu kỳ]]),IFERROR(-IPMT(Lãi_Suất_/12,1,Khấu_trừ_dần[[#This Row],['#
còn lại]],D204),0)),0)</f>
        <v>5.216524220305606E2</v>
      </c>
      <c r="F203" s="19">
        <f ca="1">IFERROR(IF(AND(Giá_trị_đã_nhập,Khấu_trừ_dần[[#This Row],[ngày
thanh toán]]&lt;&gt;""),-PPMT(Lãi_Suất_/12,1,Thời_hạn_Vay-ROWS($C$4:C203)+1,Khấu_trừ_dần[[#This Row],[số dư
đầu kỳ]]),""),0)</f>
        <v>5.497004056368983E2</v>
      </c>
      <c r="G203" s="19">
        <f ca="1">IF(Khấu_trừ_dần[[#This Row],[ngày
thanh toán]]="",0,PropertyTaxAmount)</f>
        <v>375</v>
      </c>
      <c r="H203" s="19">
        <f ca="1">IF(Khấu_trừ_dần[[#This Row],[ngày
thanh toán]]="",0,Khấu_trừ_dần[[#This Row],[lãi_suất]]+Khấu_trừ_dần[[#This Row],[gốc]]+Khấu_trừ_dần[[#This Row],[thuế
bất động sản]])</f>
        <v>1.4463528276674588E3</v>
      </c>
      <c r="I203" s="19">
        <f ca="1">IF(Khấu_trừ_dần[[#This Row],[ngày
thanh toán]]="",0,Khấu_trừ_dần[[#This Row],[số dư
đầu kỳ]]-Khấu_trừ_dần[[#This Row],[gốc]])</f>
        <v>1.2519658128733456E5</v>
      </c>
      <c r="J203" s="20">
        <f ca="1">IF(Khấu_trừ_dần[[#This Row],[số dư
cuối kỳ]]&gt;0,LastRow-ROW(),0)</f>
        <v>160</v>
      </c>
    </row>
    <row r="204" spans="2:10" ht="15" customHeight="1" x14ac:dyDescent="0.25">
      <c r="B204" s="21">
        <f>ROWS($B$4:B204)</f>
        <v>201</v>
      </c>
      <c r="C204" s="15">
        <f ca="1">IF(Giá_trị_đã_nhập,IF(Khấu_trừ_dần[[#This Row],['#]]&lt;=Thời_hạn_Vay,IF(ROW()-ROW(Khấu_trừ_dần[[#Headers],[ngày
thanh toán]])=1,LoanStart,IF(I203&gt;0,EDATE(C203,1),"")),""),"")</f>
        <v>50829</v>
      </c>
      <c r="D204" s="19">
        <f ca="1">IF(ROW()-ROW(Khấu_trừ_dần[[#Headers],[số dư
đầu kỳ]])=1,Số_tiền_Vay,IF(Khấu_trừ_dần[[#This Row],[ngày
thanh toán]]="",0,INDEX(Khấu_trừ_dần[], ROW()-4,8)))</f>
        <v>1.2519658128733456E5</v>
      </c>
      <c r="E204" s="19">
        <f ca="1">IF(Giá_trị_đã_nhập,IF(ROW()-ROW(Khấu_trừ_dần[[#Headers],[lãi_suất]])=1,-IPMT(Lãi_Suất_/12,1,Thời_hạn_Vay-ROWS($C$4:C204)+1,Khấu_trừ_dần[[#This Row],[số dư
đầu kỳ]]),IFERROR(-IPMT(Lãi_Suất_/12,1,Khấu_trừ_dần[[#This Row],['#
còn lại]],D205),0)),0)</f>
        <v>5.193524602639202E2</v>
      </c>
      <c r="F204" s="19">
        <f ca="1">IFERROR(IF(AND(Giá_trị_đã_nhập,Khấu_trừ_dần[[#This Row],[ngày
thanh toán]]&lt;&gt;""),-PPMT(Lãi_Suất_/12,1,Thời_hạn_Vay-ROWS($C$4:C204)+1,Khấu_trừ_dần[[#This Row],[số dư
đầu kỳ]]),""),0)</f>
        <v>5.519908239937188E2</v>
      </c>
      <c r="G204" s="19">
        <f ca="1">IF(Khấu_trừ_dần[[#This Row],[ngày
thanh toán]]="",0,PropertyTaxAmount)</f>
        <v>375</v>
      </c>
      <c r="H204" s="19">
        <f ca="1">IF(Khấu_trừ_dần[[#This Row],[ngày
thanh toán]]="",0,Khấu_trừ_dần[[#This Row],[lãi_suất]]+Khấu_trừ_dần[[#This Row],[gốc]]+Khấu_trừ_dần[[#This Row],[thuế
bất động sản]])</f>
        <v>1.446343284257639E3</v>
      </c>
      <c r="I204" s="19">
        <f ca="1">IF(Khấu_trừ_dần[[#This Row],[ngày
thanh toán]]="",0,Khấu_trừ_dần[[#This Row],[số dư
đầu kỳ]]-Khấu_trừ_dần[[#This Row],[gốc]])</f>
        <v>1.2464459046334084E5</v>
      </c>
      <c r="J204" s="20">
        <f ca="1">IF(Khấu_trừ_dần[[#This Row],[số dư
cuối kỳ]]&gt;0,LastRow-ROW(),0)</f>
        <v>159</v>
      </c>
    </row>
    <row r="205" spans="2:10" ht="15" customHeight="1" x14ac:dyDescent="0.25">
      <c r="B205" s="21">
        <f>ROWS($B$4:B205)</f>
        <v>202</v>
      </c>
      <c r="C205" s="15">
        <f ca="1">IF(Giá_trị_đã_nhập,IF(Khấu_trừ_dần[[#This Row],['#]]&lt;=Thời_hạn_Vay,IF(ROW()-ROW(Khấu_trừ_dần[[#Headers],[ngày
thanh toán]])=1,LoanStart,IF(I204&gt;0,EDATE(C204,1),"")),""),"")</f>
        <v>50857</v>
      </c>
      <c r="D205" s="19">
        <f ca="1">IF(ROW()-ROW(Khấu_trừ_dần[[#Headers],[số dư
đầu kỳ]])=1,Số_tiền_Vay,IF(Khấu_trừ_dần[[#This Row],[ngày
thanh toán]]="",0,INDEX(Khấu_trừ_dần[], ROW()-4,8)))</f>
        <v>1.2464459046334084E5</v>
      </c>
      <c r="E205" s="19">
        <f ca="1">IF(Giá_trị_đã_nhập,IF(ROW()-ROW(Khấu_trừ_dần[[#Headers],[lãi_suất]])=1,-IPMT(Lãi_Suất_/12,1,Thời_hạn_Vay-ROWS($C$4:C205)+1,Khấu_trừ_dần[[#This Row],[số dư
đầu kỳ]]),IFERROR(-IPMT(Lãi_Suất_/12,1,Khấu_trừ_dần[[#This Row],['#
còn lại]],D206),0)),0)</f>
        <v>5.17042915323252E2</v>
      </c>
      <c r="F205" s="19">
        <f ca="1">IFERROR(IF(AND(Giá_trị_đã_nhập,Khấu_trừ_dần[[#This Row],[ngày
thanh toán]]&lt;&gt;""),-PPMT(Lãi_Suất_/12,1,Thời_hạn_Vay-ROWS($C$4:C205)+1,Khấu_trừ_dần[[#This Row],[số dư
đầu kỳ]]),""),0)</f>
        <v>5.542907857603592E2</v>
      </c>
      <c r="G205" s="19">
        <f ca="1">IF(Khấu_trừ_dần[[#This Row],[ngày
thanh toán]]="",0,PropertyTaxAmount)</f>
        <v>375</v>
      </c>
      <c r="H205" s="19">
        <f ca="1">IF(Khấu_trừ_dần[[#This Row],[ngày
thanh toán]]="",0,Khấu_trừ_dần[[#This Row],[lãi_suất]]+Khấu_trừ_dần[[#This Row],[gốc]]+Khấu_trừ_dần[[#This Row],[thuế
bất động sản]])</f>
        <v>1.4463337010836112E3</v>
      </c>
      <c r="I205" s="19">
        <f ca="1">IF(Khấu_trừ_dần[[#This Row],[ngày
thanh toán]]="",0,Khấu_trừ_dần[[#This Row],[số dư
đầu kỳ]]-Khấu_trừ_dần[[#This Row],[gốc]])</f>
        <v>1.2409029967758048E5</v>
      </c>
      <c r="J205" s="20">
        <f ca="1">IF(Khấu_trừ_dần[[#This Row],[số dư
cuối kỳ]]&gt;0,LastRow-ROW(),0)</f>
        <v>158</v>
      </c>
    </row>
    <row r="206" spans="2:10" ht="15" customHeight="1" x14ac:dyDescent="0.25">
      <c r="B206" s="21">
        <f>ROWS($B$4:B206)</f>
        <v>203</v>
      </c>
      <c r="C206" s="15">
        <f ca="1">IF(Giá_trị_đã_nhập,IF(Khấu_trừ_dần[[#This Row],['#]]&lt;=Thời_hạn_Vay,IF(ROW()-ROW(Khấu_trừ_dần[[#Headers],[ngày
thanh toán]])=1,LoanStart,IF(I205&gt;0,EDATE(C205,1),"")),""),"")</f>
        <v>50888</v>
      </c>
      <c r="D206" s="19">
        <f ca="1">IF(ROW()-ROW(Khấu_trừ_dần[[#Headers],[số dư
đầu kỳ]])=1,Số_tiền_Vay,IF(Khấu_trừ_dần[[#This Row],[ngày
thanh toán]]="",0,INDEX(Khấu_trừ_dần[], ROW()-4,8)))</f>
        <v>1.2409029967758048E5</v>
      </c>
      <c r="E206" s="19">
        <f ca="1">IF(Giá_trị_đã_nhập,IF(ROW()-ROW(Khấu_trừ_dần[[#Headers],[lãi_suất]])=1,-IPMT(Lãi_Suất_/12,1,Thời_hạn_Vay-ROWS($C$4:C206)+1,Khấu_trừ_dần[[#This Row],[số dư
đầu kỳ]]),IFERROR(-IPMT(Lãi_Suất_/12,1,Khấu_trừ_dần[[#This Row],['#
còn lại]],D207),0)),0)</f>
        <v>5.147237472786644E2</v>
      </c>
      <c r="F206" s="19">
        <f ca="1">IFERROR(IF(AND(Giá_trị_đã_nhập,Khấu_trừ_dần[[#This Row],[ngày
thanh toán]]&lt;&gt;""),-PPMT(Lãi_Suất_/12,1,Thời_hạn_Vay-ROWS($C$4:C206)+1,Khấu_trừ_dần[[#This Row],[số dư
đầu kỳ]]),""),0)</f>
        <v>5.566003307010275E2</v>
      </c>
      <c r="G206" s="19">
        <f ca="1">IF(Khấu_trừ_dần[[#This Row],[ngày
thanh toán]]="",0,PropertyTaxAmount)</f>
        <v>375</v>
      </c>
      <c r="H206" s="19">
        <f ca="1">IF(Khấu_trừ_dần[[#This Row],[ngày
thanh toán]]="",0,Khấu_trừ_dần[[#This Row],[lãi_suất]]+Khấu_trừ_dần[[#This Row],[gốc]]+Khấu_trừ_dần[[#This Row],[thuế
bất động sản]])</f>
        <v>1.446324077979692E3</v>
      </c>
      <c r="I206" s="19">
        <f ca="1">IF(Khấu_trừ_dần[[#This Row],[ngày
thanh toán]]="",0,Khấu_trừ_dần[[#This Row],[số dư
đầu kỳ]]-Khấu_trừ_dần[[#This Row],[gốc]])</f>
        <v>1.2353369934687945E5</v>
      </c>
      <c r="J206" s="20">
        <f ca="1">IF(Khấu_trừ_dần[[#This Row],[số dư
cuối kỳ]]&gt;0,LastRow-ROW(),0)</f>
        <v>157</v>
      </c>
    </row>
    <row r="207" spans="2:10" ht="15" customHeight="1" x14ac:dyDescent="0.25">
      <c r="B207" s="21">
        <f>ROWS($B$4:B207)</f>
        <v>204</v>
      </c>
      <c r="C207" s="15">
        <f ca="1">IF(Giá_trị_đã_nhập,IF(Khấu_trừ_dần[[#This Row],['#]]&lt;=Thời_hạn_Vay,IF(ROW()-ROW(Khấu_trừ_dần[[#Headers],[ngày
thanh toán]])=1,LoanStart,IF(I206&gt;0,EDATE(C206,1),"")),""),"")</f>
        <v>50918</v>
      </c>
      <c r="D207" s="19">
        <f ca="1">IF(ROW()-ROW(Khấu_trừ_dần[[#Headers],[số dư
đầu kỳ]])=1,Số_tiền_Vay,IF(Khấu_trừ_dần[[#This Row],[ngày
thanh toán]]="",0,INDEX(Khấu_trừ_dần[], ROW()-4,8)))</f>
        <v>1.2353369934687945E5</v>
      </c>
      <c r="E207" s="19">
        <f ca="1">IF(Giá_trị_đã_nhập,IF(ROW()-ROW(Khấu_trừ_dần[[#Headers],[lãi_suất]])=1,-IPMT(Lãi_Suất_/12,1,Thời_hạn_Vay-ROWS($C$4:C207)+1,Khấu_trừ_dần[[#This Row],[số dư
đầu kỳ]]),IFERROR(-IPMT(Lãi_Suất_/12,1,Khấu_trừ_dần[[#This Row],['#
còn lại]],D208),0)),0)</f>
        <v>5.12394916033891E2</v>
      </c>
      <c r="F207" s="19">
        <f ca="1">IFERROR(IF(AND(Giá_trị_đã_nhập,Khấu_trừ_dần[[#This Row],[ngày
thanh toán]]&lt;&gt;""),-PPMT(Lãi_Suất_/12,1,Thời_hạn_Vay-ROWS($C$4:C207)+1,Khấu_trừ_dần[[#This Row],[số dư
đầu kỳ]]),""),0)</f>
        <v>5.589194987456151E2</v>
      </c>
      <c r="G207" s="19">
        <f ca="1">IF(Khấu_trừ_dần[[#This Row],[ngày
thanh toán]]="",0,PropertyTaxAmount)</f>
        <v>375</v>
      </c>
      <c r="H207" s="19">
        <f ca="1">IF(Khấu_trừ_dần[[#This Row],[ngày
thanh toán]]="",0,Khấu_trừ_dần[[#This Row],[lãi_suất]]+Khấu_trừ_dần[[#This Row],[gốc]]+Khấu_trừ_dần[[#This Row],[thuế
bất động sản]])</f>
        <v>1.446314414779506E3</v>
      </c>
      <c r="I207" s="19">
        <f ca="1">IF(Khấu_trừ_dần[[#This Row],[ngày
thanh toán]]="",0,Khấu_trừ_dần[[#This Row],[số dư
đầu kỳ]]-Khấu_trừ_dần[[#This Row],[gốc]])</f>
        <v>1.2297477984813384E5</v>
      </c>
      <c r="J207" s="20">
        <f ca="1">IF(Khấu_trừ_dần[[#This Row],[số dư
cuối kỳ]]&gt;0,LastRow-ROW(),0)</f>
        <v>156</v>
      </c>
    </row>
    <row r="208" spans="2:10" ht="15" customHeight="1" x14ac:dyDescent="0.25">
      <c r="B208" s="21">
        <f>ROWS($B$4:B208)</f>
        <v>205</v>
      </c>
      <c r="C208" s="15">
        <f ca="1">IF(Giá_trị_đã_nhập,IF(Khấu_trừ_dần[[#This Row],['#]]&lt;=Thời_hạn_Vay,IF(ROW()-ROW(Khấu_trừ_dần[[#Headers],[ngày
thanh toán]])=1,LoanStart,IF(I207&gt;0,EDATE(C207,1),"")),""),"")</f>
        <v>50949</v>
      </c>
      <c r="D208" s="19">
        <f ca="1">IF(ROW()-ROW(Khấu_trừ_dần[[#Headers],[số dư
đầu kỳ]])=1,Số_tiền_Vay,IF(Khấu_trừ_dần[[#This Row],[ngày
thanh toán]]="",0,INDEX(Khấu_trừ_dần[], ROW()-4,8)))</f>
        <v>1.2297477984813384E5</v>
      </c>
      <c r="E208" s="19">
        <f ca="1">IF(Giá_trị_đã_nhập,IF(ROW()-ROW(Khấu_trừ_dần[[#Headers],[lãi_suất]])=1,-IPMT(Lãi_Suất_/12,1,Thời_hạn_Vay-ROWS($C$4:C208)+1,Khấu_trừ_dần[[#This Row],[số dư
đầu kỳ]]),IFERROR(-IPMT(Lãi_Suất_/12,1,Khấu_trừ_dần[[#This Row],['#
còn lại]],D209),0)),0)</f>
        <v>5.100563813255977E2</v>
      </c>
      <c r="F208" s="19">
        <f ca="1">IFERROR(IF(AND(Giá_trị_đã_nhập,Khấu_trừ_dần[[#This Row],[ngày
thanh toán]]&lt;&gt;""),-PPMT(Lãi_Suất_/12,1,Thời_hạn_Vay-ROWS($C$4:C208)+1,Khấu_trừ_dần[[#This Row],[số dư
đầu kỳ]]),""),0)</f>
        <v>5.612483299903884E2</v>
      </c>
      <c r="G208" s="19">
        <f ca="1">IF(Khấu_trừ_dần[[#This Row],[ngày
thanh toán]]="",0,PropertyTaxAmount)</f>
        <v>375</v>
      </c>
      <c r="H208" s="19">
        <f ca="1">IF(Khấu_trừ_dần[[#This Row],[ngày
thanh toán]]="",0,Khấu_trừ_dần[[#This Row],[lãi_suất]]+Khấu_trừ_dần[[#This Row],[gốc]]+Khấu_trừ_dần[[#This Row],[thuế
bất động sản]])</f>
        <v>1.446304711315986E3</v>
      </c>
      <c r="I208" s="19">
        <f ca="1">IF(Khấu_trừ_dần[[#This Row],[ngày
thanh toán]]="",0,Khấu_trừ_dần[[#This Row],[số dư
đầu kỳ]]-Khấu_trừ_dần[[#This Row],[gốc]])</f>
        <v>1.2241353151814346E5</v>
      </c>
      <c r="J208" s="20">
        <f ca="1">IF(Khấu_trừ_dần[[#This Row],[số dư
cuối kỳ]]&gt;0,LastRow-ROW(),0)</f>
        <v>155</v>
      </c>
    </row>
    <row r="209" spans="2:10" ht="15" customHeight="1" x14ac:dyDescent="0.25">
      <c r="B209" s="21">
        <f>ROWS($B$4:B209)</f>
        <v>206</v>
      </c>
      <c r="C209" s="15">
        <f ca="1">IF(Giá_trị_đã_nhập,IF(Khấu_trừ_dần[[#This Row],['#]]&lt;=Thời_hạn_Vay,IF(ROW()-ROW(Khấu_trừ_dần[[#Headers],[ngày
thanh toán]])=1,LoanStart,IF(I208&gt;0,EDATE(C208,1),"")),""),"")</f>
        <v>50979</v>
      </c>
      <c r="D209" s="19">
        <f ca="1">IF(ROW()-ROW(Khấu_trừ_dần[[#Headers],[số dư
đầu kỳ]])=1,Số_tiền_Vay,IF(Khấu_trừ_dần[[#This Row],[ngày
thanh toán]]="",0,INDEX(Khấu_trừ_dần[], ROW()-4,8)))</f>
        <v>1.2241353151814346E5</v>
      </c>
      <c r="E209" s="19">
        <f ca="1">IF(Giá_trị_đã_nhập,IF(ROW()-ROW(Khấu_trừ_dần[[#Headers],[lãi_suất]])=1,-IPMT(Lãi_Suất_/12,1,Thời_hạn_Vay-ROWS($C$4:C209)+1,Khấu_trừ_dần[[#This Row],[số dư
đầu kỳ]]),IFERROR(-IPMT(Lãi_Suất_/12,1,Khấu_trừ_dần[[#This Row],['#
còn lại]],D210),0)),0)</f>
        <v>5.077081027226866E2</v>
      </c>
      <c r="F209" s="19">
        <f ca="1">IFERROR(IF(AND(Giá_trị_đã_nhập,Khấu_trừ_dần[[#This Row],[ngày
thanh toán]]&lt;&gt;""),-PPMT(Lãi_Suất_/12,1,Thời_hạn_Vay-ROWS($C$4:C209)+1,Khấu_trừ_dần[[#This Row],[số dư
đầu kỳ]]),""),0)</f>
        <v>5.635868646986818E2</v>
      </c>
      <c r="G209" s="19">
        <f ca="1">IF(Khấu_trừ_dần[[#This Row],[ngày
thanh toán]]="",0,PropertyTaxAmount)</f>
        <v>375</v>
      </c>
      <c r="H209" s="19">
        <f ca="1">IF(Khấu_trừ_dần[[#This Row],[ngày
thanh toán]]="",0,Khấu_trừ_dần[[#This Row],[lãi_suất]]+Khấu_trừ_dần[[#This Row],[gốc]]+Khấu_trừ_dần[[#This Row],[thuế
bất động sản]])</f>
        <v>1.4462949674213683E3</v>
      </c>
      <c r="I209" s="19">
        <f ca="1">IF(Khấu_trừ_dần[[#This Row],[ngày
thanh toán]]="",0,Khấu_trừ_dần[[#This Row],[số dư
đầu kỳ]]-Khấu_trừ_dần[[#This Row],[gốc]])</f>
        <v>1.2184994465344478E5</v>
      </c>
      <c r="J209" s="20">
        <f ca="1">IF(Khấu_trừ_dần[[#This Row],[số dư
cuối kỳ]]&gt;0,LastRow-ROW(),0)</f>
        <v>154</v>
      </c>
    </row>
    <row r="210" spans="2:10" ht="15" customHeight="1" x14ac:dyDescent="0.25">
      <c r="B210" s="21">
        <f>ROWS($B$4:B210)</f>
        <v>207</v>
      </c>
      <c r="C210" s="15">
        <f ca="1">IF(Giá_trị_đã_nhập,IF(Khấu_trừ_dần[[#This Row],['#]]&lt;=Thời_hạn_Vay,IF(ROW()-ROW(Khấu_trừ_dần[[#Headers],[ngày
thanh toán]])=1,LoanStart,IF(I209&gt;0,EDATE(C209,1),"")),""),"")</f>
        <v>51010</v>
      </c>
      <c r="D210" s="19">
        <f ca="1">IF(ROW()-ROW(Khấu_trừ_dần[[#Headers],[số dư
đầu kỳ]])=1,Số_tiền_Vay,IF(Khấu_trừ_dần[[#This Row],[ngày
thanh toán]]="",0,INDEX(Khấu_trừ_dần[], ROW()-4,8)))</f>
        <v>1.2184994465344478E5</v>
      </c>
      <c r="E210" s="19">
        <f ca="1">IF(Giá_trị_đã_nhập,IF(ROW()-ROW(Khấu_trừ_dần[[#Headers],[lãi_suất]])=1,-IPMT(Lãi_Suất_/12,1,Thời_hạn_Vay-ROWS($C$4:C210)+1,Khấu_trừ_dần[[#This Row],[số dư
đầu kỳ]]),IFERROR(-IPMT(Lãi_Suất_/12,1,Khấu_trừ_dần[[#This Row],['#
còn lại]],D211),0)),0)</f>
        <v>5.053500396255966E2</v>
      </c>
      <c r="F210" s="19">
        <f ca="1">IFERROR(IF(AND(Giá_trị_đã_nhập,Khấu_trừ_dần[[#This Row],[ngày
thanh toán]]&lt;&gt;""),-PPMT(Lãi_Suất_/12,1,Thời_hạn_Vay-ROWS($C$4:C210)+1,Khấu_trừ_dần[[#This Row],[số dư
đầu kỳ]]),""),0)</f>
        <v>5.659351433015929E2</v>
      </c>
      <c r="G210" s="19">
        <f ca="1">IF(Khấu_trừ_dần[[#This Row],[ngày
thanh toán]]="",0,PropertyTaxAmount)</f>
        <v>375</v>
      </c>
      <c r="H210" s="19">
        <f ca="1">IF(Khấu_trừ_dần[[#This Row],[ngày
thanh toán]]="",0,Khấu_trừ_dần[[#This Row],[lãi_suất]]+Khấu_trừ_dần[[#This Row],[gốc]]+Khấu_trừ_dần[[#This Row],[thuế
bất động sản]])</f>
        <v>1.4462851829271895E3</v>
      </c>
      <c r="I210" s="19">
        <f ca="1">IF(Khấu_trừ_dần[[#This Row],[ngày
thanh toán]]="",0,Khấu_trừ_dần[[#This Row],[số dư
đầu kỳ]]-Khấu_trừ_dần[[#This Row],[gốc]])</f>
        <v>1.2128400951014318E5</v>
      </c>
      <c r="J210" s="20">
        <f ca="1">IF(Khấu_trừ_dần[[#This Row],[số dư
cuối kỳ]]&gt;0,LastRow-ROW(),0)</f>
        <v>153</v>
      </c>
    </row>
    <row r="211" spans="2:10" ht="15" customHeight="1" x14ac:dyDescent="0.25">
      <c r="B211" s="21">
        <f>ROWS($B$4:B211)</f>
        <v>208</v>
      </c>
      <c r="C211" s="15">
        <f ca="1">IF(Giá_trị_đã_nhập,IF(Khấu_trừ_dần[[#This Row],['#]]&lt;=Thời_hạn_Vay,IF(ROW()-ROW(Khấu_trừ_dần[[#Headers],[ngày
thanh toán]])=1,LoanStart,IF(I210&gt;0,EDATE(C210,1),"")),""),"")</f>
        <v>51041</v>
      </c>
      <c r="D211" s="19">
        <f ca="1">IF(ROW()-ROW(Khấu_trừ_dần[[#Headers],[số dư
đầu kỳ]])=1,Số_tiền_Vay,IF(Khấu_trừ_dần[[#This Row],[ngày
thanh toán]]="",0,INDEX(Khấu_trừ_dần[], ROW()-4,8)))</f>
        <v>1.2128400951014318E5</v>
      </c>
      <c r="E211" s="19">
        <f ca="1">IF(Giá_trị_đã_nhập,IF(ROW()-ROW(Khấu_trừ_dần[[#Headers],[lãi_suất]])=1,-IPMT(Lãi_Suất_/12,1,Thời_hạn_Vay-ROWS($C$4:C211)+1,Khấu_trừ_dần[[#This Row],[số dư
đầu kỳ]]),IFERROR(-IPMT(Lãi_Suất_/12,1,Khấu_trừ_dần[[#This Row],['#
còn lại]],D212),0)),0)</f>
        <v>5.0298215126560206E2</v>
      </c>
      <c r="F211" s="19">
        <f ca="1">IFERROR(IF(AND(Giá_trị_đã_nhập,Khấu_trừ_dần[[#This Row],[ngày
thanh toán]]&lt;&gt;""),-PPMT(Lãi_Suất_/12,1,Thời_hạn_Vay-ROWS($C$4:C211)+1,Khấu_trừ_dần[[#This Row],[số dư
đầu kỳ]]),""),0)</f>
        <v>5.682932063986827E2</v>
      </c>
      <c r="G211" s="19">
        <f ca="1">IF(Khấu_trừ_dần[[#This Row],[ngày
thanh toán]]="",0,PropertyTaxAmount)</f>
        <v>375</v>
      </c>
      <c r="H211" s="19">
        <f ca="1">IF(Khấu_trừ_dần[[#This Row],[ngày
thanh toán]]="",0,Khấu_trừ_dần[[#This Row],[lãi_suất]]+Khấu_trừ_dần[[#This Row],[gốc]]+Khấu_trừ_dần[[#This Row],[thuế
bất động sản]])</f>
        <v>1.446275357664285E3</v>
      </c>
      <c r="I211" s="19">
        <f ca="1">IF(Khấu_trừ_dần[[#This Row],[ngày
thanh toán]]="",0,Khấu_trừ_dần[[#This Row],[số dư
đầu kỳ]]-Khấu_trừ_dần[[#This Row],[gốc]])</f>
        <v>1.207157163037445E5</v>
      </c>
      <c r="J211" s="20">
        <f ca="1">IF(Khấu_trừ_dần[[#This Row],[số dư
cuối kỳ]]&gt;0,LastRow-ROW(),0)</f>
        <v>152</v>
      </c>
    </row>
    <row r="212" spans="2:10" ht="15" customHeight="1" x14ac:dyDescent="0.25">
      <c r="B212" s="21">
        <f>ROWS($B$4:B212)</f>
        <v>209</v>
      </c>
      <c r="C212" s="15">
        <f ca="1">IF(Giá_trị_đã_nhập,IF(Khấu_trừ_dần[[#This Row],['#]]&lt;=Thời_hạn_Vay,IF(ROW()-ROW(Khấu_trừ_dần[[#Headers],[ngày
thanh toán]])=1,LoanStart,IF(I211&gt;0,EDATE(C211,1),"")),""),"")</f>
        <v>51071</v>
      </c>
      <c r="D212" s="19">
        <f ca="1">IF(ROW()-ROW(Khấu_trừ_dần[[#Headers],[số dư
đầu kỳ]])=1,Số_tiền_Vay,IF(Khấu_trừ_dần[[#This Row],[ngày
thanh toán]]="",0,INDEX(Khấu_trừ_dần[], ROW()-4,8)))</f>
        <v>1.207157163037445E5</v>
      </c>
      <c r="E212" s="19">
        <f ca="1">IF(Giá_trị_đã_nhập,IF(ROW()-ROW(Khấu_trừ_dần[[#Headers],[lãi_suất]])=1,-IPMT(Lãi_Suất_/12,1,Thời_hạn_Vay-ROWS($C$4:C212)+1,Khấu_trừ_dần[[#This Row],[số dư
đầu kỳ]]),IFERROR(-IPMT(Lãi_Suất_/12,1,Khấu_trừ_dần[[#This Row],['#
còn lại]],D213),0)),0)</f>
        <v>5.006043967041076E2</v>
      </c>
      <c r="F212" s="19">
        <f ca="1">IFERROR(IF(AND(Giá_trị_đã_nhập,Khấu_trừ_dần[[#This Row],[ngày
thanh toán]]&lt;&gt;""),-PPMT(Lãi_Suất_/12,1,Thời_hạn_Vay-ROWS($C$4:C212)+1,Khấu_trừ_dần[[#This Row],[số dư
đầu kỳ]]),""),0)</f>
        <v>5.706610947586775E2</v>
      </c>
      <c r="G212" s="19">
        <f ca="1">IF(Khấu_trừ_dần[[#This Row],[ngày
thanh toán]]="",0,PropertyTaxAmount)</f>
        <v>375</v>
      </c>
      <c r="H212" s="19">
        <f ca="1">IF(Khấu_trừ_dần[[#This Row],[ngày
thanh toán]]="",0,Khấu_trừ_dần[[#This Row],[lãi_suất]]+Khấu_trừ_dần[[#This Row],[gốc]]+Khấu_trừ_dần[[#This Row],[thuế
bất động sản]])</f>
        <v>1.4462654914627851E3</v>
      </c>
      <c r="I212" s="19">
        <f ca="1">IF(Khấu_trừ_dần[[#This Row],[ngày
thanh toán]]="",0,Khấu_trừ_dần[[#This Row],[số dư
đầu kỳ]]-Khấu_trừ_dần[[#This Row],[gốc]])</f>
        <v>1.2014505520898582E5</v>
      </c>
      <c r="J212" s="20">
        <f ca="1">IF(Khấu_trừ_dần[[#This Row],[số dư
cuối kỳ]]&gt;0,LastRow-ROW(),0)</f>
        <v>151</v>
      </c>
    </row>
    <row r="213" spans="2:10" ht="15" customHeight="1" x14ac:dyDescent="0.25">
      <c r="B213" s="21">
        <f>ROWS($B$4:B213)</f>
        <v>210</v>
      </c>
      <c r="C213" s="15">
        <f ca="1">IF(Giá_trị_đã_nhập,IF(Khấu_trừ_dần[[#This Row],['#]]&lt;=Thời_hạn_Vay,IF(ROW()-ROW(Khấu_trừ_dần[[#Headers],[ngày
thanh toán]])=1,LoanStart,IF(I212&gt;0,EDATE(C212,1),"")),""),"")</f>
        <v>51102</v>
      </c>
      <c r="D213" s="19">
        <f ca="1">IF(ROW()-ROW(Khấu_trừ_dần[[#Headers],[số dư
đầu kỳ]])=1,Số_tiền_Vay,IF(Khấu_trừ_dần[[#This Row],[ngày
thanh toán]]="",0,INDEX(Khấu_trừ_dần[], ROW()-4,8)))</f>
        <v>1.2014505520898582E5</v>
      </c>
      <c r="E213" s="19">
        <f ca="1">IF(Giá_trị_đã_nhập,IF(ROW()-ROW(Khấu_trừ_dần[[#Headers],[lãi_suất]])=1,-IPMT(Lãi_Suất_/12,1,Thời_hạn_Vay-ROWS($C$4:C213)+1,Khấu_trừ_dần[[#This Row],[số dư
đầu kỳ]]),IFERROR(-IPMT(Lãi_Suất_/12,1,Khấu_trừ_dần[[#This Row],['#
còn lại]],D214),0)),0)</f>
        <v>4.982167348319402E2</v>
      </c>
      <c r="F213" s="19">
        <f ca="1">IFERROR(IF(AND(Giá_trị_đã_nhập,Khấu_trừ_dần[[#This Row],[ngày
thanh toán]]&lt;&gt;""),-PPMT(Lãi_Suất_/12,1,Thời_hạn_Vay-ROWS($C$4:C213)+1,Khấu_trừ_dần[[#This Row],[số dư
đầu kỳ]]),""),0)</f>
        <v>5.730388493201718E2</v>
      </c>
      <c r="G213" s="19">
        <f ca="1">IF(Khấu_trừ_dần[[#This Row],[ngày
thanh toán]]="",0,PropertyTaxAmount)</f>
        <v>375</v>
      </c>
      <c r="H213" s="19">
        <f ca="1">IF(Khấu_trừ_dần[[#This Row],[ngày
thanh toán]]="",0,Khấu_trừ_dần[[#This Row],[lãi_suất]]+Khấu_trừ_dần[[#This Row],[gốc]]+Khấu_trừ_dần[[#This Row],[thuế
bất động sản]])</f>
        <v>1.446255584152112E3</v>
      </c>
      <c r="I213" s="19">
        <f ca="1">IF(Khấu_trừ_dần[[#This Row],[ngày
thanh toán]]="",0,Khấu_trừ_dần[[#This Row],[số dư
đầu kỳ]]-Khấu_trừ_dần[[#This Row],[gốc]])</f>
        <v>1.1957201635966565E5</v>
      </c>
      <c r="J213" s="20">
        <f ca="1">IF(Khấu_trừ_dần[[#This Row],[số dư
cuối kỳ]]&gt;0,LastRow-ROW(),0)</f>
        <v>150</v>
      </c>
    </row>
    <row r="214" spans="2:10" ht="15" customHeight="1" x14ac:dyDescent="0.25">
      <c r="B214" s="21">
        <f>ROWS($B$4:B214)</f>
        <v>211</v>
      </c>
      <c r="C214" s="15">
        <f ca="1">IF(Giá_trị_đã_nhập,IF(Khấu_trừ_dần[[#This Row],['#]]&lt;=Thời_hạn_Vay,IF(ROW()-ROW(Khấu_trừ_dần[[#Headers],[ngày
thanh toán]])=1,LoanStart,IF(I213&gt;0,EDATE(C213,1),"")),""),"")</f>
        <v>51132</v>
      </c>
      <c r="D214" s="19">
        <f ca="1">IF(ROW()-ROW(Khấu_trừ_dần[[#Headers],[số dư
đầu kỳ]])=1,Số_tiền_Vay,IF(Khấu_trừ_dần[[#This Row],[ngày
thanh toán]]="",0,INDEX(Khấu_trừ_dần[], ROW()-4,8)))</f>
        <v>1.1957201635966565E5</v>
      </c>
      <c r="E214" s="19">
        <f ca="1">IF(Giá_trị_đã_nhập,IF(ROW()-ROW(Khấu_trừ_dần[[#Headers],[lãi_suất]])=1,-IPMT(Lãi_Suất_/12,1,Thời_hạn_Vay-ROWS($C$4:C214)+1,Khấu_trừ_dần[[#This Row],[số dư
đầu kỳ]]),IFERROR(-IPMT(Lãi_Suất_/12,1,Khấu_trừ_dần[[#This Row],['#
còn lại]],D215),0)),0)</f>
        <v>4.9581912436863877E2</v>
      </c>
      <c r="F214" s="19">
        <f ca="1">IFERROR(IF(AND(Giá_trị_đã_nhập,Khấu_trừ_dần[[#This Row],[ngày
thanh toán]]&lt;&gt;""),-PPMT(Lãi_Suất_/12,1,Thời_hạn_Vay-ROWS($C$4:C214)+1,Khấu_trừ_dần[[#This Row],[số dư
đầu kỳ]]),""),0)</f>
        <v>5.754265111923393E2</v>
      </c>
      <c r="G214" s="19">
        <f ca="1">IF(Khấu_trừ_dần[[#This Row],[ngày
thanh toán]]="",0,PropertyTaxAmount)</f>
        <v>375</v>
      </c>
      <c r="H214" s="19">
        <f ca="1">IF(Khấu_trừ_dần[[#This Row],[ngày
thanh toán]]="",0,Khấu_trừ_dần[[#This Row],[lãi_suất]]+Khấu_trừ_dần[[#This Row],[gốc]]+Khấu_trừ_dần[[#This Row],[thuế
bất động sản]])</f>
        <v>1.446245635560978E3</v>
      </c>
      <c r="I214" s="19">
        <f ca="1">IF(Khấu_trừ_dần[[#This Row],[ngày
thanh toán]]="",0,Khấu_trừ_dần[[#This Row],[số dư
đầu kỳ]]-Khấu_trừ_dần[[#This Row],[gốc]])</f>
        <v>1.189965898484733E5</v>
      </c>
      <c r="J214" s="20">
        <f ca="1">IF(Khấu_trừ_dần[[#This Row],[số dư
cuối kỳ]]&gt;0,LastRow-ROW(),0)</f>
        <v>149</v>
      </c>
    </row>
    <row r="215" spans="2:10" ht="15" customHeight="1" x14ac:dyDescent="0.25">
      <c r="B215" s="21">
        <f>ROWS($B$4:B215)</f>
        <v>212</v>
      </c>
      <c r="C215" s="15">
        <f ca="1">IF(Giá_trị_đã_nhập,IF(Khấu_trừ_dần[[#This Row],['#]]&lt;=Thời_hạn_Vay,IF(ROW()-ROW(Khấu_trừ_dần[[#Headers],[ngày
thanh toán]])=1,LoanStart,IF(I214&gt;0,EDATE(C214,1),"")),""),"")</f>
        <v>51163</v>
      </c>
      <c r="D215" s="19">
        <f ca="1">IF(ROW()-ROW(Khấu_trừ_dần[[#Headers],[số dư
đầu kỳ]])=1,Số_tiền_Vay,IF(Khấu_trừ_dần[[#This Row],[ngày
thanh toán]]="",0,INDEX(Khấu_trừ_dần[], ROW()-4,8)))</f>
        <v>1.189965898484733E5</v>
      </c>
      <c r="E215" s="19">
        <f ca="1">IF(Giá_trị_đã_nhập,IF(ROW()-ROW(Khấu_trừ_dần[[#Headers],[lãi_suất]])=1,-IPMT(Lãi_Suất_/12,1,Thời_hạn_Vay-ROWS($C$4:C215)+1,Khấu_trừ_dần[[#This Row],[số dư
đầu kỳ]]),IFERROR(-IPMT(Lãi_Suất_/12,1,Khấu_trừ_dần[[#This Row],['#
còn lại]],D216),0)),0)</f>
        <v>4.934115238617403E2</v>
      </c>
      <c r="F215" s="19">
        <f ca="1">IFERROR(IF(AND(Giá_trị_đã_nhập,Khấu_trừ_dần[[#This Row],[ngày
thanh toán]]&lt;&gt;""),-PPMT(Lãi_Suất_/12,1,Thời_hạn_Vay-ROWS($C$4:C215)+1,Khấu_trừ_dần[[#This Row],[số dư
đầu kỳ]]),""),0)</f>
        <v>5.778241216556406E2</v>
      </c>
      <c r="G215" s="19">
        <f ca="1">IF(Khấu_trừ_dần[[#This Row],[ngày
thanh toán]]="",0,PropertyTaxAmount)</f>
        <v>375</v>
      </c>
      <c r="H215" s="19">
        <f ca="1">IF(Khấu_trừ_dần[[#This Row],[ngày
thanh toán]]="",0,Khấu_trừ_dần[[#This Row],[lãi_suất]]+Khấu_trừ_dần[[#This Row],[gốc]]+Khấu_trừ_dần[[#This Row],[thuế
bất động sản]])</f>
        <v>1.4462356455173808E3</v>
      </c>
      <c r="I215" s="19">
        <f ca="1">IF(Khấu_trừ_dần[[#This Row],[ngày
thanh toán]]="",0,Khấu_trừ_dần[[#This Row],[số dư
đầu kỳ]]-Khấu_trừ_dần[[#This Row],[gốc]])</f>
        <v>1.1841876572681767E5</v>
      </c>
      <c r="J215" s="20">
        <f ca="1">IF(Khấu_trừ_dần[[#This Row],[số dư
cuối kỳ]]&gt;0,LastRow-ROW(),0)</f>
        <v>148</v>
      </c>
    </row>
    <row r="216" spans="2:10" ht="15" customHeight="1" x14ac:dyDescent="0.25">
      <c r="B216" s="21">
        <f>ROWS($B$4:B216)</f>
        <v>213</v>
      </c>
      <c r="C216" s="15">
        <f ca="1">IF(Giá_trị_đã_nhập,IF(Khấu_trừ_dần[[#This Row],['#]]&lt;=Thời_hạn_Vay,IF(ROW()-ROW(Khấu_trừ_dần[[#Headers],[ngày
thanh toán]])=1,LoanStart,IF(I215&gt;0,EDATE(C215,1),"")),""),"")</f>
        <v>51194</v>
      </c>
      <c r="D216" s="19">
        <f ca="1">IF(ROW()-ROW(Khấu_trừ_dần[[#Headers],[số dư
đầu kỳ]])=1,Số_tiền_Vay,IF(Khấu_trừ_dần[[#This Row],[ngày
thanh toán]]="",0,INDEX(Khấu_trừ_dần[], ROW()-4,8)))</f>
        <v>1.1841876572681767E5</v>
      </c>
      <c r="E216" s="19">
        <f ca="1">IF(Giá_trị_đã_nhập,IF(ROW()-ROW(Khấu_trừ_dần[[#Headers],[lãi_suất]])=1,-IPMT(Lãi_Suất_/12,1,Thời_hạn_Vay-ROWS($C$4:C216)+1,Khấu_trừ_dần[[#This Row],[số dư
đầu kỳ]]),IFERROR(-IPMT(Lãi_Suất_/12,1,Khấu_trừ_dần[[#This Row],['#
còn lại]],D217),0)),0)</f>
        <v>4.90993891686063E2</v>
      </c>
      <c r="F216" s="19">
        <f ca="1">IFERROR(IF(AND(Giá_trị_đã_nhập,Khấu_trừ_dần[[#This Row],[ngày
thanh toán]]&lt;&gt;""),-PPMT(Lãi_Suất_/12,1,Thời_hạn_Vay-ROWS($C$4:C216)+1,Khấu_trừ_dần[[#This Row],[số dư
đầu kỳ]]),""),0)</f>
        <v>5.802317221625392E2</v>
      </c>
      <c r="G216" s="19">
        <f ca="1">IF(Khấu_trừ_dần[[#This Row],[ngày
thanh toán]]="",0,PropertyTaxAmount)</f>
        <v>375</v>
      </c>
      <c r="H216" s="19">
        <f ca="1">IF(Khấu_trừ_dần[[#This Row],[ngày
thanh toán]]="",0,Khấu_trừ_dần[[#This Row],[lãi_suất]]+Khấu_trừ_dần[[#This Row],[gốc]]+Khấu_trừ_dần[[#This Row],[thuế
bất động sản]])</f>
        <v>1.4462256138486023E3</v>
      </c>
      <c r="I216" s="19">
        <f ca="1">IF(Khấu_trừ_dần[[#This Row],[ngày
thanh toán]]="",0,Khấu_trừ_dần[[#This Row],[số dư
đầu kỳ]]-Khấu_trừ_dần[[#This Row],[gốc]])</f>
        <v>1.1783853400465513E5</v>
      </c>
      <c r="J216" s="20">
        <f ca="1">IF(Khấu_trừ_dần[[#This Row],[số dư
cuối kỳ]]&gt;0,LastRow-ROW(),0)</f>
        <v>147</v>
      </c>
    </row>
    <row r="217" spans="2:10" ht="15" customHeight="1" x14ac:dyDescent="0.25">
      <c r="B217" s="21">
        <f>ROWS($B$4:B217)</f>
        <v>214</v>
      </c>
      <c r="C217" s="15">
        <f ca="1">IF(Giá_trị_đã_nhập,IF(Khấu_trừ_dần[[#This Row],['#]]&lt;=Thời_hạn_Vay,IF(ROW()-ROW(Khấu_trừ_dần[[#Headers],[ngày
thanh toán]])=1,LoanStart,IF(I216&gt;0,EDATE(C216,1),"")),""),"")</f>
        <v>51223</v>
      </c>
      <c r="D217" s="19">
        <f ca="1">IF(ROW()-ROW(Khấu_trừ_dần[[#Headers],[số dư
đầu kỳ]])=1,Số_tiền_Vay,IF(Khấu_trừ_dần[[#This Row],[ngày
thanh toán]]="",0,INDEX(Khấu_trừ_dần[], ROW()-4,8)))</f>
        <v>1.1783853400465513E5</v>
      </c>
      <c r="E217" s="19">
        <f ca="1">IF(Giá_trị_đã_nhập,IF(ROW()-ROW(Khấu_trừ_dần[[#Headers],[lãi_suất]])=1,-IPMT(Lãi_Suất_/12,1,Thời_hạn_Vay-ROWS($C$4:C217)+1,Khấu_trừ_dần[[#This Row],[số dư
đầu kỳ]]),IFERROR(-IPMT(Lãi_Suất_/12,1,Khấu_trừ_dần[[#This Row],['#
còn lại]],D218),0)),0)</f>
        <v>4.8856618604298717E2</v>
      </c>
      <c r="F217" s="19">
        <f ca="1">IFERROR(IF(AND(Giá_trị_đã_nhập,Khấu_trừ_dần[[#This Row],[ngày
thanh toán]]&lt;&gt;""),-PPMT(Lãi_Suất_/12,1,Thời_hạn_Vay-ROWS($C$4:C217)+1,Khấu_trừ_dần[[#This Row],[số dư
đầu kỳ]]),""),0)</f>
        <v>5.826493543382164E2</v>
      </c>
      <c r="G217" s="19">
        <f ca="1">IF(Khấu_trừ_dần[[#This Row],[ngày
thanh toán]]="",0,PropertyTaxAmount)</f>
        <v>375</v>
      </c>
      <c r="H217" s="19">
        <f ca="1">IF(Khấu_trừ_dần[[#This Row],[ngày
thanh toán]]="",0,Khấu_trừ_dần[[#This Row],[lãi_suất]]+Khấu_trừ_dần[[#This Row],[gốc]]+Khấu_trừ_dần[[#This Row],[thuế
bất động sản]])</f>
        <v>1.4462155403812035E3</v>
      </c>
      <c r="I217" s="19">
        <f ca="1">IF(Khấu_trừ_dần[[#This Row],[ngày
thanh toán]]="",0,Khấu_trừ_dần[[#This Row],[số dư
đầu kỳ]]-Khấu_trừ_dần[[#This Row],[gốc]])</f>
        <v>1.1725588465031692E5</v>
      </c>
      <c r="J217" s="20">
        <f ca="1">IF(Khấu_trừ_dần[[#This Row],[số dư
cuối kỳ]]&gt;0,LastRow-ROW(),0)</f>
        <v>146</v>
      </c>
    </row>
    <row r="218" spans="2:10" ht="15" customHeight="1" x14ac:dyDescent="0.25">
      <c r="B218" s="21">
        <f>ROWS($B$4:B218)</f>
        <v>215</v>
      </c>
      <c r="C218" s="15">
        <f ca="1">IF(Giá_trị_đã_nhập,IF(Khấu_trừ_dần[[#This Row],['#]]&lt;=Thời_hạn_Vay,IF(ROW()-ROW(Khấu_trừ_dần[[#Headers],[ngày
thanh toán]])=1,LoanStart,IF(I217&gt;0,EDATE(C217,1),"")),""),"")</f>
        <v>51254</v>
      </c>
      <c r="D218" s="19">
        <f ca="1">IF(ROW()-ROW(Khấu_trừ_dần[[#Headers],[số dư
đầu kỳ]])=1,Số_tiền_Vay,IF(Khấu_trừ_dần[[#This Row],[ngày
thanh toán]]="",0,INDEX(Khấu_trừ_dần[], ROW()-4,8)))</f>
        <v>1.1725588465031692E5</v>
      </c>
      <c r="E218" s="19">
        <f ca="1">IF(Giá_trị_đã_nhập,IF(ROW()-ROW(Khấu_trừ_dần[[#Headers],[lãi_suất]])=1,-IPMT(Lãi_Suất_/12,1,Thời_hạn_Vay-ROWS($C$4:C218)+1,Khấu_trừ_dần[[#This Row],[số dư
đầu kỳ]]),IFERROR(-IPMT(Lãi_Suất_/12,1,Khấu_trừ_dần[[#This Row],['#
còn lại]],D219),0)),0)</f>
        <v>4.8612836495973175E2</v>
      </c>
      <c r="F218" s="19">
        <f ca="1">IFERROR(IF(AND(Giá_trị_đã_nhập,Khấu_trừ_dần[[#This Row],[ngày
thanh toán]]&lt;&gt;""),-PPMT(Lãi_Suất_/12,1,Thời_hạn_Vay-ROWS($C$4:C218)+1,Khấu_trừ_dần[[#This Row],[số dư
đầu kỳ]]),""),0)</f>
        <v>5.850770599812922E2</v>
      </c>
      <c r="G218" s="19">
        <f ca="1">IF(Khấu_trừ_dần[[#This Row],[ngày
thanh toán]]="",0,PropertyTaxAmount)</f>
        <v>375</v>
      </c>
      <c r="H218" s="19">
        <f ca="1">IF(Khấu_trừ_dần[[#This Row],[ngày
thanh toán]]="",0,Khấu_trừ_dần[[#This Row],[lãi_suất]]+Khấu_trừ_dần[[#This Row],[gốc]]+Khấu_trừ_dần[[#This Row],[thuế
bất động sản]])</f>
        <v>1.446205424941024E3</v>
      </c>
      <c r="I218" s="19">
        <f ca="1">IF(Khấu_trừ_dần[[#This Row],[ngày
thanh toán]]="",0,Khấu_trừ_dần[[#This Row],[số dư
đầu kỳ]]-Khấu_trừ_dần[[#This Row],[gốc]])</f>
        <v>1.1667080759033562E5</v>
      </c>
      <c r="J218" s="20">
        <f ca="1">IF(Khấu_trừ_dần[[#This Row],[số dư
cuối kỳ]]&gt;0,LastRow-ROW(),0)</f>
        <v>145</v>
      </c>
    </row>
    <row r="219" spans="2:10" ht="15" customHeight="1" x14ac:dyDescent="0.25">
      <c r="B219" s="21">
        <f>ROWS($B$4:B219)</f>
        <v>216</v>
      </c>
      <c r="C219" s="15">
        <f ca="1">IF(Giá_trị_đã_nhập,IF(Khấu_trừ_dần[[#This Row],['#]]&lt;=Thời_hạn_Vay,IF(ROW()-ROW(Khấu_trừ_dần[[#Headers],[ngày
thanh toán]])=1,LoanStart,IF(I218&gt;0,EDATE(C218,1),"")),""),"")</f>
        <v>51284</v>
      </c>
      <c r="D219" s="19">
        <f ca="1">IF(ROW()-ROW(Khấu_trừ_dần[[#Headers],[số dư
đầu kỳ]])=1,Số_tiền_Vay,IF(Khấu_trừ_dần[[#This Row],[ngày
thanh toán]]="",0,INDEX(Khấu_trừ_dần[], ROW()-4,8)))</f>
        <v>1.1667080759033562E5</v>
      </c>
      <c r="E219" s="19">
        <f ca="1">IF(Giá_trị_đã_nhập,IF(ROW()-ROW(Khấu_trừ_dần[[#Headers],[lãi_suất]])=1,-IPMT(Lãi_Suất_/12,1,Thời_hạn_Vay-ROWS($C$4:C219)+1,Khấu_trừ_dần[[#This Row],[số dư
đầu kỳ]]),IFERROR(-IPMT(Lãi_Suất_/12,1,Khấu_trừ_dần[[#This Row],['#
còn lại]],D220),0)),0)</f>
        <v>4.8368038628862945E2</v>
      </c>
      <c r="F219" s="19">
        <f ca="1">IFERROR(IF(AND(Giá_trị_đã_nhập,Khấu_trừ_dần[[#This Row],[ngày
thanh toán]]&lt;&gt;""),-PPMT(Lãi_Suất_/12,1,Thời_hạn_Vay-ROWS($C$4:C219)+1,Khấu_trừ_dần[[#This Row],[số dư
đầu kỳ]]),""),0)</f>
        <v>5.875148810645477E2</v>
      </c>
      <c r="G219" s="19">
        <f ca="1">IF(Khấu_trừ_dần[[#This Row],[ngày
thanh toán]]="",0,PropertyTaxAmount)</f>
        <v>375</v>
      </c>
      <c r="H219" s="19">
        <f ca="1">IF(Khấu_trừ_dần[[#This Row],[ngày
thanh toán]]="",0,Khấu_trừ_dần[[#This Row],[lãi_suất]]+Khấu_trừ_dần[[#This Row],[gốc]]+Khấu_trừ_dần[[#This Row],[thuế
bất động sản]])</f>
        <v>1.446195267353177E3</v>
      </c>
      <c r="I219" s="19">
        <f ca="1">IF(Khấu_trừ_dần[[#This Row],[ngày
thanh toán]]="",0,Khấu_trừ_dần[[#This Row],[số dư
đầu kỳ]]-Khấu_trừ_dần[[#This Row],[gốc]])</f>
        <v>1.1608329270927107E5</v>
      </c>
      <c r="J219" s="20">
        <f ca="1">IF(Khấu_trừ_dần[[#This Row],[số dư
cuối kỳ]]&gt;0,LastRow-ROW(),0)</f>
        <v>144</v>
      </c>
    </row>
    <row r="220" spans="2:10" ht="15" customHeight="1" x14ac:dyDescent="0.25">
      <c r="B220" s="21">
        <f>ROWS($B$4:B220)</f>
        <v>217</v>
      </c>
      <c r="C220" s="15">
        <f ca="1">IF(Giá_trị_đã_nhập,IF(Khấu_trừ_dần[[#This Row],['#]]&lt;=Thời_hạn_Vay,IF(ROW()-ROW(Khấu_trừ_dần[[#Headers],[ngày
thanh toán]])=1,LoanStart,IF(I219&gt;0,EDATE(C219,1),"")),""),"")</f>
        <v>51315</v>
      </c>
      <c r="D220" s="19">
        <f ca="1">IF(ROW()-ROW(Khấu_trừ_dần[[#Headers],[số dư
đầu kỳ]])=1,Số_tiền_Vay,IF(Khấu_trừ_dần[[#This Row],[ngày
thanh toán]]="",0,INDEX(Khấu_trừ_dần[], ROW()-4,8)))</f>
        <v>1.1608329270927107E5</v>
      </c>
      <c r="E220" s="19">
        <f ca="1">IF(Giá_trị_đã_nhập,IF(ROW()-ROW(Khấu_trừ_dần[[#Headers],[lãi_suất]])=1,-IPMT(Lãi_Suất_/12,1,Thời_hạn_Vay-ROWS($C$4:C220)+1,Khấu_trừ_dần[[#This Row],[số dư
đầu kỳ]]),IFERROR(-IPMT(Lãi_Suất_/12,1,Khấu_trừ_dần[[#This Row],['#
còn lại]],D221),0)),0)</f>
        <v>4.8122220770639757E2</v>
      </c>
      <c r="F220" s="19">
        <f ca="1">IFERROR(IF(AND(Giá_trị_đã_nhập,Khấu_trừ_dần[[#This Row],[ngày
thanh toán]]&lt;&gt;""),-PPMT(Lãi_Suất_/12,1,Thời_hạn_Vay-ROWS($C$4:C220)+1,Khấu_trừ_dần[[#This Row],[số dư
đầu kỳ]]),""),0)</f>
        <v>589.96285973565</v>
      </c>
      <c r="G220" s="19">
        <f ca="1">IF(Khấu_trừ_dần[[#This Row],[ngày
thanh toán]]="",0,PropertyTaxAmount)</f>
        <v>375</v>
      </c>
      <c r="H220" s="19">
        <f ca="1">IF(Khấu_trừ_dần[[#This Row],[ngày
thanh toán]]="",0,Khấu_trừ_dần[[#This Row],[lãi_suất]]+Khấu_trừ_dần[[#This Row],[gốc]]+Khấu_trừ_dần[[#This Row],[thuế
bất động sản]])</f>
        <v>1.4461850674420475E3</v>
      </c>
      <c r="I220" s="19">
        <f ca="1">IF(Khấu_trừ_dần[[#This Row],[ngày
thanh toán]]="",0,Khấu_trừ_dần[[#This Row],[số dư
đầu kỳ]]-Khấu_trừ_dần[[#This Row],[gốc]])</f>
        <v>1.1549332984953542E5</v>
      </c>
      <c r="J220" s="20">
        <f ca="1">IF(Khấu_trừ_dần[[#This Row],[số dư
cuối kỳ]]&gt;0,LastRow-ROW(),0)</f>
        <v>143</v>
      </c>
    </row>
    <row r="221" spans="2:10" ht="15" customHeight="1" x14ac:dyDescent="0.25">
      <c r="B221" s="21">
        <f>ROWS($B$4:B221)</f>
        <v>218</v>
      </c>
      <c r="C221" s="15">
        <f ca="1">IF(Giá_trị_đã_nhập,IF(Khấu_trừ_dần[[#This Row],['#]]&lt;=Thời_hạn_Vay,IF(ROW()-ROW(Khấu_trừ_dần[[#Headers],[ngày
thanh toán]])=1,LoanStart,IF(I220&gt;0,EDATE(C220,1),"")),""),"")</f>
        <v>51345</v>
      </c>
      <c r="D221" s="19">
        <f ca="1">IF(ROW()-ROW(Khấu_trừ_dần[[#Headers],[số dư
đầu kỳ]])=1,Số_tiền_Vay,IF(Khấu_trừ_dần[[#This Row],[ngày
thanh toán]]="",0,INDEX(Khấu_trừ_dần[], ROW()-4,8)))</f>
        <v>1.1549332984953542E5</v>
      </c>
      <c r="E221" s="19">
        <f ca="1">IF(Giá_trị_đã_nhập,IF(ROW()-ROW(Khấu_trừ_dần[[#Headers],[lãi_suất]])=1,-IPMT(Lãi_Suất_/12,1,Thời_hạn_Vay-ROWS($C$4:C221)+1,Khấu_trừ_dần[[#This Row],[số dư
đầu kỳ]]),IFERROR(-IPMT(Lãi_Suất_/12,1,Khấu_trừ_dần[[#This Row],['#
còn lại]],D222),0)),0)</f>
        <v>4.787537867134064E2</v>
      </c>
      <c r="F221" s="19">
        <f ca="1">IFERROR(IF(AND(Giá_trị_đã_nhập,Khấu_trừ_dần[[#This Row],[ngày
thanh toán]]&lt;&gt;""),-PPMT(Lãi_Suất_/12,1,Thời_hạn_Vay-ROWS($C$4:C221)+1,Khấu_trừ_dần[[#This Row],[số dư
đầu kỳ]]),""),0)</f>
        <v>5.924210383178818E2</v>
      </c>
      <c r="G221" s="19">
        <f ca="1">IF(Khấu_trừ_dần[[#This Row],[ngày
thanh toán]]="",0,PropertyTaxAmount)</f>
        <v>375</v>
      </c>
      <c r="H221" s="19">
        <f ca="1">IF(Khấu_trừ_dần[[#This Row],[ngày
thanh toán]]="",0,Khấu_trừ_dần[[#This Row],[lãi_suất]]+Khấu_trừ_dần[[#This Row],[gốc]]+Khấu_trừ_dần[[#This Row],[thuế
bất động sản]])</f>
        <v>1.446174825031288E3</v>
      </c>
      <c r="I221" s="19">
        <f ca="1">IF(Khấu_trừ_dần[[#This Row],[ngày
thanh toán]]="",0,Khấu_trừ_dần[[#This Row],[số dư
đầu kỳ]]-Khấu_trừ_dần[[#This Row],[gốc]])</f>
        <v>1.1490090881121754E5</v>
      </c>
      <c r="J221" s="20">
        <f ca="1">IF(Khấu_trừ_dần[[#This Row],[số dư
cuối kỳ]]&gt;0,LastRow-ROW(),0)</f>
        <v>142</v>
      </c>
    </row>
    <row r="222" spans="2:10" ht="15" customHeight="1" x14ac:dyDescent="0.25">
      <c r="B222" s="21">
        <f>ROWS($B$4:B222)</f>
        <v>219</v>
      </c>
      <c r="C222" s="15">
        <f ca="1">IF(Giá_trị_đã_nhập,IF(Khấu_trừ_dần[[#This Row],['#]]&lt;=Thời_hạn_Vay,IF(ROW()-ROW(Khấu_trừ_dần[[#Headers],[ngày
thanh toán]])=1,LoanStart,IF(I221&gt;0,EDATE(C221,1),"")),""),"")</f>
        <v>51376</v>
      </c>
      <c r="D222" s="19">
        <f ca="1">IF(ROW()-ROW(Khấu_trừ_dần[[#Headers],[số dư
đầu kỳ]])=1,Số_tiền_Vay,IF(Khấu_trừ_dần[[#This Row],[ngày
thanh toán]]="",0,INDEX(Khấu_trừ_dần[], ROW()-4,8)))</f>
        <v>1.1490090881121754E5</v>
      </c>
      <c r="E222" s="19">
        <f ca="1">IF(Giá_trị_đã_nhập,IF(ROW()-ROW(Khấu_trừ_dần[[#Headers],[lãi_suất]])=1,-IPMT(Lãi_Suất_/12,1,Thời_hạn_Vay-ROWS($C$4:C222)+1,Khấu_trừ_dần[[#This Row],[số dư
đầu kỳ]]),IFERROR(-IPMT(Lãi_Suất_/12,1,Khấu_trừ_dần[[#This Row],['#
còn lại]],D223),0)),0)</f>
        <v>4.762750806329444E2</v>
      </c>
      <c r="F222" s="19">
        <f ca="1">IFERROR(IF(AND(Giá_trị_đã_nhập,Khấu_trừ_dần[[#This Row],[ngày
thanh toán]]&lt;&gt;""),-PPMT(Lãi_Suất_/12,1,Thời_hạn_Vay-ROWS($C$4:C222)+1,Khấu_trừ_dần[[#This Row],[số dư
đầu kỳ]]),""),0)</f>
        <v>5.94889459310873E2</v>
      </c>
      <c r="G222" s="19">
        <f ca="1">IF(Khấu_trừ_dần[[#This Row],[ngày
thanh toán]]="",0,PropertyTaxAmount)</f>
        <v>375</v>
      </c>
      <c r="H222" s="19">
        <f ca="1">IF(Khấu_trừ_dần[[#This Row],[ngày
thanh toán]]="",0,Khấu_trừ_dần[[#This Row],[lãi_suất]]+Khấu_trừ_dần[[#This Row],[gốc]]+Khấu_trừ_dần[[#This Row],[thuế
bất động sản]])</f>
        <v>1.4461645399438175E3</v>
      </c>
      <c r="I222" s="19">
        <f ca="1">IF(Khấu_trừ_dần[[#This Row],[ngày
thanh toán]]="",0,Khấu_trừ_dần[[#This Row],[số dư
đầu kỳ]]-Khấu_trừ_dần[[#This Row],[gốc]])</f>
        <v>1.1430601935190667E5</v>
      </c>
      <c r="J222" s="20">
        <f ca="1">IF(Khấu_trừ_dần[[#This Row],[số dư
cuối kỳ]]&gt;0,LastRow-ROW(),0)</f>
        <v>141</v>
      </c>
    </row>
    <row r="223" spans="2:10" ht="15" customHeight="1" x14ac:dyDescent="0.25">
      <c r="B223" s="21">
        <f>ROWS($B$4:B223)</f>
        <v>220</v>
      </c>
      <c r="C223" s="15">
        <f ca="1">IF(Giá_trị_đã_nhập,IF(Khấu_trừ_dần[[#This Row],['#]]&lt;=Thời_hạn_Vay,IF(ROW()-ROW(Khấu_trừ_dần[[#Headers],[ngày
thanh toán]])=1,LoanStart,IF(I222&gt;0,EDATE(C222,1),"")),""),"")</f>
        <v>51407</v>
      </c>
      <c r="D223" s="19">
        <f ca="1">IF(ROW()-ROW(Khấu_trừ_dần[[#Headers],[số dư
đầu kỳ]])=1,Số_tiền_Vay,IF(Khấu_trừ_dần[[#This Row],[ngày
thanh toán]]="",0,INDEX(Khấu_trừ_dần[], ROW()-4,8)))</f>
        <v>1.1430601935190667E5</v>
      </c>
      <c r="E223" s="19">
        <f ca="1">IF(Giá_trị_đã_nhập,IF(ROW()-ROW(Khấu_trừ_dần[[#Headers],[lãi_suất]])=1,-IPMT(Lãi_Suất_/12,1,Thời_hạn_Vay-ROWS($C$4:C223)+1,Khấu_trừ_dần[[#This Row],[số dư
đầu kỳ]]),IFERROR(-IPMT(Lãi_Suất_/12,1,Khấu_trừ_dần[[#This Row],['#
còn lại]],D224),0)),0)</f>
        <v>4.737860466104805E2</v>
      </c>
      <c r="F223" s="19">
        <f ca="1">IFERROR(IF(AND(Giá_trị_đã_nhập,Khấu_trừ_dần[[#This Row],[ngày
thanh toán]]&lt;&gt;""),-PPMT(Lãi_Suất_/12,1,Thời_hạn_Vay-ROWS($C$4:C223)+1,Khấu_trừ_dần[[#This Row],[số dư
đầu kỳ]]),""),0)</f>
        <v>5.973681653913351E2</v>
      </c>
      <c r="G223" s="19">
        <f ca="1">IF(Khấu_trừ_dần[[#This Row],[ngày
thanh toán]]="",0,PropertyTaxAmount)</f>
        <v>375</v>
      </c>
      <c r="H223" s="19">
        <f ca="1">IF(Khấu_trừ_dần[[#This Row],[ngày
thanh toán]]="",0,Khấu_trừ_dần[[#This Row],[lãi_suất]]+Khấu_trừ_dần[[#This Row],[gốc]]+Khấu_trừ_dần[[#This Row],[thuế
bất động sản]])</f>
        <v>1.4461542120018157E3</v>
      </c>
      <c r="I223" s="19">
        <f ca="1">IF(Khấu_trừ_dần[[#This Row],[ngày
thanh toán]]="",0,Khấu_trừ_dần[[#This Row],[số dư
đầu kỳ]]-Khấu_trừ_dần[[#This Row],[gốc]])</f>
        <v>1.1370865118651533E5</v>
      </c>
      <c r="J223" s="20">
        <f ca="1">IF(Khấu_trừ_dần[[#This Row],[số dư
cuối kỳ]]&gt;0,LastRow-ROW(),0)</f>
        <v>140</v>
      </c>
    </row>
    <row r="224" spans="2:10" ht="15" customHeight="1" x14ac:dyDescent="0.25">
      <c r="B224" s="21">
        <f>ROWS($B$4:B224)</f>
        <v>221</v>
      </c>
      <c r="C224" s="15">
        <f ca="1">IF(Giá_trị_đã_nhập,IF(Khấu_trừ_dần[[#This Row],['#]]&lt;=Thời_hạn_Vay,IF(ROW()-ROW(Khấu_trừ_dần[[#Headers],[ngày
thanh toán]])=1,LoanStart,IF(I223&gt;0,EDATE(C223,1),"")),""),"")</f>
        <v>51437</v>
      </c>
      <c r="D224" s="19">
        <f ca="1">IF(ROW()-ROW(Khấu_trừ_dần[[#Headers],[số dư
đầu kỳ]])=1,Số_tiền_Vay,IF(Khấu_trừ_dần[[#This Row],[ngày
thanh toán]]="",0,INDEX(Khấu_trừ_dần[], ROW()-4,8)))</f>
        <v>1.1370865118651533E5</v>
      </c>
      <c r="E224" s="19">
        <f ca="1">IF(Giá_trị_đã_nhập,IF(ROW()-ROW(Khấu_trừ_dần[[#Headers],[lãi_suất]])=1,-IPMT(Lãi_Suất_/12,1,Thời_hạn_Vay-ROWS($C$4:C224)+1,Khấu_trừ_dần[[#This Row],[số dư
đầu kỳ]]),IFERROR(-IPMT(Lãi_Suất_/12,1,Khấu_trừ_dần[[#This Row],['#
còn lại]],D225),0)),0)</f>
        <v>4.71286641612923E2</v>
      </c>
      <c r="F224" s="19">
        <f ca="1">IFERROR(IF(AND(Giá_trị_đã_nhập,Khấu_trừ_dần[[#This Row],[ngày
thanh toán]]&lt;&gt;""),-PPMT(Lãi_Suất_/12,1,Thời_hạn_Vay-ROWS($C$4:C224)+1,Khấu_trừ_dần[[#This Row],[số dư
đầu kỳ]]),""),0)</f>
        <v>5.998571994137989E2</v>
      </c>
      <c r="G224" s="19">
        <f ca="1">IF(Khấu_trừ_dần[[#This Row],[ngày
thanh toán]]="",0,PropertyTaxAmount)</f>
        <v>375</v>
      </c>
      <c r="H224" s="19">
        <f ca="1">IF(Khấu_trừ_dần[[#This Row],[ngày
thanh toán]]="",0,Khấu_trừ_dần[[#This Row],[lãi_suất]]+Khấu_trừ_dần[[#This Row],[gốc]]+Khấu_trừ_dần[[#This Row],[thuế
bất động sản]])</f>
        <v>1.446143841026722E3</v>
      </c>
      <c r="I224" s="19">
        <f ca="1">IF(Khấu_trừ_dần[[#This Row],[ngày
thanh toán]]="",0,Khấu_trừ_dần[[#This Row],[số dư
đầu kỳ]]-Khấu_trừ_dần[[#This Row],[gốc]])</f>
        <v>1.1310879398710153E5</v>
      </c>
      <c r="J224" s="20">
        <f ca="1">IF(Khấu_trừ_dần[[#This Row],[số dư
cuối kỳ]]&gt;0,LastRow-ROW(),0)</f>
        <v>139</v>
      </c>
    </row>
    <row r="225" spans="2:10" ht="15" customHeight="1" x14ac:dyDescent="0.25">
      <c r="B225" s="21">
        <f>ROWS($B$4:B225)</f>
        <v>222</v>
      </c>
      <c r="C225" s="15">
        <f ca="1">IF(Giá_trị_đã_nhập,IF(Khấu_trừ_dần[[#This Row],['#]]&lt;=Thời_hạn_Vay,IF(ROW()-ROW(Khấu_trừ_dần[[#Headers],[ngày
thanh toán]])=1,LoanStart,IF(I224&gt;0,EDATE(C224,1),"")),""),"")</f>
        <v>51468</v>
      </c>
      <c r="D225" s="19">
        <f ca="1">IF(ROW()-ROW(Khấu_trừ_dần[[#Headers],[số dư
đầu kỳ]])=1,Số_tiền_Vay,IF(Khấu_trừ_dần[[#This Row],[ngày
thanh toán]]="",0,INDEX(Khấu_trừ_dần[], ROW()-4,8)))</f>
        <v>1.1310879398710153E5</v>
      </c>
      <c r="E225" s="19">
        <f ca="1">IF(Giá_trị_đã_nhập,IF(ROW()-ROW(Khấu_trừ_dần[[#Headers],[lãi_suất]])=1,-IPMT(Lãi_Suất_/12,1,Thời_hạn_Vay-ROWS($C$4:C225)+1,Khấu_trừ_dần[[#This Row],[số dư
đầu kỳ]]),IFERROR(-IPMT(Lãi_Suất_/12,1,Khấu_trừ_dần[[#This Row],['#
còn lại]],D226),0)),0)</f>
        <v>4.687768224278757E2</v>
      </c>
      <c r="F225" s="19">
        <f ca="1">IFERROR(IF(AND(Giá_trị_đã_nhập,Khấu_trừ_dần[[#This Row],[ngày
thanh toán]]&lt;&gt;""),-PPMT(Lãi_Suất_/12,1,Thời_hạn_Vay-ROWS($C$4:C225)+1,Khấu_trừ_dần[[#This Row],[số dư
đầu kỳ]]),""),0)</f>
        <v>6.023566044113562E2</v>
      </c>
      <c r="G225" s="19">
        <f ca="1">IF(Khấu_trừ_dần[[#This Row],[ngày
thanh toán]]="",0,PropertyTaxAmount)</f>
        <v>375</v>
      </c>
      <c r="H225" s="19">
        <f ca="1">IF(Khấu_trừ_dần[[#This Row],[ngày
thanh toán]]="",0,Khấu_trừ_dần[[#This Row],[lãi_suất]]+Khấu_trừ_dần[[#This Row],[gốc]]+Khấu_trừ_dần[[#This Row],[thuế
bất động sản]])</f>
        <v>1.446133426839232E3</v>
      </c>
      <c r="I225" s="19">
        <f ca="1">IF(Khấu_trừ_dần[[#This Row],[ngày
thanh toán]]="",0,Khấu_trừ_dần[[#This Row],[số dư
đầu kỳ]]-Khấu_trừ_dần[[#This Row],[gốc]])</f>
        <v>1.1250643738269017E5</v>
      </c>
      <c r="J225" s="20">
        <f ca="1">IF(Khấu_trừ_dần[[#This Row],[số dư
cuối kỳ]]&gt;0,LastRow-ROW(),0)</f>
        <v>138</v>
      </c>
    </row>
    <row r="226" spans="2:10" ht="15" customHeight="1" x14ac:dyDescent="0.25">
      <c r="B226" s="21">
        <f>ROWS($B$4:B226)</f>
        <v>223</v>
      </c>
      <c r="C226" s="15">
        <f ca="1">IF(Giá_trị_đã_nhập,IF(Khấu_trừ_dần[[#This Row],['#]]&lt;=Thời_hạn_Vay,IF(ROW()-ROW(Khấu_trừ_dần[[#Headers],[ngày
thanh toán]])=1,LoanStart,IF(I225&gt;0,EDATE(C225,1),"")),""),"")</f>
        <v>51498</v>
      </c>
      <c r="D226" s="19">
        <f ca="1">IF(ROW()-ROW(Khấu_trừ_dần[[#Headers],[số dư
đầu kỳ]])=1,Số_tiền_Vay,IF(Khấu_trừ_dần[[#This Row],[ngày
thanh toán]]="",0,INDEX(Khấu_trừ_dần[], ROW()-4,8)))</f>
        <v>1.1250643738269017E5</v>
      </c>
      <c r="E226" s="19">
        <f ca="1">IF(Giá_trị_đã_nhập,IF(ROW()-ROW(Khấu_trừ_dần[[#Headers],[lãi_suất]])=1,-IPMT(Lãi_Suất_/12,1,Thời_hạn_Vay-ROWS($C$4:C226)+1,Khấu_trừ_dần[[#This Row],[số dư
đầu kỳ]]),IFERROR(-IPMT(Lãi_Suất_/12,1,Khấu_trừ_dần[[#This Row],['#
còn lại]],D227),0)),0)</f>
        <v>4.662565456628907E2</v>
      </c>
      <c r="F226" s="19">
        <f ca="1">IFERROR(IF(AND(Giá_trị_đã_nhập,Khấu_trừ_dần[[#This Row],[ngày
thanh toán]]&lt;&gt;""),-PPMT(Lãi_Suất_/12,1,Thời_hạn_Vay-ROWS($C$4:C226)+1,Khấu_trừ_dần[[#This Row],[số dư
đầu kỳ]]),""),0)</f>
        <v>6.048664235964037E2</v>
      </c>
      <c r="G226" s="19">
        <f ca="1">IF(Khấu_trừ_dần[[#This Row],[ngày
thanh toán]]="",0,PropertyTaxAmount)</f>
        <v>375</v>
      </c>
      <c r="H226" s="19">
        <f ca="1">IF(Khấu_trừ_dần[[#This Row],[ngày
thanh toán]]="",0,Khấu_trừ_dần[[#This Row],[lãi_suất]]+Khấu_trừ_dần[[#This Row],[gốc]]+Khấu_trừ_dần[[#This Row],[thuế
bất động sản]])</f>
        <v>1.4461229692592945E3</v>
      </c>
      <c r="I226" s="19">
        <f ca="1">IF(Khấu_trừ_dần[[#This Row],[ngày
thanh toán]]="",0,Khấu_trừ_dần[[#This Row],[số dư
đầu kỳ]]-Khấu_trừ_dần[[#This Row],[gốc]])</f>
        <v>1.1190157095909376E5</v>
      </c>
      <c r="J226" s="20">
        <f ca="1">IF(Khấu_trừ_dần[[#This Row],[số dư
cuối kỳ]]&gt;0,LastRow-ROW(),0)</f>
        <v>137</v>
      </c>
    </row>
    <row r="227" spans="2:10" ht="15" customHeight="1" x14ac:dyDescent="0.25">
      <c r="B227" s="21">
        <f>ROWS($B$4:B227)</f>
        <v>224</v>
      </c>
      <c r="C227" s="15">
        <f ca="1">IF(Giá_trị_đã_nhập,IF(Khấu_trừ_dần[[#This Row],['#]]&lt;=Thời_hạn_Vay,IF(ROW()-ROW(Khấu_trừ_dần[[#Headers],[ngày
thanh toán]])=1,LoanStart,IF(I226&gt;0,EDATE(C226,1),"")),""),"")</f>
        <v>51529</v>
      </c>
      <c r="D227" s="19">
        <f ca="1">IF(ROW()-ROW(Khấu_trừ_dần[[#Headers],[số dư
đầu kỳ]])=1,Số_tiền_Vay,IF(Khấu_trừ_dần[[#This Row],[ngày
thanh toán]]="",0,INDEX(Khấu_trừ_dần[], ROW()-4,8)))</f>
        <v>1.1190157095909376E5</v>
      </c>
      <c r="E227" s="19">
        <f ca="1">IF(Giá_trị_đã_nhập,IF(ROW()-ROW(Khấu_trừ_dần[[#Headers],[lãi_suất]])=1,-IPMT(Lãi_Suất_/12,1,Thời_hạn_Vay-ROWS($C$4:C227)+1,Khấu_trừ_dần[[#This Row],[số dư
đầu kỳ]]),IFERROR(-IPMT(Lãi_Suất_/12,1,Khấu_trừ_dần[[#This Row],['#
còn lại]],D228),0)),0)</f>
        <v>4.637257677447182E2</v>
      </c>
      <c r="F227" s="19">
        <f ca="1">IFERROR(IF(AND(Giá_trị_đã_nhập,Khấu_trừ_dần[[#This Row],[ngày
thanh toán]]&lt;&gt;""),-PPMT(Lãi_Suất_/12,1,Thời_hạn_Vay-ROWS($C$4:C227)+1,Khấu_trừ_dần[[#This Row],[số dư
đầu kỳ]]),""),0)</f>
        <v>6.073867003613885E2</v>
      </c>
      <c r="G227" s="19">
        <f ca="1">IF(Khấu_trừ_dần[[#This Row],[ngày
thanh toán]]="",0,PropertyTaxAmount)</f>
        <v>375</v>
      </c>
      <c r="H227" s="19">
        <f ca="1">IF(Khấu_trừ_dần[[#This Row],[ngày
thanh toán]]="",0,Khấu_trừ_dần[[#This Row],[lãi_suất]]+Khấu_trừ_dần[[#This Row],[gốc]]+Khấu_trừ_dần[[#This Row],[thuế
bất động sản]])</f>
        <v>1.4461124681061067E3</v>
      </c>
      <c r="I227" s="19">
        <f ca="1">IF(Khấu_trừ_dần[[#This Row],[ngày
thanh toán]]="",0,Khấu_trừ_dần[[#This Row],[số dư
đầu kỳ]]-Khấu_trừ_dần[[#This Row],[gốc]])</f>
        <v>1.1129418425873238E5</v>
      </c>
      <c r="J227" s="20">
        <f ca="1">IF(Khấu_trừ_dần[[#This Row],[số dư
cuối kỳ]]&gt;0,LastRow-ROW(),0)</f>
        <v>136</v>
      </c>
    </row>
    <row r="228" spans="2:10" ht="15" customHeight="1" x14ac:dyDescent="0.25">
      <c r="B228" s="21">
        <f>ROWS($B$4:B228)</f>
        <v>225</v>
      </c>
      <c r="C228" s="15">
        <f ca="1">IF(Giá_trị_đã_nhập,IF(Khấu_trừ_dần[[#This Row],['#]]&lt;=Thời_hạn_Vay,IF(ROW()-ROW(Khấu_trừ_dần[[#Headers],[ngày
thanh toán]])=1,LoanStart,IF(I227&gt;0,EDATE(C227,1),"")),""),"")</f>
        <v>51560</v>
      </c>
      <c r="D228" s="19">
        <f ca="1">IF(ROW()-ROW(Khấu_trừ_dần[[#Headers],[số dư
đầu kỳ]])=1,Số_tiền_Vay,IF(Khấu_trừ_dần[[#This Row],[ngày
thanh toán]]="",0,INDEX(Khấu_trừ_dần[], ROW()-4,8)))</f>
        <v>1.1129418425873238E5</v>
      </c>
      <c r="E228" s="19">
        <f ca="1">IF(Giá_trị_đã_nhập,IF(ROW()-ROW(Khấu_trừ_dần[[#Headers],[lãi_suất]])=1,-IPMT(Lãi_Suất_/12,1,Thời_hạn_Vay-ROWS($C$4:C228)+1,Khấu_trừ_dần[[#This Row],[số dư
đầu kỳ]]),IFERROR(-IPMT(Lãi_Suất_/12,1,Khấu_trừ_dần[[#This Row],['#
còn lại]],D229),0)),0)</f>
        <v>4.611844449185534E2</v>
      </c>
      <c r="F228" s="19">
        <f ca="1">IFERROR(IF(AND(Giá_trị_đã_nhập,Khấu_trừ_dần[[#This Row],[ngày
thanh toán]]&lt;&gt;""),-PPMT(Lãi_Suất_/12,1,Thời_hạn_Vay-ROWS($C$4:C228)+1,Khấu_trừ_dần[[#This Row],[số dư
đầu kỳ]]),""),0)</f>
        <v>6.09917478279561E2</v>
      </c>
      <c r="G228" s="19">
        <f ca="1">IF(Khấu_trừ_dần[[#This Row],[ngày
thanh toán]]="",0,PropertyTaxAmount)</f>
        <v>375</v>
      </c>
      <c r="H228" s="19">
        <f ca="1">IF(Khấu_trừ_dần[[#This Row],[ngày
thanh toán]]="",0,Khấu_trừ_dần[[#This Row],[lãi_suất]]+Khấu_trừ_dần[[#This Row],[gốc]]+Khấu_trừ_dần[[#This Row],[thuế
bất động sản]])</f>
        <v>1.4461019231981145E3</v>
      </c>
      <c r="I228" s="19">
        <f ca="1">IF(Khấu_trừ_dần[[#This Row],[ngày
thanh toán]]="",0,Khấu_trừ_dần[[#This Row],[số dư
đầu kỳ]]-Khấu_trừ_dần[[#This Row],[gốc]])</f>
        <v>1.1068426678045282E5</v>
      </c>
      <c r="J228" s="20">
        <f ca="1">IF(Khấu_trừ_dần[[#This Row],[số dư
cuối kỳ]]&gt;0,LastRow-ROW(),0)</f>
        <v>135</v>
      </c>
    </row>
    <row r="229" spans="2:10" ht="15" customHeight="1" x14ac:dyDescent="0.25">
      <c r="B229" s="21">
        <f>ROWS($B$4:B229)</f>
        <v>226</v>
      </c>
      <c r="C229" s="15">
        <f ca="1">IF(Giá_trị_đã_nhập,IF(Khấu_trừ_dần[[#This Row],['#]]&lt;=Thời_hạn_Vay,IF(ROW()-ROW(Khấu_trừ_dần[[#Headers],[ngày
thanh toán]])=1,LoanStart,IF(I228&gt;0,EDATE(C228,1),"")),""),"")</f>
        <v>51588</v>
      </c>
      <c r="D229" s="19">
        <f ca="1">IF(ROW()-ROW(Khấu_trừ_dần[[#Headers],[số dư
đầu kỳ]])=1,Số_tiền_Vay,IF(Khấu_trừ_dần[[#This Row],[ngày
thanh toán]]="",0,INDEX(Khấu_trừ_dần[], ROW()-4,8)))</f>
        <v>1.1068426678045282E5</v>
      </c>
      <c r="E229" s="19">
        <f ca="1">IF(Giá_trị_đã_nhập,IF(ROW()-ROW(Khấu_trừ_dần[[#Headers],[lãi_suất]])=1,-IPMT(Lãi_Suất_/12,1,Thời_hạn_Vay-ROWS($C$4:C229)+1,Khấu_trừ_dần[[#This Row],[số dư
đầu kỳ]]),IFERROR(-IPMT(Lãi_Suất_/12,1,Khấu_trừ_dần[[#This Row],['#
còn lại]],D230),0)),0)</f>
        <v>4.586325332472796E2</v>
      </c>
      <c r="F229" s="19">
        <f ca="1">IFERROR(IF(AND(Giá_trị_đã_nhập,Khấu_trừ_dần[[#This Row],[ngày
thanh toán]]&lt;&gt;""),-PPMT(Lãi_Suất_/12,1,Thời_hạn_Vay-ROWS($C$4:C229)+1,Khấu_trừ_dần[[#This Row],[số dư
đầu kỳ]]),""),0)</f>
        <v>6.124588011057259E2</v>
      </c>
      <c r="G229" s="19">
        <f ca="1">IF(Khấu_trừ_dần[[#This Row],[ngày
thanh toán]]="",0,PropertyTaxAmount)</f>
        <v>375</v>
      </c>
      <c r="H229" s="19">
        <f ca="1">IF(Khấu_trừ_dần[[#This Row],[ngày
thanh toán]]="",0,Khấu_trừ_dần[[#This Row],[lãi_suất]]+Khấu_trừ_dần[[#This Row],[gốc]]+Khấu_trừ_dần[[#This Row],[thuế
bất động sản]])</f>
        <v>1.4460913343530055E3</v>
      </c>
      <c r="I229" s="19">
        <f ca="1">IF(Khấu_trừ_dần[[#This Row],[ngày
thanh toán]]="",0,Khấu_trừ_dần[[#This Row],[số dư
đầu kỳ]]-Khấu_trừ_dần[[#This Row],[gốc]])</f>
        <v>1.100718079793471E5</v>
      </c>
      <c r="J229" s="20">
        <f ca="1">IF(Khấu_trừ_dần[[#This Row],[số dư
cuối kỳ]]&gt;0,LastRow-ROW(),0)</f>
        <v>134</v>
      </c>
    </row>
    <row r="230" spans="2:10" ht="15" customHeight="1" x14ac:dyDescent="0.25">
      <c r="B230" s="21">
        <f>ROWS($B$4:B230)</f>
        <v>227</v>
      </c>
      <c r="C230" s="15">
        <f ca="1">IF(Giá_trị_đã_nhập,IF(Khấu_trừ_dần[[#This Row],['#]]&lt;=Thời_hạn_Vay,IF(ROW()-ROW(Khấu_trừ_dần[[#Headers],[ngày
thanh toán]])=1,LoanStart,IF(I229&gt;0,EDATE(C229,1),"")),""),"")</f>
        <v>51619</v>
      </c>
      <c r="D230" s="19">
        <f ca="1">IF(ROW()-ROW(Khấu_trừ_dần[[#Headers],[số dư
đầu kỳ]])=1,Số_tiền_Vay,IF(Khấu_trừ_dần[[#This Row],[ngày
thanh toán]]="",0,INDEX(Khấu_trừ_dần[], ROW()-4,8)))</f>
        <v>1.100718079793471E5</v>
      </c>
      <c r="E230" s="19">
        <f ca="1">IF(Giá_trị_đã_nhập,IF(ROW()-ROW(Khấu_trừ_dần[[#Headers],[lãi_suất]])=1,-IPMT(Lãi_Suất_/12,1,Thời_hạn_Vay-ROWS($C$4:C230)+1,Khấu_trừ_dần[[#This Row],[số dư
đầu kỳ]]),IFERROR(-IPMT(Lãi_Suất_/12,1,Khấu_trừ_dần[[#This Row],['#
còn lại]],D231),0)),0)</f>
        <v>4.560699886107087E2</v>
      </c>
      <c r="F230" s="19">
        <f ca="1">IFERROR(IF(AND(Giá_trị_đã_nhập,Khấu_trừ_dần[[#This Row],[ngày
thanh toán]]&lt;&gt;""),-PPMT(Lãi_Suất_/12,1,Thời_hạn_Vay-ROWS($C$4:C230)+1,Khấu_trừ_dần[[#This Row],[số dư
đầu kỳ]]),""),0)</f>
        <v>615.010712777</v>
      </c>
      <c r="G230" s="19">
        <f ca="1">IF(Khấu_trừ_dần[[#This Row],[ngày
thanh toán]]="",0,PropertyTaxAmount)</f>
        <v>375</v>
      </c>
      <c r="H230" s="19">
        <f ca="1">IF(Khấu_trừ_dần[[#This Row],[ngày
thanh toán]]="",0,Khấu_trừ_dần[[#This Row],[lãi_suất]]+Khấu_trừ_dần[[#This Row],[gốc]]+Khấu_trừ_dần[[#This Row],[thuế
bất động sản]])</f>
        <v>1.4460807013877088E3</v>
      </c>
      <c r="I230" s="19">
        <f ca="1">IF(Khấu_trừ_dần[[#This Row],[ngày
thanh toán]]="",0,Khấu_trừ_dần[[#This Row],[số dư
đầu kỳ]]-Khấu_trừ_dần[[#This Row],[gốc]])</f>
        <v>1.094567972665701E5</v>
      </c>
      <c r="J230" s="20">
        <f ca="1">IF(Khấu_trừ_dần[[#This Row],[số dư
cuối kỳ]]&gt;0,LastRow-ROW(),0)</f>
        <v>133</v>
      </c>
    </row>
    <row r="231" spans="2:10" ht="15" customHeight="1" x14ac:dyDescent="0.25">
      <c r="B231" s="21">
        <f>ROWS($B$4:B231)</f>
        <v>228</v>
      </c>
      <c r="C231" s="15">
        <f ca="1">IF(Giá_trị_đã_nhập,IF(Khấu_trừ_dần[[#This Row],['#]]&lt;=Thời_hạn_Vay,IF(ROW()-ROW(Khấu_trừ_dần[[#Headers],[ngày
thanh toán]])=1,LoanStart,IF(I230&gt;0,EDATE(C230,1),"")),""),"")</f>
        <v>51649</v>
      </c>
      <c r="D231" s="19">
        <f ca="1">IF(ROW()-ROW(Khấu_trừ_dần[[#Headers],[số dư
đầu kỳ]])=1,Số_tiền_Vay,IF(Khấu_trừ_dần[[#This Row],[ngày
thanh toán]]="",0,INDEX(Khấu_trừ_dần[], ROW()-4,8)))</f>
        <v>1.094567972665701E5</v>
      </c>
      <c r="E231" s="19">
        <f ca="1">IF(Giá_trị_đã_nhập,IF(ROW()-ROW(Khấu_trừ_dần[[#Headers],[lãi_suất]])=1,-IPMT(Lãi_Suất_/12,1,Thời_hạn_Vay-ROWS($C$4:C231)+1,Khấu_trừ_dần[[#This Row],[số dư
đầu kỳ]]),IFERROR(-IPMT(Lãi_Suất_/12,1,Khấu_trừ_dần[[#This Row],['#
còn lại]],D232),0)),0)</f>
        <v>4.534967667048188E2</v>
      </c>
      <c r="F231" s="19">
        <f ca="1">IFERROR(IF(AND(Giá_trị_đã_nhập,Khấu_trừ_dần[[#This Row],[ngày
thanh toán]]&lt;&gt;""),-PPMT(Lãi_Suất_/12,1,Thời_hạn_Vay-ROWS($C$4:C231)+1,Khấu_trừ_dần[[#This Row],[số dư
đầu kỳ]]),""),0)</f>
        <v>6.175732574135708E2</v>
      </c>
      <c r="G231" s="19">
        <f ca="1">IF(Khấu_trừ_dần[[#This Row],[ngày
thanh toán]]="",0,PropertyTaxAmount)</f>
        <v>375</v>
      </c>
      <c r="H231" s="19">
        <f ca="1">IF(Khấu_trừ_dần[[#This Row],[ngày
thanh toán]]="",0,Khấu_trừ_dần[[#This Row],[lãi_suất]]+Khấu_trừ_dần[[#This Row],[gốc]]+Khấu_trừ_dần[[#This Row],[thuế
bất động sản]])</f>
        <v>1.4460700241183895E3</v>
      </c>
      <c r="I231" s="19">
        <f ca="1">IF(Khấu_trừ_dần[[#This Row],[ngày
thanh toán]]="",0,Khấu_trừ_dần[[#This Row],[số dư
đầu kỳ]]-Khấu_trừ_dần[[#This Row],[gốc]])</f>
        <v>1.0883922400915652E5</v>
      </c>
      <c r="J231" s="20">
        <f ca="1">IF(Khấu_trừ_dần[[#This Row],[số dư
cuối kỳ]]&gt;0,LastRow-ROW(),0)</f>
        <v>132</v>
      </c>
    </row>
    <row r="232" spans="2:10" ht="15" customHeight="1" x14ac:dyDescent="0.25">
      <c r="B232" s="21">
        <f>ROWS($B$4:B232)</f>
        <v>229</v>
      </c>
      <c r="C232" s="15">
        <f ca="1">IF(Giá_trị_đã_nhập,IF(Khấu_trừ_dần[[#This Row],['#]]&lt;=Thời_hạn_Vay,IF(ROW()-ROW(Khấu_trừ_dần[[#Headers],[ngày
thanh toán]])=1,LoanStart,IF(I231&gt;0,EDATE(C231,1),"")),""),"")</f>
        <v>51680</v>
      </c>
      <c r="D232" s="19">
        <f ca="1">IF(ROW()-ROW(Khấu_trừ_dần[[#Headers],[số dư
đầu kỳ]])=1,Số_tiền_Vay,IF(Khấu_trừ_dần[[#This Row],[ngày
thanh toán]]="",0,INDEX(Khấu_trừ_dần[], ROW()-4,8)))</f>
        <v>1.0883922400915652E5</v>
      </c>
      <c r="E232" s="19">
        <f ca="1">IF(Giá_trị_đã_nhập,IF(ROW()-ROW(Khấu_trừ_dần[[#Headers],[lãi_suất]])=1,-IPMT(Lãi_Suất_/12,1,Thời_hạn_Vay-ROWS($C$4:C232)+1,Khấu_trừ_dần[[#This Row],[số dư
đầu kỳ]]),IFERROR(-IPMT(Lãi_Suất_/12,1,Khấu_trừ_dần[[#This Row],['#
còn lại]],D233),0)),0)</f>
        <v>4.5091282304098775E2</v>
      </c>
      <c r="F232" s="19">
        <f ca="1">IFERROR(IF(AND(Giá_trị_đã_nhập,Khấu_trừ_dần[[#This Row],[ngày
thanh toán]]&lt;&gt;""),-PPMT(Lãi_Suất_/12,1,Thời_hạn_Vay-ROWS($C$4:C232)+1,Khấu_trừ_dần[[#This Row],[số dư
đầu kỳ]]),""),0)</f>
        <v>6.201464793194606E2</v>
      </c>
      <c r="G232" s="19">
        <f ca="1">IF(Khấu_trừ_dần[[#This Row],[ngày
thanh toán]]="",0,PropertyTaxAmount)</f>
        <v>375</v>
      </c>
      <c r="H232" s="19">
        <f ca="1">IF(Khấu_trừ_dần[[#This Row],[ngày
thanh toán]]="",0,Khấu_trừ_dần[[#This Row],[lãi_suất]]+Khấu_trừ_dần[[#This Row],[gốc]]+Khấu_trừ_dần[[#This Row],[thuế
bất động sản]])</f>
        <v>1.4460593023604483E3</v>
      </c>
      <c r="I232" s="19">
        <f ca="1">IF(Khấu_trừ_dần[[#This Row],[ngày
thanh toán]]="",0,Khấu_trừ_dần[[#This Row],[số dư
đầu kỳ]]-Khấu_trừ_dần[[#This Row],[gốc]])</f>
        <v>1.0821907752983706E5</v>
      </c>
      <c r="J232" s="20">
        <f ca="1">IF(Khấu_trừ_dần[[#This Row],[số dư
cuối kỳ]]&gt;0,LastRow-ROW(),0)</f>
        <v>131</v>
      </c>
    </row>
    <row r="233" spans="2:10" ht="15" customHeight="1" x14ac:dyDescent="0.25">
      <c r="B233" s="21">
        <f>ROWS($B$4:B233)</f>
        <v>230</v>
      </c>
      <c r="C233" s="15">
        <f ca="1">IF(Giá_trị_đã_nhập,IF(Khấu_trừ_dần[[#This Row],['#]]&lt;=Thời_hạn_Vay,IF(ROW()-ROW(Khấu_trừ_dần[[#Headers],[ngày
thanh toán]])=1,LoanStart,IF(I232&gt;0,EDATE(C232,1),"")),""),"")</f>
        <v>51710</v>
      </c>
      <c r="D233" s="19">
        <f ca="1">IF(ROW()-ROW(Khấu_trừ_dần[[#Headers],[số dư
đầu kỳ]])=1,Số_tiền_Vay,IF(Khấu_trừ_dần[[#This Row],[ngày
thanh toán]]="",0,INDEX(Khấu_trừ_dần[], ROW()-4,8)))</f>
        <v>1.0821907752983706E5</v>
      </c>
      <c r="E233" s="19">
        <f ca="1">IF(Giá_trị_đã_nhập,IF(ROW()-ROW(Khấu_trừ_dần[[#Headers],[lãi_suất]])=1,-IPMT(Lãi_Suất_/12,1,Thời_hạn_Vay-ROWS($C$4:C233)+1,Khấu_trừ_dần[[#This Row],[số dư
đầu kỳ]]),IFERROR(-IPMT(Lãi_Suất_/12,1,Khấu_trừ_dần[[#This Row],['#
còn lại]],D234),0)),0)</f>
        <v>4.48318112945224E2</v>
      </c>
      <c r="F233" s="19">
        <f ca="1">IFERROR(IF(AND(Giá_trị_đã_nhập,Khấu_trừ_dần[[#This Row],[ngày
thanh toán]]&lt;&gt;""),-PPMT(Lãi_Suất_/12,1,Thời_hạn_Vay-ROWS($C$4:C233)+1,Khấu_trừ_dần[[#This Row],[số dư
đầu kỳ]]),""),0)</f>
        <v>6.227304229832915E2</v>
      </c>
      <c r="G233" s="19">
        <f ca="1">IF(Khấu_trừ_dần[[#This Row],[ngày
thanh toán]]="",0,PropertyTaxAmount)</f>
        <v>375</v>
      </c>
      <c r="H233" s="19">
        <f ca="1">IF(Khấu_trừ_dần[[#This Row],[ngày
thanh toán]]="",0,Khấu_trừ_dần[[#This Row],[lãi_suất]]+Khấu_trừ_dần[[#This Row],[gốc]]+Khấu_trừ_dần[[#This Row],[thuế
bất động sản]])</f>
        <v>1.4460485359285155E3</v>
      </c>
      <c r="I233" s="19">
        <f ca="1">IF(Khấu_trừ_dần[[#This Row],[ngày
thanh toán]]="",0,Khấu_trừ_dần[[#This Row],[số dư
đầu kỳ]]-Khấu_trừ_dần[[#This Row],[gốc]])</f>
        <v>1.0759634710685376E5</v>
      </c>
      <c r="J233" s="20">
        <f ca="1">IF(Khấu_trừ_dần[[#This Row],[số dư
cuối kỳ]]&gt;0,LastRow-ROW(),0)</f>
        <v>130</v>
      </c>
    </row>
    <row r="234" spans="2:10" ht="15" customHeight="1" x14ac:dyDescent="0.25">
      <c r="B234" s="21">
        <f>ROWS($B$4:B234)</f>
        <v>231</v>
      </c>
      <c r="C234" s="15">
        <f ca="1">IF(Giá_trị_đã_nhập,IF(Khấu_trừ_dần[[#This Row],['#]]&lt;=Thời_hạn_Vay,IF(ROW()-ROW(Khấu_trừ_dần[[#Headers],[ngày
thanh toán]])=1,LoanStart,IF(I233&gt;0,EDATE(C233,1),"")),""),"")</f>
        <v>51741</v>
      </c>
      <c r="D234" s="19">
        <f ca="1">IF(ROW()-ROW(Khấu_trừ_dần[[#Headers],[số dư
đầu kỳ]])=1,Số_tiền_Vay,IF(Khấu_trừ_dần[[#This Row],[ngày
thanh toán]]="",0,INDEX(Khấu_trừ_dần[], ROW()-4,8)))</f>
        <v>1.0759634710685376E5</v>
      </c>
      <c r="E234" s="19">
        <f ca="1">IF(Giá_trị_đã_nhập,IF(ROW()-ROW(Khấu_trừ_dần[[#Headers],[lãi_suất]])=1,-IPMT(Lãi_Suất_/12,1,Thời_hạn_Vay-ROWS($C$4:C234)+1,Khấu_trừ_dần[[#This Row],[số dư
đầu kỳ]]),IFERROR(-IPMT(Lãi_Suất_/12,1,Khấu_trừ_dần[[#This Row],['#
còn lại]],D235),0)),0)</f>
        <v>4.457125915573946E2</v>
      </c>
      <c r="F234" s="19">
        <f ca="1">IFERROR(IF(AND(Giá_trị_đã_nhập,Khấu_trừ_dần[[#This Row],[ngày
thanh toán]]&lt;&gt;""),-PPMT(Lãi_Suất_/12,1,Thời_hạn_Vay-ROWS($C$4:C234)+1,Khấu_trừ_dần[[#This Row],[số dư
đầu kỳ]]),""),0)</f>
        <v>6.253251330790554E2</v>
      </c>
      <c r="G234" s="19">
        <f ca="1">IF(Khấu_trừ_dần[[#This Row],[ngày
thanh toán]]="",0,PropertyTaxAmount)</f>
        <v>375</v>
      </c>
      <c r="H234" s="19">
        <f ca="1">IF(Khấu_trừ_dần[[#This Row],[ngày
thanh toán]]="",0,Khấu_trừ_dần[[#This Row],[lãi_suất]]+Khấu_trừ_dần[[#This Row],[gốc]]+Khấu_trừ_dần[[#This Row],[thuế
bất động sản]])</f>
        <v>1.44603772463645E3</v>
      </c>
      <c r="I234" s="19">
        <f ca="1">IF(Khấu_trừ_dần[[#This Row],[ngày
thanh toán]]="",0,Khấu_trừ_dần[[#This Row],[số dư
đầu kỳ]]-Khấu_trừ_dần[[#This Row],[gốc]])</f>
        <v>1.0697102197377471E5</v>
      </c>
      <c r="J234" s="20">
        <f ca="1">IF(Khấu_trừ_dần[[#This Row],[số dư
cuối kỳ]]&gt;0,LastRow-ROW(),0)</f>
        <v>129</v>
      </c>
    </row>
    <row r="235" spans="2:10" ht="15" customHeight="1" x14ac:dyDescent="0.25">
      <c r="B235" s="21">
        <f>ROWS($B$4:B235)</f>
        <v>232</v>
      </c>
      <c r="C235" s="15">
        <f ca="1">IF(Giá_trị_đã_nhập,IF(Khấu_trừ_dần[[#This Row],['#]]&lt;=Thời_hạn_Vay,IF(ROW()-ROW(Khấu_trừ_dần[[#Headers],[ngày
thanh toán]])=1,LoanStart,IF(I234&gt;0,EDATE(C234,1),"")),""),"")</f>
        <v>51772</v>
      </c>
      <c r="D235" s="19">
        <f ca="1">IF(ROW()-ROW(Khấu_trừ_dần[[#Headers],[số dư
đầu kỳ]])=1,Số_tiền_Vay,IF(Khấu_trừ_dần[[#This Row],[ngày
thanh toán]]="",0,INDEX(Khấu_trừ_dần[], ROW()-4,8)))</f>
        <v>1.0697102197377471E5</v>
      </c>
      <c r="E235" s="19">
        <f ca="1">IF(Giá_trị_đã_nhập,IF(ROW()-ROW(Khấu_trừ_dần[[#Headers],[lãi_suất]])=1,-IPMT(Lãi_Suất_/12,1,Thời_hạn_Vay-ROWS($C$4:C235)+1,Khấu_trừ_dần[[#This Row],[số dư
đầu kỳ]]),IFERROR(-IPMT(Lãi_Suất_/12,1,Khấu_trừ_dần[[#This Row],['#
còn lại]],D236),0)),0)</f>
        <v>4.430962138304493E2</v>
      </c>
      <c r="F235" s="19">
        <f ca="1">IFERROR(IF(AND(Giá_trị_đã_nhập,Khấu_trừ_dần[[#This Row],[ngày
thanh toán]]&lt;&gt;""),-PPMT(Lãi_Suất_/12,1,Thời_hạn_Vay-ROWS($C$4:C235)+1,Khấu_trừ_dần[[#This Row],[số dư
đầu kỳ]]),""),0)</f>
        <v>6.279306544668847E2</v>
      </c>
      <c r="G235" s="19">
        <f ca="1">IF(Khấu_trừ_dần[[#This Row],[ngày
thanh toán]]="",0,PropertyTaxAmount)</f>
        <v>375</v>
      </c>
      <c r="H235" s="19">
        <f ca="1">IF(Khấu_trừ_dần[[#This Row],[ngày
thanh toán]]="",0,Khấu_trừ_dần[[#This Row],[lãi_suất]]+Khấu_trừ_dần[[#This Row],[gốc]]+Khấu_trừ_dần[[#This Row],[thuế
bất động sản]])</f>
        <v>1.446026868297334E3</v>
      </c>
      <c r="I235" s="19">
        <f ca="1">IF(Khấu_trừ_dần[[#This Row],[ngày
thanh toán]]="",0,Khấu_trừ_dần[[#This Row],[số dư
đầu kỳ]]-Khấu_trừ_dần[[#This Row],[gốc]])</f>
        <v>1.0634309131930783E5</v>
      </c>
      <c r="J235" s="20">
        <f ca="1">IF(Khấu_trừ_dần[[#This Row],[số dư
cuối kỳ]]&gt;0,LastRow-ROW(),0)</f>
        <v>128</v>
      </c>
    </row>
    <row r="236" spans="2:10" ht="15" customHeight="1" x14ac:dyDescent="0.25">
      <c r="B236" s="21">
        <f>ROWS($B$4:B236)</f>
        <v>233</v>
      </c>
      <c r="C236" s="15">
        <f ca="1">IF(Giá_trị_đã_nhập,IF(Khấu_trừ_dần[[#This Row],['#]]&lt;=Thời_hạn_Vay,IF(ROW()-ROW(Khấu_trừ_dần[[#Headers],[ngày
thanh toán]])=1,LoanStart,IF(I235&gt;0,EDATE(C235,1),"")),""),"")</f>
        <v>51802</v>
      </c>
      <c r="D236" s="19">
        <f ca="1">IF(ROW()-ROW(Khấu_trừ_dần[[#Headers],[số dư
đầu kỳ]])=1,Số_tiền_Vay,IF(Khấu_trừ_dần[[#This Row],[ngày
thanh toán]]="",0,INDEX(Khấu_trừ_dần[], ROW()-4,8)))</f>
        <v>1.0634309131930783E5</v>
      </c>
      <c r="E236" s="19">
        <f ca="1">IF(Giá_trị_đã_nhập,IF(ROW()-ROW(Khấu_trừ_dần[[#Headers],[lãi_suất]])=1,-IPMT(Lãi_Suất_/12,1,Thời_hạn_Vay-ROWS($C$4:C236)+1,Khấu_trừ_dần[[#This Row],[số dư
đầu kỳ]]),IFERROR(-IPMT(Lãi_Suất_/12,1,Khấu_trừ_dần[[#This Row],['#
còn lại]],D237),0)),0)</f>
        <v>4.404689345296417E2</v>
      </c>
      <c r="F236" s="19">
        <f ca="1">IFERROR(IF(AND(Giá_trị_đã_nhập,Khấu_trừ_dần[[#This Row],[ngày
thanh toán]]&lt;&gt;""),-PPMT(Lãi_Suất_/12,1,Thời_hạn_Vay-ROWS($C$4:C236)+1,Khấu_trừ_dần[[#This Row],[số dư
đầu kỳ]]),""),0)</f>
        <v>630.54703219383</v>
      </c>
      <c r="G236" s="19">
        <f ca="1">IF(Khấu_trừ_dần[[#This Row],[ngày
thanh toán]]="",0,PropertyTaxAmount)</f>
        <v>375</v>
      </c>
      <c r="H236" s="19">
        <f ca="1">IF(Khấu_trừ_dần[[#This Row],[ngày
thanh toán]]="",0,Khấu_trừ_dần[[#This Row],[lãi_suất]]+Khấu_trừ_dần[[#This Row],[gốc]]+Khấu_trừ_dần[[#This Row],[thuế
bất động sản]])</f>
        <v>1.4460159667234716E3</v>
      </c>
      <c r="I236" s="19">
        <f ca="1">IF(Khấu_trừ_dần[[#This Row],[ngày
thanh toán]]="",0,Khấu_trừ_dần[[#This Row],[số dư
đầu kỳ]]-Khấu_trừ_dần[[#This Row],[gốc]])</f>
        <v>105712.544287114</v>
      </c>
      <c r="J236" s="20">
        <f ca="1">IF(Khấu_trừ_dần[[#This Row],[số dư
cuối kỳ]]&gt;0,LastRow-ROW(),0)</f>
        <v>127</v>
      </c>
    </row>
    <row r="237" spans="2:10" ht="15" customHeight="1" x14ac:dyDescent="0.25">
      <c r="B237" s="21">
        <f>ROWS($B$4:B237)</f>
        <v>234</v>
      </c>
      <c r="C237" s="15">
        <f ca="1">IF(Giá_trị_đã_nhập,IF(Khấu_trừ_dần[[#This Row],['#]]&lt;=Thời_hạn_Vay,IF(ROW()-ROW(Khấu_trừ_dần[[#Headers],[ngày
thanh toán]])=1,LoanStart,IF(I236&gt;0,EDATE(C236,1),"")),""),"")</f>
        <v>51833</v>
      </c>
      <c r="D237" s="19">
        <f ca="1">IF(ROW()-ROW(Khấu_trừ_dần[[#Headers],[số dư
đầu kỳ]])=1,Số_tiền_Vay,IF(Khấu_trừ_dần[[#This Row],[ngày
thanh toán]]="",0,INDEX(Khấu_trừ_dần[], ROW()-4,8)))</f>
        <v>105712.544287114</v>
      </c>
      <c r="E237" s="19">
        <f ca="1">IF(Giá_trị_đã_nhập,IF(ROW()-ROW(Khấu_trừ_dần[[#Headers],[lãi_suất]])=1,-IPMT(Lãi_Suất_/12,1,Thời_hạn_Vay-ROWS($C$4:C237)+1,Khấu_trừ_dần[[#This Row],[số dư
đầu kỳ]]),IFERROR(-IPMT(Lãi_Suất_/12,1,Khấu_trừ_dần[[#This Row],['#
còn lại]],D238),0)),0)</f>
        <v>4.378307082317473E2</v>
      </c>
      <c r="F237" s="19">
        <f ca="1">IFERROR(IF(AND(Giá_trị_đã_nhập,Khấu_trừ_dần[[#This Row],[ngày
thanh toán]]&lt;&gt;""),-PPMT(Lãi_Suất_/12,1,Thời_hạn_Vay-ROWS($C$4:C237)+1,Khấu_trừ_dần[[#This Row],[số dư
đầu kỳ]]),""),0)</f>
        <v>6.331743114946375E2</v>
      </c>
      <c r="G237" s="19">
        <f ca="1">IF(Khấu_trừ_dần[[#This Row],[ngày
thanh toán]]="",0,PropertyTaxAmount)</f>
        <v>375</v>
      </c>
      <c r="H237" s="19">
        <f ca="1">IF(Khấu_trừ_dần[[#This Row],[ngày
thanh toán]]="",0,Khấu_trừ_dần[[#This Row],[lãi_suất]]+Khấu_trừ_dần[[#This Row],[gốc]]+Khấu_trừ_dần[[#This Row],[thuế
bất động sản]])</f>
        <v>1.446005019726385E3</v>
      </c>
      <c r="I237" s="19">
        <f ca="1">IF(Khấu_trừ_dần[[#This Row],[ngày
thanh toán]]="",0,Khấu_trừ_dần[[#This Row],[số dư
đầu kỳ]]-Khấu_trừ_dần[[#This Row],[gốc]])</f>
        <v>1.0507936997561935E5</v>
      </c>
      <c r="J237" s="20">
        <f ca="1">IF(Khấu_trừ_dần[[#This Row],[số dư
cuối kỳ]]&gt;0,LastRow-ROW(),0)</f>
        <v>126</v>
      </c>
    </row>
    <row r="238" spans="2:10" ht="15" customHeight="1" x14ac:dyDescent="0.25">
      <c r="B238" s="21">
        <f>ROWS($B$4:B238)</f>
        <v>235</v>
      </c>
      <c r="C238" s="15">
        <f ca="1">IF(Giá_trị_đã_nhập,IF(Khấu_trừ_dần[[#This Row],['#]]&lt;=Thời_hạn_Vay,IF(ROW()-ROW(Khấu_trừ_dần[[#Headers],[ngày
thanh toán]])=1,LoanStart,IF(I237&gt;0,EDATE(C237,1),"")),""),"")</f>
        <v>51863</v>
      </c>
      <c r="D238" s="19">
        <f ca="1">IF(ROW()-ROW(Khấu_trừ_dần[[#Headers],[số dư
đầu kỳ]])=1,Số_tiền_Vay,IF(Khấu_trừ_dần[[#This Row],[ngày
thanh toán]]="",0,INDEX(Khấu_trừ_dần[], ROW()-4,8)))</f>
        <v>1.0507936997561935E5</v>
      </c>
      <c r="E238" s="19">
        <f ca="1">IF(Giá_trị_đã_nhập,IF(ROW()-ROW(Khấu_trừ_dần[[#Headers],[lãi_suất]])=1,-IPMT(Lãi_Suất_/12,1,Thời_hạn_Vay-ROWS($C$4:C238)+1,Khấu_trừ_dần[[#This Row],[số dư
đầu kỳ]]),IFERROR(-IPMT(Lãi_Suất_/12,1,Khấu_trừ_dần[[#This Row],['#
còn lại]],D239),0)),0)</f>
        <v>4.351814893242784E2</v>
      </c>
      <c r="F238" s="19">
        <f ca="1">IFERROR(IF(AND(Giá_trị_đã_nhập,Khấu_trừ_dần[[#This Row],[ngày
thanh toán]]&lt;&gt;""),-PPMT(Lãi_Suất_/12,1,Thời_hạn_Vay-ROWS($C$4:C238)+1,Khấu_trừ_dần[[#This Row],[số dư
đầu kỳ]]),""),0)</f>
        <v>6.358125377925319E2</v>
      </c>
      <c r="G238" s="19">
        <f ca="1">IF(Khấu_trừ_dần[[#This Row],[ngày
thanh toán]]="",0,PropertyTaxAmount)</f>
        <v>375</v>
      </c>
      <c r="H238" s="19">
        <f ca="1">IF(Khấu_trừ_dần[[#This Row],[ngày
thanh toán]]="",0,Khấu_trừ_dần[[#This Row],[lãi_suất]]+Khấu_trừ_dần[[#This Row],[gốc]]+Khấu_trừ_dần[[#This Row],[thuế
bất động sản]])</f>
        <v>1.4459940271168102E3</v>
      </c>
      <c r="I238" s="19">
        <f ca="1">IF(Khấu_trừ_dần[[#This Row],[ngày
thanh toán]]="",0,Khấu_trừ_dần[[#This Row],[số dư
đầu kỳ]]-Khấu_trừ_dần[[#This Row],[gốc]])</f>
        <v>1.0444355743782682E5</v>
      </c>
      <c r="J238" s="20">
        <f ca="1">IF(Khấu_trừ_dần[[#This Row],[số dư
cuối kỳ]]&gt;0,LastRow-ROW(),0)</f>
        <v>125</v>
      </c>
    </row>
    <row r="239" spans="2:10" ht="15" customHeight="1" x14ac:dyDescent="0.25">
      <c r="B239" s="21">
        <f>ROWS($B$4:B239)</f>
        <v>236</v>
      </c>
      <c r="C239" s="15">
        <f ca="1">IF(Giá_trị_đã_nhập,IF(Khấu_trừ_dần[[#This Row],['#]]&lt;=Thời_hạn_Vay,IF(ROW()-ROW(Khấu_trừ_dần[[#Headers],[ngày
thanh toán]])=1,LoanStart,IF(I238&gt;0,EDATE(C238,1),"")),""),"")</f>
        <v>51894</v>
      </c>
      <c r="D239" s="19">
        <f ca="1">IF(ROW()-ROW(Khấu_trừ_dần[[#Headers],[số dư
đầu kỳ]])=1,Số_tiền_Vay,IF(Khấu_trừ_dần[[#This Row],[ngày
thanh toán]]="",0,INDEX(Khấu_trừ_dần[], ROW()-4,8)))</f>
        <v>1.0444355743782682E5</v>
      </c>
      <c r="E239" s="19">
        <f ca="1">IF(Giá_trị_đã_nhập,IF(ROW()-ROW(Khấu_trừ_dần[[#Headers],[lãi_suất]])=1,-IPMT(Lãi_Suất_/12,1,Thời_hạn_Vay-ROWS($C$4:C239)+1,Khấu_trừ_dần[[#This Row],[số dư
đầu kỳ]]),IFERROR(-IPMT(Lãi_Suất_/12,1,Khấu_trừ_dần[[#This Row],['#
còn lại]],D240),0)),0)</f>
        <v>4.325212320046951E2</v>
      </c>
      <c r="F239" s="19">
        <f ca="1">IFERROR(IF(AND(Giá_trị_đã_nhập,Khấu_trừ_dần[[#This Row],[ngày
thanh toán]]&lt;&gt;""),-PPMT(Lãi_Suất_/12,1,Thời_hạn_Vay-ROWS($C$4:C239)+1,Khấu_trừ_dần[[#This Row],[số dư
đầu kỳ]]),""),0)</f>
        <v>6.384617567000007E2</v>
      </c>
      <c r="G239" s="19">
        <f ca="1">IF(Khấu_trừ_dần[[#This Row],[ngày
thanh toán]]="",0,PropertyTaxAmount)</f>
        <v>375</v>
      </c>
      <c r="H239" s="19">
        <f ca="1">IF(Khấu_trừ_dần[[#This Row],[ngày
thanh toán]]="",0,Khấu_trừ_dần[[#This Row],[lãi_suất]]+Khấu_trừ_dần[[#This Row],[gốc]]+Khấu_trừ_dần[[#This Row],[thuế
bất động sản]])</f>
        <v>1.4459829887046958E3</v>
      </c>
      <c r="I239" s="19">
        <f ca="1">IF(Khấu_trừ_dần[[#This Row],[ngày
thanh toán]]="",0,Khấu_trừ_dần[[#This Row],[số dư
đầu kỳ]]-Khấu_trừ_dần[[#This Row],[gốc]])</f>
        <v>1.0380509568112683E5</v>
      </c>
      <c r="J239" s="20">
        <f ca="1">IF(Khấu_trừ_dần[[#This Row],[số dư
cuối kỳ]]&gt;0,LastRow-ROW(),0)</f>
        <v>124</v>
      </c>
    </row>
    <row r="240" spans="2:10" ht="15" customHeight="1" x14ac:dyDescent="0.25">
      <c r="B240" s="21">
        <f>ROWS($B$4:B240)</f>
        <v>237</v>
      </c>
      <c r="C240" s="15">
        <f ca="1">IF(Giá_trị_đã_nhập,IF(Khấu_trừ_dần[[#This Row],['#]]&lt;=Thời_hạn_Vay,IF(ROW()-ROW(Khấu_trừ_dần[[#Headers],[ngày
thanh toán]])=1,LoanStart,IF(I239&gt;0,EDATE(C239,1),"")),""),"")</f>
        <v>51925</v>
      </c>
      <c r="D240" s="19">
        <f ca="1">IF(ROW()-ROW(Khấu_trừ_dần[[#Headers],[số dư
đầu kỳ]])=1,Số_tiền_Vay,IF(Khấu_trừ_dần[[#This Row],[ngày
thanh toán]]="",0,INDEX(Khấu_trừ_dần[], ROW()-4,8)))</f>
        <v>1.0380509568112683E5</v>
      </c>
      <c r="E240" s="19">
        <f ca="1">IF(Giá_trị_đã_nhập,IF(ROW()-ROW(Khấu_trừ_dần[[#Headers],[lãi_suất]])=1,-IPMT(Lãi_Suất_/12,1,Thời_hạn_Vay-ROWS($C$4:C240)+1,Khấu_trừ_dần[[#This Row],[số dư
đầu kỳ]]),IFERROR(-IPMT(Lãi_Suất_/12,1,Khấu_trừ_dần[[#This Row],['#
còn lại]],D241),0)),0)</f>
        <v>4.2984989027961353E2</v>
      </c>
      <c r="F240" s="19">
        <f ca="1">IFERROR(IF(AND(Giá_trị_đã_nhập,Khấu_trừ_dần[[#This Row],[ngày
thanh toán]]&lt;&gt;""),-PPMT(Lãi_Suất_/12,1,Thời_hạn_Vay-ROWS($C$4:C240)+1,Khấu_trừ_dần[[#This Row],[số dư
đầu kỳ]]),""),0)</f>
        <v>6.41122014019584E2</v>
      </c>
      <c r="G240" s="19">
        <f ca="1">IF(Khấu_trừ_dần[[#This Row],[ngày
thanh toán]]="",0,PropertyTaxAmount)</f>
        <v>375</v>
      </c>
      <c r="H240" s="19">
        <f ca="1">IF(Khấu_trừ_dần[[#This Row],[ngày
thanh toán]]="",0,Khấu_trừ_dần[[#This Row],[lãi_suất]]+Khấu_trừ_dần[[#This Row],[gốc]]+Khấu_trừ_dần[[#This Row],[thuế
bất động sản]])</f>
        <v>1.4459719042991974E3</v>
      </c>
      <c r="I240" s="19">
        <f ca="1">IF(Khấu_trừ_dần[[#This Row],[ngày
thanh toán]]="",0,Khấu_trừ_dần[[#This Row],[số dư
đầu kỳ]]-Khấu_trừ_dần[[#This Row],[gốc]])</f>
        <v>1.0316397366710725E5</v>
      </c>
      <c r="J240" s="20">
        <f ca="1">IF(Khấu_trừ_dần[[#This Row],[số dư
cuối kỳ]]&gt;0,LastRow-ROW(),0)</f>
        <v>123</v>
      </c>
    </row>
    <row r="241" spans="2:10" ht="15" customHeight="1" x14ac:dyDescent="0.25">
      <c r="B241" s="21">
        <f>ROWS($B$4:B241)</f>
        <v>238</v>
      </c>
      <c r="C241" s="15">
        <f ca="1">IF(Giá_trị_đã_nhập,IF(Khấu_trừ_dần[[#This Row],['#]]&lt;=Thời_hạn_Vay,IF(ROW()-ROW(Khấu_trừ_dần[[#Headers],[ngày
thanh toán]])=1,LoanStart,IF(I240&gt;0,EDATE(C240,1),"")),""),"")</f>
        <v>51953</v>
      </c>
      <c r="D241" s="19">
        <f ca="1">IF(ROW()-ROW(Khấu_trừ_dần[[#Headers],[số dư
đầu kỳ]])=1,Số_tiền_Vay,IF(Khấu_trừ_dần[[#This Row],[ngày
thanh toán]]="",0,INDEX(Khấu_trừ_dần[], ROW()-4,8)))</f>
        <v>1.0316397366710725E5</v>
      </c>
      <c r="E241" s="19">
        <f ca="1">IF(Giá_trị_đã_nhập,IF(ROW()-ROW(Khấu_trừ_dần[[#Headers],[lãi_suất]])=1,-IPMT(Lãi_Suất_/12,1,Thời_hạn_Vay-ROWS($C$4:C241)+1,Khấu_trừ_dần[[#This Row],[số dư
đầu kỳ]]),IFERROR(-IPMT(Lãi_Suất_/12,1,Khấu_trừ_dần[[#This Row],['#
còn lại]],D242),0)),0)</f>
        <v>4.271674179640107E2</v>
      </c>
      <c r="F241" s="19">
        <f ca="1">IFERROR(IF(AND(Giá_trị_đã_nhập,Khấu_trừ_dần[[#This Row],[ngày
thanh toán]]&lt;&gt;""),-PPMT(Lãi_Suất_/12,1,Thời_hạn_Vay-ROWS($C$4:C241)+1,Khấu_trừ_dần[[#This Row],[số dư
đầu kỳ]]),""),0)</f>
        <v>6.437933557446657E2</v>
      </c>
      <c r="G241" s="19">
        <f ca="1">IF(Khấu_trừ_dần[[#This Row],[ngày
thanh toán]]="",0,PropertyTaxAmount)</f>
        <v>375</v>
      </c>
      <c r="H241" s="19">
        <f ca="1">IF(Khấu_trừ_dần[[#This Row],[ngày
thanh toán]]="",0,Khấu_trừ_dần[[#This Row],[lãi_suất]]+Khấu_trừ_dần[[#This Row],[gốc]]+Khấu_trừ_dần[[#This Row],[thuế
bất động sản]])</f>
        <v>1.4459607737086765E3</v>
      </c>
      <c r="I241" s="19">
        <f ca="1">IF(Khấu_trừ_dần[[#This Row],[ngày
thanh toán]]="",0,Khấu_trừ_dần[[#This Row],[số dư
đầu kỳ]]-Khấu_trừ_dần[[#This Row],[gốc]])</f>
        <v>1.0252018031136258E5</v>
      </c>
      <c r="J241" s="20">
        <f ca="1">IF(Khấu_trừ_dần[[#This Row],[số dư
cuối kỳ]]&gt;0,LastRow-ROW(),0)</f>
        <v>122</v>
      </c>
    </row>
    <row r="242" spans="2:10" ht="15" customHeight="1" x14ac:dyDescent="0.25">
      <c r="B242" s="21">
        <f>ROWS($B$4:B242)</f>
        <v>239</v>
      </c>
      <c r="C242" s="15">
        <f ca="1">IF(Giá_trị_đã_nhập,IF(Khấu_trừ_dần[[#This Row],['#]]&lt;=Thời_hạn_Vay,IF(ROW()-ROW(Khấu_trừ_dần[[#Headers],[ngày
thanh toán]])=1,LoanStart,IF(I241&gt;0,EDATE(C241,1),"")),""),"")</f>
        <v>51984</v>
      </c>
      <c r="D242" s="19">
        <f ca="1">IF(ROW()-ROW(Khấu_trừ_dần[[#Headers],[số dư
đầu kỳ]])=1,Số_tiền_Vay,IF(Khấu_trừ_dần[[#This Row],[ngày
thanh toán]]="",0,INDEX(Khấu_trừ_dần[], ROW()-4,8)))</f>
        <v>1.0252018031136258E5</v>
      </c>
      <c r="E242" s="19">
        <f ca="1">IF(Giá_trị_đã_nhập,IF(ROW()-ROW(Khấu_trừ_dần[[#Headers],[lãi_suất]])=1,-IPMT(Lãi_Suất_/12,1,Thời_hạn_Vay-ROWS($C$4:C242)+1,Khấu_trừ_dần[[#This Row],[số dư
đầu kỳ]]),IFERROR(-IPMT(Lãi_Suất_/12,1,Khấu_trừ_dần[[#This Row],['#
còn lại]],D243),0)),0)</f>
        <v>4.244737686804263E2</v>
      </c>
      <c r="F242" s="19">
        <f ca="1">IFERROR(IF(AND(Giá_trị_đã_nhập,Khấu_trừ_dần[[#This Row],[ngày
thanh toán]]&lt;&gt;""),-PPMT(Lãi_Suất_/12,1,Thời_hạn_Vay-ROWS($C$4:C242)+1,Khấu_trừ_dần[[#This Row],[số dư
đầu kỳ]]),""),0)</f>
        <v>6.464758280602686E2</v>
      </c>
      <c r="G242" s="19">
        <f ca="1">IF(Khấu_trừ_dần[[#This Row],[ngày
thanh toán]]="",0,PropertyTaxAmount)</f>
        <v>375</v>
      </c>
      <c r="H242" s="19">
        <f ca="1">IF(Khấu_trừ_dần[[#This Row],[ngày
thanh toán]]="",0,Khấu_trừ_dần[[#This Row],[lãi_suất]]+Khấu_trừ_dần[[#This Row],[gốc]]+Khấu_trừ_dần[[#This Row],[thuế
bất động sản]])</f>
        <v>1.445949596740695E3</v>
      </c>
      <c r="I242" s="19">
        <f ca="1">IF(Khấu_trừ_dần[[#This Row],[ngày
thanh toán]]="",0,Khấu_trừ_dần[[#This Row],[số dư
đầu kỳ]]-Khấu_trừ_dần[[#This Row],[gốc]])</f>
        <v>1.0187370448330231E5</v>
      </c>
      <c r="J242" s="20">
        <f ca="1">IF(Khấu_trừ_dần[[#This Row],[số dư
cuối kỳ]]&gt;0,LastRow-ROW(),0)</f>
        <v>121</v>
      </c>
    </row>
    <row r="243" spans="2:10" ht="15" customHeight="1" x14ac:dyDescent="0.25">
      <c r="B243" s="21">
        <f>ROWS($B$4:B243)</f>
        <v>240</v>
      </c>
      <c r="C243" s="15">
        <f ca="1">IF(Giá_trị_đã_nhập,IF(Khấu_trừ_dần[[#This Row],['#]]&lt;=Thời_hạn_Vay,IF(ROW()-ROW(Khấu_trừ_dần[[#Headers],[ngày
thanh toán]])=1,LoanStart,IF(I242&gt;0,EDATE(C242,1),"")),""),"")</f>
        <v>52014</v>
      </c>
      <c r="D243" s="19">
        <f ca="1">IF(ROW()-ROW(Khấu_trừ_dần[[#Headers],[số dư
đầu kỳ]])=1,Số_tiền_Vay,IF(Khấu_trừ_dần[[#This Row],[ngày
thanh toán]]="",0,INDEX(Khấu_trừ_dần[], ROW()-4,8)))</f>
        <v>1.0187370448330231E5</v>
      </c>
      <c r="E243" s="19">
        <f ca="1">IF(Giá_trị_đã_nhập,IF(ROW()-ROW(Khấu_trừ_dần[[#Headers],[lãi_suất]])=1,-IPMT(Lãi_Suất_/12,1,Thời_hạn_Vay-ROWS($C$4:C243)+1,Khấu_trừ_dần[[#This Row],[số dư
đầu kỳ]]),IFERROR(-IPMT(Lãi_Suất_/12,1,Khấu_trừ_dần[[#This Row],['#
còn lại]],D244),0)),0)</f>
        <v>4.2176889585816025E2</v>
      </c>
      <c r="F243" s="19">
        <f ca="1">IFERROR(IF(AND(Giá_trị_đã_nhập,Khấu_trừ_dần[[#This Row],[ngày
thanh toán]]&lt;&gt;""),-PPMT(Lãi_Suất_/12,1,Thời_hạn_Vay-ROWS($C$4:C243)+1,Khấu_trừ_dần[[#This Row],[số dư
đầu kỳ]]),""),0)</f>
        <v>6.49169477343853E2</v>
      </c>
      <c r="G243" s="19">
        <f ca="1">IF(Khấu_trừ_dần[[#This Row],[ngày
thanh toán]]="",0,PropertyTaxAmount)</f>
        <v>375</v>
      </c>
      <c r="H243" s="19">
        <f ca="1">IF(Khấu_trừ_dần[[#This Row],[ngày
thanh toán]]="",0,Khấu_trừ_dần[[#This Row],[lãi_suất]]+Khấu_trừ_dần[[#This Row],[gốc]]+Khấu_trừ_dần[[#This Row],[thuế
bất động sản]])</f>
        <v>1.4459383732020133E3</v>
      </c>
      <c r="I243" s="19">
        <f ca="1">IF(Khấu_trừ_dần[[#This Row],[ngày
thanh toán]]="",0,Khấu_trừ_dần[[#This Row],[số dư
đầu kỳ]]-Khấu_trừ_dần[[#This Row],[gốc]])</f>
        <v>1.0122453500595846E5</v>
      </c>
      <c r="J243" s="20">
        <f ca="1">IF(Khấu_trừ_dần[[#This Row],[số dư
cuối kỳ]]&gt;0,LastRow-ROW(),0)</f>
        <v>120</v>
      </c>
    </row>
    <row r="244" spans="2:10" ht="15" customHeight="1" x14ac:dyDescent="0.25">
      <c r="B244" s="21">
        <f>ROWS($B$4:B244)</f>
        <v>241</v>
      </c>
      <c r="C244" s="15">
        <f ca="1">IF(Giá_trị_đã_nhập,IF(Khấu_trừ_dần[[#This Row],['#]]&lt;=Thời_hạn_Vay,IF(ROW()-ROW(Khấu_trừ_dần[[#Headers],[ngày
thanh toán]])=1,LoanStart,IF(I243&gt;0,EDATE(C243,1),"")),""),"")</f>
        <v>52045</v>
      </c>
      <c r="D244" s="19">
        <f ca="1">IF(ROW()-ROW(Khấu_trừ_dần[[#Headers],[số dư
đầu kỳ]])=1,Số_tiền_Vay,IF(Khấu_trừ_dần[[#This Row],[ngày
thanh toán]]="",0,INDEX(Khấu_trừ_dần[], ROW()-4,8)))</f>
        <v>1.0122453500595846E5</v>
      </c>
      <c r="E244" s="19">
        <f ca="1">IF(Giá_trị_đã_nhập,IF(ROW()-ROW(Khấu_trừ_dần[[#Headers],[lãi_suất]])=1,-IPMT(Lãi_Suất_/12,1,Thời_hạn_Vay-ROWS($C$4:C244)+1,Khấu_trừ_dần[[#This Row],[số dư
đầu kỳ]]),IFERROR(-IPMT(Lãi_Suất_/12,1,Khấu_trừ_dần[[#This Row],['#
còn lại]],D245),0)),0)</f>
        <v>4.1905275273246804E2</v>
      </c>
      <c r="F244" s="19">
        <f ca="1">IFERROR(IF(AND(Giá_trị_đã_nhập,Khấu_trừ_dần[[#This Row],[ngày
thanh toán]]&lt;&gt;""),-PPMT(Lãi_Suất_/12,1,Thời_hạn_Vay-ROWS($C$4:C244)+1,Khấu_trừ_dần[[#This Row],[số dư
đầu kỳ]]),""),0)</f>
        <v>6.518743501661189E2</v>
      </c>
      <c r="G244" s="19">
        <f ca="1">IF(Khấu_trừ_dần[[#This Row],[ngày
thanh toán]]="",0,PropertyTaxAmount)</f>
        <v>375</v>
      </c>
      <c r="H244" s="19">
        <f ca="1">IF(Khấu_trừ_dần[[#This Row],[ngày
thanh toán]]="",0,Khấu_trừ_dần[[#This Row],[lãi_suất]]+Khấu_trừ_dần[[#This Row],[gốc]]+Khấu_trừ_dần[[#This Row],[thuế
bất động sản]])</f>
        <v>1.445927102898587E3</v>
      </c>
      <c r="I244" s="19">
        <f ca="1">IF(Khấu_trừ_dần[[#This Row],[ngày
thanh toán]]="",0,Khấu_trừ_dần[[#This Row],[số dư
đầu kỳ]]-Khấu_trừ_dần[[#This Row],[gốc]])</f>
        <v>1.0057266065579234E5</v>
      </c>
      <c r="J244" s="20">
        <f ca="1">IF(Khấu_trừ_dần[[#This Row],[số dư
cuối kỳ]]&gt;0,LastRow-ROW(),0)</f>
        <v>119</v>
      </c>
    </row>
    <row r="245" spans="2:10" ht="15" customHeight="1" x14ac:dyDescent="0.25">
      <c r="B245" s="21">
        <f>ROWS($B$4:B245)</f>
        <v>242</v>
      </c>
      <c r="C245" s="15">
        <f ca="1">IF(Giá_trị_đã_nhập,IF(Khấu_trừ_dần[[#This Row],['#]]&lt;=Thời_hạn_Vay,IF(ROW()-ROW(Khấu_trừ_dần[[#Headers],[ngày
thanh toán]])=1,LoanStart,IF(I244&gt;0,EDATE(C244,1),"")),""),"")</f>
        <v>52075</v>
      </c>
      <c r="D245" s="19">
        <f ca="1">IF(ROW()-ROW(Khấu_trừ_dần[[#Headers],[số dư
đầu kỳ]])=1,Số_tiền_Vay,IF(Khấu_trừ_dần[[#This Row],[ngày
thanh toán]]="",0,INDEX(Khấu_trừ_dần[], ROW()-4,8)))</f>
        <v>1.0057266065579234E5</v>
      </c>
      <c r="E245" s="19">
        <f ca="1">IF(Giá_trị_đã_nhập,IF(ROW()-ROW(Khấu_trừ_dần[[#Headers],[lãi_suất]])=1,-IPMT(Lãi_Suất_/12,1,Thời_hạn_Vay-ROWS($C$4:C245)+1,Khấu_trừ_dần[[#This Row],[số dư
đầu kỳ]]),IFERROR(-IPMT(Lãi_Suất_/12,1,Khấu_trừ_dần[[#This Row],['#
còn lại]],D246),0)),0)</f>
        <v>4.163252923437522E2</v>
      </c>
      <c r="F245" s="19">
        <f ca="1">IFERROR(IF(AND(Giá_trị_đã_nhập,Khấu_trừ_dần[[#This Row],[ngày
thanh toán]]&lt;&gt;""),-PPMT(Lãi_Suất_/12,1,Thời_hạn_Vay-ROWS($C$4:C245)+1,Khấu_trừ_dần[[#This Row],[số dư
đầu kỳ]]),""),0)</f>
        <v>6.545904932918112E2</v>
      </c>
      <c r="G245" s="19">
        <f ca="1">IF(Khấu_trừ_dần[[#This Row],[ngày
thanh toán]]="",0,PropertyTaxAmount)</f>
        <v>375</v>
      </c>
      <c r="H245" s="19">
        <f ca="1">IF(Khấu_trừ_dần[[#This Row],[ngày
thanh toán]]="",0,Khấu_trừ_dần[[#This Row],[lãi_suất]]+Khấu_trừ_dần[[#This Row],[gốc]]+Khấu_trừ_dần[[#This Row],[thuế
bất động sản]])</f>
        <v>1.4459157856355635E3</v>
      </c>
      <c r="I245" s="19">
        <f ca="1">IF(Khấu_trừ_dần[[#This Row],[ngày
thanh toán]]="",0,Khấu_trừ_dần[[#This Row],[số dư
đầu kỳ]]-Khấu_trừ_dần[[#This Row],[gốc]])</f>
        <v>9.991807016250053E4</v>
      </c>
      <c r="J245" s="20">
        <f ca="1">IF(Khấu_trừ_dần[[#This Row],[số dư
cuối kỳ]]&gt;0,LastRow-ROW(),0)</f>
        <v>118</v>
      </c>
    </row>
    <row r="246" spans="2:10" ht="15" customHeight="1" x14ac:dyDescent="0.25">
      <c r="B246" s="21">
        <f>ROWS($B$4:B246)</f>
        <v>243</v>
      </c>
      <c r="C246" s="15">
        <f ca="1">IF(Giá_trị_đã_nhập,IF(Khấu_trừ_dần[[#This Row],['#]]&lt;=Thời_hạn_Vay,IF(ROW()-ROW(Khấu_trừ_dần[[#Headers],[ngày
thanh toán]])=1,LoanStart,IF(I245&gt;0,EDATE(C245,1),"")),""),"")</f>
        <v>52106</v>
      </c>
      <c r="D246" s="19">
        <f ca="1">IF(ROW()-ROW(Khấu_trừ_dần[[#Headers],[số dư
đầu kỳ]])=1,Số_tiền_Vay,IF(Khấu_trừ_dần[[#This Row],[ngày
thanh toán]]="",0,INDEX(Khấu_trừ_dần[], ROW()-4,8)))</f>
        <v>9.991807016250053E4</v>
      </c>
      <c r="E246" s="19">
        <f ca="1">IF(Giá_trị_đã_nhập,IF(ROW()-ROW(Khấu_trừ_dần[[#Headers],[lãi_suất]])=1,-IPMT(Lãi_Suất_/12,1,Thời_hạn_Vay-ROWS($C$4:C246)+1,Khấu_trừ_dần[[#This Row],[số dư
đầu kỳ]]),IFERROR(-IPMT(Lãi_Suất_/12,1,Khấu_trừ_dần[[#This Row],['#
còn lại]],D247),0)),0)</f>
        <v>4.1358646753675004E2</v>
      </c>
      <c r="F246" s="19">
        <f ca="1">IFERROR(IF(AND(Giá_trị_đã_nhập,Khấu_trừ_dần[[#This Row],[ngày
thanh toán]]&lt;&gt;""),-PPMT(Lãi_Suất_/12,1,Thời_hạn_Vay-ROWS($C$4:C246)+1,Khấu_trừ_dần[[#This Row],[số dư
đầu kỳ]]),""),0)</f>
        <v>6.573179536805272E2</v>
      </c>
      <c r="G246" s="19">
        <f ca="1">IF(Khấu_trừ_dần[[#This Row],[ngày
thanh toán]]="",0,PropertyTaxAmount)</f>
        <v>375</v>
      </c>
      <c r="H246" s="19">
        <f ca="1">IF(Khấu_trừ_dần[[#This Row],[ngày
thanh toán]]="",0,Khấu_trừ_dần[[#This Row],[lãi_suất]]+Khấu_trừ_dần[[#This Row],[gốc]]+Khấu_trừ_dần[[#This Row],[thuế
bất động sản]])</f>
        <v>1.4459044212172773E3</v>
      </c>
      <c r="I246" s="19">
        <f ca="1">IF(Khấu_trừ_dần[[#This Row],[ngày
thanh toán]]="",0,Khấu_trừ_dần[[#This Row],[số dư
đầu kỳ]]-Khấu_trừ_dần[[#This Row],[gốc]])</f>
        <v>99260.75220882</v>
      </c>
      <c r="J246" s="20">
        <f ca="1">IF(Khấu_trừ_dần[[#This Row],[số dư
cuối kỳ]]&gt;0,LastRow-ROW(),0)</f>
        <v>117</v>
      </c>
    </row>
    <row r="247" spans="2:10" ht="15" customHeight="1" x14ac:dyDescent="0.25">
      <c r="B247" s="21">
        <f>ROWS($B$4:B247)</f>
        <v>244</v>
      </c>
      <c r="C247" s="15">
        <f ca="1">IF(Giá_trị_đã_nhập,IF(Khấu_trừ_dần[[#This Row],['#]]&lt;=Thời_hạn_Vay,IF(ROW()-ROW(Khấu_trừ_dần[[#Headers],[ngày
thanh toán]])=1,LoanStart,IF(I246&gt;0,EDATE(C246,1),"")),""),"")</f>
        <v>52137</v>
      </c>
      <c r="D247" s="19">
        <f ca="1">IF(ROW()-ROW(Khấu_trừ_dần[[#Headers],[số dư
đầu kỳ]])=1,Số_tiền_Vay,IF(Khấu_trừ_dần[[#This Row],[ngày
thanh toán]]="",0,INDEX(Khấu_trừ_dần[], ROW()-4,8)))</f>
        <v>99260.75220882</v>
      </c>
      <c r="E247" s="19">
        <f ca="1">IF(Giá_trị_đã_nhập,IF(ROW()-ROW(Khấu_trừ_dần[[#Headers],[lãi_suất]])=1,-IPMT(Lãi_Suất_/12,1,Thời_hạn_Vay-ROWS($C$4:C247)+1,Khấu_trừ_dần[[#This Row],[số dư
đầu kỳ]]),IFERROR(-IPMT(Lãi_Suất_/12,1,Khấu_trừ_dần[[#This Row],['#
còn lại]],D248),0)),0)</f>
        <v>4.1083623095971865E2</v>
      </c>
      <c r="F247" s="19">
        <f ca="1">IFERROR(IF(AND(Giá_trị_đã_nhập,Khấu_trừ_dần[[#This Row],[ngày
thanh toán]]&lt;&gt;""),-PPMT(Lãi_Suất_/12,1,Thời_hạn_Vay-ROWS($C$4:C247)+1,Khấu_trừ_dần[[#This Row],[số dư
đầu kỳ]]),""),0)</f>
        <v>6.600567784875294E2</v>
      </c>
      <c r="G247" s="19">
        <f ca="1">IF(Khấu_trừ_dần[[#This Row],[ngày
thanh toán]]="",0,PropertyTaxAmount)</f>
        <v>375</v>
      </c>
      <c r="H247" s="19">
        <f ca="1">IF(Khấu_trừ_dần[[#This Row],[ngày
thanh toán]]="",0,Khấu_trừ_dần[[#This Row],[lãi_suất]]+Khấu_trừ_dần[[#This Row],[gốc]]+Khấu_trừ_dần[[#This Row],[thuế
bất động sản]])</f>
        <v>1.445893009447248E3</v>
      </c>
      <c r="I247" s="19">
        <f ca="1">IF(Khấu_trừ_dần[[#This Row],[ngày
thanh toán]]="",0,Khấu_trừ_dần[[#This Row],[số dư
đầu kỳ]]-Khấu_trừ_dần[[#This Row],[gốc]])</f>
        <v>9.860069543033247E4</v>
      </c>
      <c r="J247" s="20">
        <f ca="1">IF(Khấu_trừ_dần[[#This Row],[số dư
cuối kỳ]]&gt;0,LastRow-ROW(),0)</f>
        <v>116</v>
      </c>
    </row>
    <row r="248" spans="2:10" ht="15" customHeight="1" x14ac:dyDescent="0.25">
      <c r="B248" s="21">
        <f>ROWS($B$4:B248)</f>
        <v>245</v>
      </c>
      <c r="C248" s="15">
        <f ca="1">IF(Giá_trị_đã_nhập,IF(Khấu_trừ_dần[[#This Row],['#]]&lt;=Thời_hạn_Vay,IF(ROW()-ROW(Khấu_trừ_dần[[#Headers],[ngày
thanh toán]])=1,LoanStart,IF(I247&gt;0,EDATE(C247,1),"")),""),"")</f>
        <v>52167</v>
      </c>
      <c r="D248" s="19">
        <f ca="1">IF(ROW()-ROW(Khấu_trừ_dần[[#Headers],[số dư
đầu kỳ]])=1,Số_tiền_Vay,IF(Khấu_trừ_dần[[#This Row],[ngày
thanh toán]]="",0,INDEX(Khấu_trừ_dần[], ROW()-4,8)))</f>
        <v>9.860069543033247E4</v>
      </c>
      <c r="E248" s="19">
        <f ca="1">IF(Giá_trị_đã_nhập,IF(ROW()-ROW(Khấu_trừ_dần[[#Headers],[lãi_suất]])=1,-IPMT(Lãi_Suất_/12,1,Thời_hạn_Vay-ROWS($C$4:C248)+1,Khấu_trừ_dần[[#This Row],[số dư
đầu kỳ]]),IFERROR(-IPMT(Lãi_Suất_/12,1,Khấu_trừ_dần[[#This Row],['#
còn lại]],D249),0)),0)</f>
        <v>4.080745350636163E2</v>
      </c>
      <c r="F248" s="19">
        <f ca="1">IFERROR(IF(AND(Giá_trị_đã_nhập,Khấu_trừ_dần[[#This Row],[ngày
thanh toán]]&lt;&gt;""),-PPMT(Lãi_Suất_/12,1,Thời_hạn_Vay-ROWS($C$4:C248)+1,Khấu_trừ_dần[[#This Row],[số dư
đầu kỳ]]),""),0)</f>
        <v>6.628070150645606E2</v>
      </c>
      <c r="G248" s="19">
        <f ca="1">IF(Khấu_trừ_dần[[#This Row],[ngày
thanh toán]]="",0,PropertyTaxAmount)</f>
        <v>375</v>
      </c>
      <c r="H248" s="19">
        <f ca="1">IF(Khấu_trừ_dần[[#This Row],[ngày
thanh toán]]="",0,Khấu_trừ_dần[[#This Row],[lãi_suất]]+Khấu_trừ_dần[[#This Row],[gốc]]+Khấu_trừ_dần[[#This Row],[thuế
bất động sản]])</f>
        <v>1.445881550128177E3</v>
      </c>
      <c r="I248" s="19">
        <f ca="1">IF(Khấu_trừ_dần[[#This Row],[ngày
thanh toán]]="",0,Khấu_trừ_dần[[#This Row],[số dư
đầu kỳ]]-Khấu_trừ_dần[[#This Row],[gốc]])</f>
        <v>9.793788841526791E4</v>
      </c>
      <c r="J248" s="20">
        <f ca="1">IF(Khấu_trừ_dần[[#This Row],[số dư
cuối kỳ]]&gt;0,LastRow-ROW(),0)</f>
        <v>115</v>
      </c>
    </row>
    <row r="249" spans="2:10" ht="15" customHeight="1" x14ac:dyDescent="0.25">
      <c r="B249" s="21">
        <f>ROWS($B$4:B249)</f>
        <v>246</v>
      </c>
      <c r="C249" s="15">
        <f ca="1">IF(Giá_trị_đã_nhập,IF(Khấu_trừ_dần[[#This Row],['#]]&lt;=Thời_hạn_Vay,IF(ROW()-ROW(Khấu_trừ_dần[[#Headers],[ngày
thanh toán]])=1,LoanStart,IF(I248&gt;0,EDATE(C248,1),"")),""),"")</f>
        <v>52198</v>
      </c>
      <c r="D249" s="19">
        <f ca="1">IF(ROW()-ROW(Khấu_trừ_dần[[#Headers],[số dư
đầu kỳ]])=1,Số_tiền_Vay,IF(Khấu_trừ_dần[[#This Row],[ngày
thanh toán]]="",0,INDEX(Khấu_trừ_dần[], ROW()-4,8)))</f>
        <v>9.793788841526791E4</v>
      </c>
      <c r="E249" s="19">
        <f ca="1">IF(Giá_trị_đã_nhập,IF(ROW()-ROW(Khấu_trừ_dần[[#Headers],[lãi_suất]])=1,-IPMT(Lãi_Suất_/12,1,Thời_hạn_Vay-ROWS($C$4:C249)+1,Khấu_trừ_dần[[#This Row],[số dư
đầu kỳ]]),IFERROR(-IPMT(Lãi_Suất_/12,1,Khấu_trừ_dần[[#This Row],['#
còn lại]],D250),0)),0)</f>
        <v>4.053013321012802E2</v>
      </c>
      <c r="F249" s="19">
        <f ca="1">IFERROR(IF(AND(Giá_trị_đã_nhập,Khấu_trừ_dần[[#This Row],[ngày
thanh toán]]&lt;&gt;""),-PPMT(Lãi_Suất_/12,1,Thời_hạn_Vay-ROWS($C$4:C249)+1,Khấu_trừ_dần[[#This Row],[số dư
đầu kỳ]]),""),0)</f>
        <v>6.655687109606629E2</v>
      </c>
      <c r="G249" s="19">
        <f ca="1">IF(Khấu_trừ_dần[[#This Row],[ngày
thanh toán]]="",0,PropertyTaxAmount)</f>
        <v>375</v>
      </c>
      <c r="H249" s="19">
        <f ca="1">IF(Khấu_trừ_dần[[#This Row],[ngày
thanh toán]]="",0,Khấu_trừ_dần[[#This Row],[lãi_suất]]+Khấu_trừ_dần[[#This Row],[gốc]]+Khấu_trừ_dần[[#This Row],[thuế
bất động sản]])</f>
        <v>1.445870043061943E3</v>
      </c>
      <c r="I249" s="19">
        <f ca="1">IF(Khấu_trừ_dần[[#This Row],[ngày
thanh toán]]="",0,Khấu_trừ_dần[[#This Row],[số dư
đầu kỳ]]-Khấu_trừ_dần[[#This Row],[gốc]])</f>
        <v>9.727231970430724E4</v>
      </c>
      <c r="J249" s="20">
        <f ca="1">IF(Khấu_trừ_dần[[#This Row],[số dư
cuối kỳ]]&gt;0,LastRow-ROW(),0)</f>
        <v>114</v>
      </c>
    </row>
    <row r="250" spans="2:10" ht="15" customHeight="1" x14ac:dyDescent="0.25">
      <c r="B250" s="21">
        <f>ROWS($B$4:B250)</f>
        <v>247</v>
      </c>
      <c r="C250" s="15">
        <f ca="1">IF(Giá_trị_đã_nhập,IF(Khấu_trừ_dần[[#This Row],['#]]&lt;=Thời_hạn_Vay,IF(ROW()-ROW(Khấu_trừ_dần[[#Headers],[ngày
thanh toán]])=1,LoanStart,IF(I249&gt;0,EDATE(C249,1),"")),""),"")</f>
        <v>52228</v>
      </c>
      <c r="D250" s="19">
        <f ca="1">IF(ROW()-ROW(Khấu_trừ_dần[[#Headers],[số dư
đầu kỳ]])=1,Số_tiền_Vay,IF(Khấu_trừ_dần[[#This Row],[ngày
thanh toán]]="",0,INDEX(Khấu_trừ_dần[], ROW()-4,8)))</f>
        <v>9.727231970430724E4</v>
      </c>
      <c r="E250" s="19">
        <f ca="1">IF(Giá_trị_đã_nhập,IF(ROW()-ROW(Khấu_trừ_dần[[#Headers],[lãi_suất]])=1,-IPMT(Lãi_Suất_/12,1,Thời_hạn_Vay-ROWS($C$4:C250)+1,Khấu_trừ_dần[[#This Row],[số dư
đầu kỳ]]),IFERROR(-IPMT(Lãi_Suất_/12,1,Khấu_trừ_dần[[#This Row],['#
còn lại]],D251),0)),0)</f>
        <v>4.0251657412660103E2</v>
      </c>
      <c r="F250" s="19">
        <f ca="1">IFERROR(IF(AND(Giá_trị_đã_nhập,Khấu_trừ_dần[[#This Row],[ngày
thanh toán]]&lt;&gt;""),-PPMT(Lãi_Suất_/12,1,Thời_hạn_Vay-ROWS($C$4:C250)+1,Khấu_trừ_dần[[#This Row],[số dư
đầu kỳ]]),""),0)</f>
        <v>6.683419139229991E2</v>
      </c>
      <c r="G250" s="19">
        <f ca="1">IF(Khấu_trừ_dần[[#This Row],[ngày
thanh toán]]="",0,PropertyTaxAmount)</f>
        <v>375</v>
      </c>
      <c r="H250" s="19">
        <f ca="1">IF(Khấu_trừ_dần[[#This Row],[ngày
thanh toán]]="",0,Khấu_trừ_dần[[#This Row],[lãi_suất]]+Khấu_trừ_dần[[#This Row],[gốc]]+Khấu_trừ_dần[[#This Row],[thuế
bất động sản]])</f>
        <v>1445.8584880496</v>
      </c>
      <c r="I250" s="19">
        <f ca="1">IF(Khấu_trừ_dần[[#This Row],[ngày
thanh toán]]="",0,Khấu_trừ_dần[[#This Row],[số dư
đầu kỳ]]-Khấu_trừ_dần[[#This Row],[gốc]])</f>
        <v>9.660397779038425E4</v>
      </c>
      <c r="J250" s="20">
        <f ca="1">IF(Khấu_trừ_dần[[#This Row],[số dư
cuối kỳ]]&gt;0,LastRow-ROW(),0)</f>
        <v>113</v>
      </c>
    </row>
    <row r="251" spans="2:10" ht="15" customHeight="1" x14ac:dyDescent="0.25">
      <c r="B251" s="21">
        <f>ROWS($B$4:B251)</f>
        <v>248</v>
      </c>
      <c r="C251" s="15">
        <f ca="1">IF(Giá_trị_đã_nhập,IF(Khấu_trừ_dần[[#This Row],['#]]&lt;=Thời_hạn_Vay,IF(ROW()-ROW(Khấu_trừ_dần[[#Headers],[ngày
thanh toán]])=1,LoanStart,IF(I250&gt;0,EDATE(C250,1),"")),""),"")</f>
        <v>52259</v>
      </c>
      <c r="D251" s="19">
        <f ca="1">IF(ROW()-ROW(Khấu_trừ_dần[[#Headers],[số dư
đầu kỳ]])=1,Số_tiền_Vay,IF(Khấu_trừ_dần[[#This Row],[ngày
thanh toán]]="",0,INDEX(Khấu_trừ_dần[], ROW()-4,8)))</f>
        <v>9.660397779038425E4</v>
      </c>
      <c r="E251" s="19">
        <f ca="1">IF(Giá_trị_đã_nhập,IF(ROW()-ROW(Khấu_trừ_dần[[#Headers],[lãi_suất]])=1,-IPMT(Lãi_Suất_/12,1,Thời_hạn_Vay-ROWS($C$4:C251)+1,Khấu_trừ_dần[[#This Row],[số dư
đầu kỳ]]),IFERROR(-IPMT(Lãi_Suất_/12,1,Khấu_trừ_dần[[#This Row],['#
còn lại]],D252),0)),0)</f>
        <v>3.99720212993694E2</v>
      </c>
      <c r="F251" s="19">
        <f ca="1">IFERROR(IF(AND(Giá_trị_đã_nhập,Khấu_trừ_dần[[#This Row],[ngày
thanh toán]]&lt;&gt;""),-PPMT(Lãi_Suất_/12,1,Thời_hạn_Vay-ROWS($C$4:C251)+1,Khấu_trừ_dần[[#This Row],[số dư
đầu kỳ]]),""),0)</f>
        <v>6.711266718976783E2</v>
      </c>
      <c r="G251" s="19">
        <f ca="1">IF(Khấu_trừ_dần[[#This Row],[ngày
thanh toán]]="",0,PropertyTaxAmount)</f>
        <v>375</v>
      </c>
      <c r="H251" s="19">
        <f ca="1">IF(Khấu_trừ_dần[[#This Row],[ngày
thanh toán]]="",0,Khấu_trừ_dần[[#This Row],[lãi_suất]]+Khấu_trừ_dần[[#This Row],[gốc]]+Khấu_trừ_dần[[#This Row],[thuế
bất động sản]])</f>
        <v>1.4458468848913724E3</v>
      </c>
      <c r="I251" s="19">
        <f ca="1">IF(Khấu_trừ_dần[[#This Row],[ngày
thanh toán]]="",0,Khấu_trừ_dần[[#This Row],[số dư
đầu kỳ]]-Khấu_trừ_dần[[#This Row],[gốc]])</f>
        <v>9.593285111848656E4</v>
      </c>
      <c r="J251" s="20">
        <f ca="1">IF(Khấu_trừ_dần[[#This Row],[số dư
cuối kỳ]]&gt;0,LastRow-ROW(),0)</f>
        <v>112</v>
      </c>
    </row>
    <row r="252" spans="2:10" ht="15" customHeight="1" x14ac:dyDescent="0.25">
      <c r="B252" s="21">
        <f>ROWS($B$4:B252)</f>
        <v>249</v>
      </c>
      <c r="C252" s="15">
        <f ca="1">IF(Giá_trị_đã_nhập,IF(Khấu_trừ_dần[[#This Row],['#]]&lt;=Thời_hạn_Vay,IF(ROW()-ROW(Khấu_trừ_dần[[#Headers],[ngày
thanh toán]])=1,LoanStart,IF(I251&gt;0,EDATE(C251,1),"")),""),"")</f>
        <v>52290</v>
      </c>
      <c r="D252" s="19">
        <f ca="1">IF(ROW()-ROW(Khấu_trừ_dần[[#Headers],[số dư
đầu kỳ]])=1,Số_tiền_Vay,IF(Khấu_trừ_dần[[#This Row],[ngày
thanh toán]]="",0,INDEX(Khấu_trừ_dần[], ROW()-4,8)))</f>
        <v>9.593285111848656E4</v>
      </c>
      <c r="E252" s="19">
        <f ca="1">IF(Giá_trị_đã_nhập,IF(ROW()-ROW(Khấu_trừ_dần[[#Headers],[lãi_suất]])=1,-IPMT(Lãi_Suất_/12,1,Thời_hạn_Vay-ROWS($C$4:C252)+1,Khấu_trừ_dần[[#This Row],[số dư
đầu kỳ]]),IFERROR(-IPMT(Lãi_Suất_/12,1,Khấu_trừ_dần[[#This Row],['#
còn lại]],D253),0)),0)</f>
        <v>3.969122003560666E2</v>
      </c>
      <c r="F252" s="19">
        <f ca="1">IFERROR(IF(AND(Giá_trị_đã_nhập,Khấu_trừ_dần[[#This Row],[ngày
thanh toán]]&lt;&gt;""),-PPMT(Lãi_Suất_/12,1,Thời_hạn_Vay-ROWS($C$4:C252)+1,Khấu_trừ_dần[[#This Row],[số dư
đầu kỳ]]),""),0)</f>
        <v>6.739230330305851E2</v>
      </c>
      <c r="G252" s="19">
        <f ca="1">IF(Khấu_trừ_dần[[#This Row],[ngày
thanh toán]]="",0,PropertyTaxAmount)</f>
        <v>375</v>
      </c>
      <c r="H252" s="19">
        <f ca="1">IF(Khấu_trừ_dần[[#This Row],[ngày
thanh toán]]="",0,Khấu_trừ_dần[[#This Row],[lãi_suất]]+Khấu_trừ_dần[[#This Row],[gốc]]+Khấu_trừ_dần[[#This Row],[thuế
bất động sản]])</f>
        <v>1.4458352333866517E3</v>
      </c>
      <c r="I252" s="19">
        <f ca="1">IF(Khấu_trừ_dần[[#This Row],[ngày
thanh toán]]="",0,Khấu_trừ_dần[[#This Row],[số dư
đầu kỳ]]-Khấu_trừ_dần[[#This Row],[gốc]])</f>
        <v>9.525892808545598E4</v>
      </c>
      <c r="J252" s="20">
        <f ca="1">IF(Khấu_trừ_dần[[#This Row],[số dư
cuối kỳ]]&gt;0,LastRow-ROW(),0)</f>
        <v>111</v>
      </c>
    </row>
    <row r="253" spans="2:10" ht="15" customHeight="1" x14ac:dyDescent="0.25">
      <c r="B253" s="21">
        <f>ROWS($B$4:B253)</f>
        <v>250</v>
      </c>
      <c r="C253" s="15">
        <f ca="1">IF(Giá_trị_đã_nhập,IF(Khấu_trừ_dần[[#This Row],['#]]&lt;=Thời_hạn_Vay,IF(ROW()-ROW(Khấu_trừ_dần[[#Headers],[ngày
thanh toán]])=1,LoanStart,IF(I252&gt;0,EDATE(C252,1),"")),""),"")</f>
        <v>52318</v>
      </c>
      <c r="D253" s="19">
        <f ca="1">IF(ROW()-ROW(Khấu_trừ_dần[[#Headers],[số dư
đầu kỳ]])=1,Số_tiền_Vay,IF(Khấu_trừ_dần[[#This Row],[ngày
thanh toán]]="",0,INDEX(Khấu_trừ_dần[], ROW()-4,8)))</f>
        <v>9.525892808545598E4</v>
      </c>
      <c r="E253" s="19">
        <f ca="1">IF(Giá_trị_đã_nhập,IF(ROW()-ROW(Khấu_trừ_dần[[#Headers],[lãi_suất]])=1,-IPMT(Lãi_Suất_/12,1,Thời_hạn_Vay-ROWS($C$4:C253)+1,Khấu_trừ_dần[[#This Row],[số dư
đầu kỳ]]),IFERROR(-IPMT(Lãi_Suất_/12,1,Khấu_trừ_dần[[#This Row],['#
còn lại]],D254),0)),0)</f>
        <v>3.940924876657823E2</v>
      </c>
      <c r="F253" s="19">
        <f ca="1">IFERROR(IF(AND(Giá_trị_đã_nhập,Khấu_trừ_dần[[#This Row],[ngày
thanh toán]]&lt;&gt;""),-PPMT(Lãi_Suất_/12,1,Thời_hạn_Vay-ROWS($C$4:C253)+1,Khấu_trừ_dần[[#This Row],[số dư
đầu kỳ]]),""),0)</f>
        <v>6.767310456682126E2</v>
      </c>
      <c r="G253" s="19">
        <f ca="1">IF(Khấu_trừ_dần[[#This Row],[ngày
thanh toán]]="",0,PropertyTaxAmount)</f>
        <v>375</v>
      </c>
      <c r="H253" s="19">
        <f ca="1">IF(Khấu_trừ_dần[[#This Row],[ngày
thanh toán]]="",0,Khấu_trừ_dần[[#This Row],[lãi_suất]]+Khấu_trừ_dần[[#This Row],[gốc]]+Khấu_trừ_dần[[#This Row],[thuế
bất động sản]])</f>
        <v>1.4458235333339949E3</v>
      </c>
      <c r="I253" s="19">
        <f ca="1">IF(Khấu_trừ_dần[[#This Row],[ngày
thanh toán]]="",0,Khấu_trừ_dần[[#This Row],[số dư
đầu kỳ]]-Khấu_trừ_dần[[#This Row],[gốc]])</f>
        <v>9.458219703978776E4</v>
      </c>
      <c r="J253" s="20">
        <f ca="1">IF(Khấu_trừ_dần[[#This Row],[số dư
cuối kỳ]]&gt;0,LastRow-ROW(),0)</f>
        <v>110</v>
      </c>
    </row>
    <row r="254" spans="2:10" ht="15" customHeight="1" x14ac:dyDescent="0.25">
      <c r="B254" s="21">
        <f>ROWS($B$4:B254)</f>
        <v>251</v>
      </c>
      <c r="C254" s="15">
        <f ca="1">IF(Giá_trị_đã_nhập,IF(Khấu_trừ_dần[[#This Row],['#]]&lt;=Thời_hạn_Vay,IF(ROW()-ROW(Khấu_trừ_dần[[#Headers],[ngày
thanh toán]])=1,LoanStart,IF(I253&gt;0,EDATE(C253,1),"")),""),"")</f>
        <v>52349</v>
      </c>
      <c r="D254" s="19">
        <f ca="1">IF(ROW()-ROW(Khấu_trừ_dần[[#Headers],[số dư
đầu kỳ]])=1,Số_tiền_Vay,IF(Khấu_trừ_dần[[#This Row],[ngày
thanh toán]]="",0,INDEX(Khấu_trừ_dần[], ROW()-4,8)))</f>
        <v>9.458219703978776E4</v>
      </c>
      <c r="E254" s="19">
        <f ca="1">IF(Giá_trị_đã_nhập,IF(ROW()-ROW(Khấu_trừ_dần[[#Headers],[lãi_suất]])=1,-IPMT(Lãi_Suất_/12,1,Thời_hạn_Vay-ROWS($C$4:C254)+1,Khấu_trừ_dần[[#This Row],[số dư
đầu kỳ]]),IFERROR(-IPMT(Lãi_Suất_/12,1,Khấu_trừ_dần[[#This Row],['#
còn lại]],D255),0)),0)</f>
        <v>3.9126102617262194E2</v>
      </c>
      <c r="F254" s="19">
        <f ca="1">IFERROR(IF(AND(Giá_trị_đã_nhập,Khấu_trừ_dần[[#This Row],[ngày
thanh toán]]&lt;&gt;""),-PPMT(Lãi_Suất_/12,1,Thời_hạn_Vay-ROWS($C$4:C254)+1,Khấu_trừ_dần[[#This Row],[số dư
đầu kỳ]]),""),0)</f>
        <v>6.795507583584969E2</v>
      </c>
      <c r="G254" s="19">
        <f ca="1">IF(Khấu_trừ_dần[[#This Row],[ngày
thanh toán]]="",0,PropertyTaxAmount)</f>
        <v>375</v>
      </c>
      <c r="H254" s="19">
        <f ca="1">IF(Khấu_trừ_dần[[#This Row],[ngày
thanh toán]]="",0,Khấu_trừ_dần[[#This Row],[lãi_suất]]+Khấu_trừ_dần[[#This Row],[gốc]]+Khấu_trừ_dần[[#This Row],[thuế
bất động sản]])</f>
        <v>1.4458117845311187E3</v>
      </c>
      <c r="I254" s="19">
        <f ca="1">IF(Khấu_trừ_dần[[#This Row],[ngày
thanh toán]]="",0,Khấu_trừ_dần[[#This Row],[số dư
đầu kỳ]]-Khấu_trừ_dần[[#This Row],[gốc]])</f>
        <v>9.390264628142926E4</v>
      </c>
      <c r="J254" s="20">
        <f ca="1">IF(Khấu_trừ_dần[[#This Row],[số dư
cuối kỳ]]&gt;0,LastRow-ROW(),0)</f>
        <v>109</v>
      </c>
    </row>
    <row r="255" spans="2:10" ht="15" customHeight="1" x14ac:dyDescent="0.25">
      <c r="B255" s="21">
        <f>ROWS($B$4:B255)</f>
        <v>252</v>
      </c>
      <c r="C255" s="15">
        <f ca="1">IF(Giá_trị_đã_nhập,IF(Khấu_trừ_dần[[#This Row],['#]]&lt;=Thời_hạn_Vay,IF(ROW()-ROW(Khấu_trừ_dần[[#Headers],[ngày
thanh toán]])=1,LoanStart,IF(I254&gt;0,EDATE(C254,1),"")),""),"")</f>
        <v>52379</v>
      </c>
      <c r="D255" s="19">
        <f ca="1">IF(ROW()-ROW(Khấu_trừ_dần[[#Headers],[số dư
đầu kỳ]])=1,Số_tiền_Vay,IF(Khấu_trừ_dần[[#This Row],[ngày
thanh toán]]="",0,INDEX(Khấu_trừ_dần[], ROW()-4,8)))</f>
        <v>9.390264628142926E4</v>
      </c>
      <c r="E255" s="19">
        <f ca="1">IF(Giá_trị_đã_nhập,IF(ROW()-ROW(Khấu_trừ_dần[[#Headers],[lãi_suất]])=1,-IPMT(Lãi_Suất_/12,1,Thời_hạn_Vay-ROWS($C$4:C255)+1,Khấu_trừ_dần[[#This Row],[số dư
đầu kỳ]]),IFERROR(-IPMT(Lãi_Suất_/12,1,Khấu_trừ_dần[[#This Row],['#
còn lại]],D256),0)),0)</f>
        <v>3.8841776692324004E2</v>
      </c>
      <c r="F255" s="19">
        <f ca="1">IFERROR(IF(AND(Giá_trị_đã_nhập,Khấu_trừ_dần[[#This Row],[ngày
thanh toán]]&lt;&gt;""),-PPMT(Lãi_Suất_/12,1,Thời_hạn_Vay-ROWS($C$4:C255)+1,Khấu_trừ_dần[[#This Row],[số dư
đầu kỳ]]),""),0)</f>
        <v>6.823822198516573E2</v>
      </c>
      <c r="G255" s="19">
        <f ca="1">IF(Khấu_trừ_dần[[#This Row],[ngày
thanh toán]]="",0,PropertyTaxAmount)</f>
        <v>375</v>
      </c>
      <c r="H255" s="19">
        <f ca="1">IF(Khấu_trừ_dần[[#This Row],[ngày
thanh toán]]="",0,Khấu_trừ_dần[[#This Row],[lãi_suất]]+Khấu_trừ_dần[[#This Row],[gốc]]+Khấu_trừ_dần[[#This Row],[thuế
bất động sản]])</f>
        <v>1.4457999867748972E3</v>
      </c>
      <c r="I255" s="19">
        <f ca="1">IF(Khấu_trừ_dần[[#This Row],[ngày
thanh toán]]="",0,Khấu_trừ_dần[[#This Row],[số dư
đầu kỳ]]-Khấu_trừ_dần[[#This Row],[gốc]])</f>
        <v>93220.2640615776</v>
      </c>
      <c r="J255" s="20">
        <f ca="1">IF(Khấu_trừ_dần[[#This Row],[số dư
cuối kỳ]]&gt;0,LastRow-ROW(),0)</f>
        <v>108</v>
      </c>
    </row>
    <row r="256" spans="2:10" ht="15" customHeight="1" x14ac:dyDescent="0.25">
      <c r="B256" s="21">
        <f>ROWS($B$4:B256)</f>
        <v>253</v>
      </c>
      <c r="C256" s="15">
        <f ca="1">IF(Giá_trị_đã_nhập,IF(Khấu_trừ_dần[[#This Row],['#]]&lt;=Thời_hạn_Vay,IF(ROW()-ROW(Khấu_trừ_dần[[#Headers],[ngày
thanh toán]])=1,LoanStart,IF(I255&gt;0,EDATE(C255,1),"")),""),"")</f>
        <v>52410</v>
      </c>
      <c r="D256" s="19">
        <f ca="1">IF(ROW()-ROW(Khấu_trừ_dần[[#Headers],[số dư
đầu kỳ]])=1,Số_tiền_Vay,IF(Khấu_trừ_dần[[#This Row],[ngày
thanh toán]]="",0,INDEX(Khấu_trừ_dần[], ROW()-4,8)))</f>
        <v>93220.2640615776</v>
      </c>
      <c r="E256" s="19">
        <f ca="1">IF(Giá_trị_đã_nhập,IF(ROW()-ROW(Khấu_trừ_dần[[#Headers],[lãi_suất]])=1,-IPMT(Lãi_Suất_/12,1,Thời_hạn_Vay-ROWS($C$4:C256)+1,Khấu_trừ_dần[[#This Row],[số dư
đầu kỳ]]),IFERROR(-IPMT(Lãi_Suất_/12,1,Khấu_trừ_dần[[#This Row],['#
còn lại]],D257),0)),0)</f>
        <v>3.8556266076031903E2</v>
      </c>
      <c r="F256" s="19">
        <f ca="1">IFERROR(IF(AND(Giá_trị_đã_nhập,Khấu_trừ_dần[[#This Row],[ngày
thanh toán]]&lt;&gt;""),-PPMT(Lãi_Suất_/12,1,Thời_hạn_Vay-ROWS($C$4:C256)+1,Khấu_trừ_dần[[#This Row],[số dư
đầu kỳ]]),""),0)</f>
        <v>6.852254791010391E2</v>
      </c>
      <c r="G256" s="19">
        <f ca="1">IF(Khấu_trừ_dần[[#This Row],[ngày
thanh toán]]="",0,PropertyTaxAmount)</f>
        <v>375</v>
      </c>
      <c r="H256" s="19">
        <f ca="1">IF(Khấu_trừ_dần[[#This Row],[ngày
thanh toán]]="",0,Khấu_trừ_dần[[#This Row],[lãi_suất]]+Khấu_trừ_dần[[#This Row],[gốc]]+Khấu_trừ_dần[[#This Row],[thuế
bất động sản]])</f>
        <v>1.445788139861358E3</v>
      </c>
      <c r="I256" s="19">
        <f ca="1">IF(Khấu_trừ_dần[[#This Row],[ngày
thanh toán]]="",0,Khấu_trừ_dần[[#This Row],[số dư
đầu kỳ]]-Khấu_trừ_dần[[#This Row],[gốc]])</f>
        <v>9.253503858247657E4</v>
      </c>
      <c r="J256" s="20">
        <f ca="1">IF(Khấu_trừ_dần[[#This Row],[số dư
cuối kỳ]]&gt;0,LastRow-ROW(),0)</f>
        <v>107</v>
      </c>
    </row>
    <row r="257" spans="2:10" ht="15" customHeight="1" x14ac:dyDescent="0.25">
      <c r="B257" s="21">
        <f>ROWS($B$4:B257)</f>
        <v>254</v>
      </c>
      <c r="C257" s="15">
        <f ca="1">IF(Giá_trị_đã_nhập,IF(Khấu_trừ_dần[[#This Row],['#]]&lt;=Thời_hạn_Vay,IF(ROW()-ROW(Khấu_trừ_dần[[#Headers],[ngày
thanh toán]])=1,LoanStart,IF(I256&gt;0,EDATE(C256,1),"")),""),"")</f>
        <v>52440</v>
      </c>
      <c r="D257" s="19">
        <f ca="1">IF(ROW()-ROW(Khấu_trừ_dần[[#Headers],[số dư
đầu kỳ]])=1,Số_tiền_Vay,IF(Khấu_trừ_dần[[#This Row],[ngày
thanh toán]]="",0,INDEX(Khấu_trừ_dần[], ROW()-4,8)))</f>
        <v>9.253503858247657E4</v>
      </c>
      <c r="E257" s="19">
        <f ca="1">IF(Giá_trị_đã_nhập,IF(ROW()-ROW(Khấu_trừ_dần[[#Headers],[lãi_suất]])=1,-IPMT(Lãi_Suất_/12,1,Thời_hạn_Vay-ROWS($C$4:C257)+1,Khấu_trừ_dần[[#This Row],[số dư
đầu kỳ]]),IFERROR(-IPMT(Lãi_Suất_/12,1,Khấu_trừ_dần[[#This Row],['#
còn lại]],D258),0)),0)</f>
        <v>3.826956583217192E2</v>
      </c>
      <c r="F257" s="19">
        <f ca="1">IFERROR(IF(AND(Giá_trị_đã_nhập,Khấu_trừ_dần[[#This Row],[ngày
thanh toán]]&lt;&gt;""),-PPMT(Lãi_Suất_/12,1,Thời_hạn_Vay-ROWS($C$4:C257)+1,Khấu_trừ_dần[[#This Row],[số dư
đầu kỳ]]),""),0)</f>
        <v>6.880805852639601E2</v>
      </c>
      <c r="G257" s="19">
        <f ca="1">IF(Khấu_trừ_dần[[#This Row],[ngày
thanh toán]]="",0,PropertyTaxAmount)</f>
        <v>375</v>
      </c>
      <c r="H257" s="19">
        <f ca="1">IF(Khấu_trừ_dần[[#This Row],[ngày
thanh toán]]="",0,Khấu_trừ_dần[[#This Row],[lãi_suất]]+Khấu_trừ_dần[[#This Row],[gốc]]+Khấu_trừ_dần[[#This Row],[thuế
bất động sản]])</f>
        <v>1.4457762435856794E3</v>
      </c>
      <c r="I257" s="19">
        <f ca="1">IF(Khấu_trừ_dần[[#This Row],[ngày
thanh toán]]="",0,Khấu_trừ_dần[[#This Row],[số dư
đầu kỳ]]-Khấu_trừ_dần[[#This Row],[gốc]])</f>
        <v>9.184695799721261E4</v>
      </c>
      <c r="J257" s="20">
        <f ca="1">IF(Khấu_trừ_dần[[#This Row],[số dư
cuối kỳ]]&gt;0,LastRow-ROW(),0)</f>
        <v>106</v>
      </c>
    </row>
    <row r="258" spans="2:10" ht="15" customHeight="1" x14ac:dyDescent="0.25">
      <c r="B258" s="21">
        <f>ROWS($B$4:B258)</f>
        <v>255</v>
      </c>
      <c r="C258" s="15">
        <f ca="1">IF(Giá_trị_đã_nhập,IF(Khấu_trừ_dần[[#This Row],['#]]&lt;=Thời_hạn_Vay,IF(ROW()-ROW(Khấu_trừ_dần[[#Headers],[ngày
thanh toán]])=1,LoanStart,IF(I257&gt;0,EDATE(C257,1),"")),""),"")</f>
        <v>52471</v>
      </c>
      <c r="D258" s="19">
        <f ca="1">IF(ROW()-ROW(Khấu_trừ_dần[[#Headers],[số dư
đầu kỳ]])=1,Số_tiền_Vay,IF(Khấu_trừ_dần[[#This Row],[ngày
thanh toán]]="",0,INDEX(Khấu_trừ_dần[], ROW()-4,8)))</f>
        <v>9.184695799721261E4</v>
      </c>
      <c r="E258" s="19">
        <f ca="1">IF(Giá_trị_đã_nhập,IF(ROW()-ROW(Khấu_trừ_dần[[#Headers],[lãi_suất]])=1,-IPMT(Lãi_Suất_/12,1,Thời_hạn_Vay-ROWS($C$4:C258)+1,Khấu_trừ_dần[[#This Row],[số dư
đầu kỳ]]),IFERROR(-IPMT(Lãi_Suất_/12,1,Khấu_trừ_dần[[#This Row],['#
còn lại]],D259),0)),0)</f>
        <v>3.798167100396252E2</v>
      </c>
      <c r="F258" s="19">
        <f ca="1">IFERROR(IF(AND(Giá_trị_đã_nhập,Khấu_trừ_dần[[#This Row],[ngày
thanh toán]]&lt;&gt;""),-PPMT(Lãi_Suất_/12,1,Thời_hạn_Vay-ROWS($C$4:C258)+1,Khấu_trừ_dần[[#This Row],[số dư
đầu kỳ]]),""),0)</f>
        <v>6.909475877025599E2</v>
      </c>
      <c r="G258" s="19">
        <f ca="1">IF(Khấu_trừ_dần[[#This Row],[ngày
thanh toán]]="",0,PropertyTaxAmount)</f>
        <v>375</v>
      </c>
      <c r="H258" s="19">
        <f ca="1">IF(Khấu_trừ_dần[[#This Row],[ngày
thanh toán]]="",0,Khấu_trừ_dần[[#This Row],[lãi_suất]]+Khấu_trừ_dần[[#This Row],[gốc]]+Khấu_trừ_dần[[#This Row],[thuế
bất động sản]])</f>
        <v>1.4457642977421851E3</v>
      </c>
      <c r="I258" s="19">
        <f ca="1">IF(Khấu_trừ_dần[[#This Row],[ngày
thanh toán]]="",0,Khấu_trừ_dần[[#This Row],[số dư
đầu kỳ]]-Khấu_trừ_dần[[#This Row],[gốc]])</f>
        <v>9.115601040951005E4</v>
      </c>
      <c r="J258" s="20">
        <f ca="1">IF(Khấu_trừ_dần[[#This Row],[số dư
cuối kỳ]]&gt;0,LastRow-ROW(),0)</f>
        <v>105</v>
      </c>
    </row>
    <row r="259" spans="2:10" ht="15" customHeight="1" x14ac:dyDescent="0.25">
      <c r="B259" s="21">
        <f>ROWS($B$4:B259)</f>
        <v>256</v>
      </c>
      <c r="C259" s="15">
        <f ca="1">IF(Giá_trị_đã_nhập,IF(Khấu_trừ_dần[[#This Row],['#]]&lt;=Thời_hạn_Vay,IF(ROW()-ROW(Khấu_trừ_dần[[#Headers],[ngày
thanh toán]])=1,LoanStart,IF(I258&gt;0,EDATE(C258,1),"")),""),"")</f>
        <v>52502</v>
      </c>
      <c r="D259" s="19">
        <f ca="1">IF(ROW()-ROW(Khấu_trừ_dần[[#Headers],[số dư
đầu kỳ]])=1,Số_tiền_Vay,IF(Khấu_trừ_dần[[#This Row],[ngày
thanh toán]]="",0,INDEX(Khấu_trừ_dần[], ROW()-4,8)))</f>
        <v>9.115601040951005E4</v>
      </c>
      <c r="E259" s="19">
        <f ca="1">IF(Giá_trị_đã_nhập,IF(ROW()-ROW(Khấu_trừ_dần[[#Headers],[lãi_suất]])=1,-IPMT(Lãi_Suất_/12,1,Thời_hạn_Vay-ROWS($C$4:C259)+1,Khấu_trừ_dần[[#This Row],[số dư
đầu kỳ]]),IFERROR(-IPMT(Lãi_Suất_/12,1,Khấu_trừ_dần[[#This Row],['#
còn lại]],D260),0)),0)</f>
        <v>3.7692576613968913E2</v>
      </c>
      <c r="F259" s="19">
        <f ca="1">IFERROR(IF(AND(Giá_trị_đã_nhập,Khấu_trừ_dần[[#This Row],[ngày
thanh toán]]&lt;&gt;""),-PPMT(Lãi_Suất_/12,1,Thời_hạn_Vay-ROWS($C$4:C259)+1,Khấu_trừ_dần[[#This Row],[số dư
đầu kỳ]]),""),0)</f>
        <v>6.93826535984654E2</v>
      </c>
      <c r="G259" s="19">
        <f ca="1">IF(Khấu_trừ_dần[[#This Row],[ngày
thanh toán]]="",0,PropertyTaxAmount)</f>
        <v>375</v>
      </c>
      <c r="H259" s="19">
        <f ca="1">IF(Khấu_trừ_dần[[#This Row],[ngày
thanh toán]]="",0,Khấu_trừ_dần[[#This Row],[lãi_suất]]+Khấu_trừ_dần[[#This Row],[gốc]]+Khấu_trừ_dần[[#This Row],[thuế
bất động sản]])</f>
        <v>1.4457523021243433E3</v>
      </c>
      <c r="I259" s="19">
        <f ca="1">IF(Khấu_trừ_dần[[#This Row],[ngày
thanh toán]]="",0,Khấu_trừ_dần[[#This Row],[số dư
đầu kỳ]]-Khấu_trừ_dần[[#This Row],[gốc]])</f>
        <v>90462.1838735254</v>
      </c>
      <c r="J259" s="20">
        <f ca="1">IF(Khấu_trừ_dần[[#This Row],[số dư
cuối kỳ]]&gt;0,LastRow-ROW(),0)</f>
        <v>104</v>
      </c>
    </row>
    <row r="260" spans="2:10" ht="15" customHeight="1" x14ac:dyDescent="0.25">
      <c r="B260" s="21">
        <f>ROWS($B$4:B260)</f>
        <v>257</v>
      </c>
      <c r="C260" s="15">
        <f ca="1">IF(Giá_trị_đã_nhập,IF(Khấu_trừ_dần[[#This Row],['#]]&lt;=Thời_hạn_Vay,IF(ROW()-ROW(Khấu_trừ_dần[[#Headers],[ngày
thanh toán]])=1,LoanStart,IF(I259&gt;0,EDATE(C259,1),"")),""),"")</f>
        <v>52532</v>
      </c>
      <c r="D260" s="19">
        <f ca="1">IF(ROW()-ROW(Khấu_trừ_dần[[#Headers],[số dư
đầu kỳ]])=1,Số_tiền_Vay,IF(Khấu_trừ_dần[[#This Row],[ngày
thanh toán]]="",0,INDEX(Khấu_trừ_dần[], ROW()-4,8)))</f>
        <v>90462.1838735254</v>
      </c>
      <c r="E260" s="19">
        <f ca="1">IF(Giá_trị_đã_nhập,IF(ROW()-ROW(Khấu_trừ_dần[[#Headers],[lãi_suất]])=1,-IPMT(Lãi_Suất_/12,1,Thời_hạn_Vay-ROWS($C$4:C260)+1,Khấu_trừ_dần[[#This Row],[số dư
đầu kỳ]]),IFERROR(-IPMT(Lãi_Suất_/12,1,Khấu_trừ_dần[[#This Row],['#
còn lại]],D261),0)),0)</f>
        <v>3.7402277664017004E2</v>
      </c>
      <c r="F260" s="19">
        <f ca="1">IFERROR(IF(AND(Giá_trị_đã_nhập,Khấu_trừ_dần[[#This Row],[ngày
thanh toán]]&lt;&gt;""),-PPMT(Lãi_Suất_/12,1,Thời_hạn_Vay-ROWS($C$4:C260)+1,Khấu_trừ_dần[[#This Row],[số dư
đầu kỳ]]),""),0)</f>
        <v>696.71747988459</v>
      </c>
      <c r="G260" s="19">
        <f ca="1">IF(Khấu_trừ_dần[[#This Row],[ngày
thanh toán]]="",0,PropertyTaxAmount)</f>
        <v>375</v>
      </c>
      <c r="H260" s="19">
        <f ca="1">IF(Khấu_trừ_dần[[#This Row],[ngày
thanh toán]]="",0,Khấu_trừ_dần[[#This Row],[lãi_suất]]+Khấu_trừ_dần[[#This Row],[gốc]]+Khấu_trừ_dần[[#This Row],[thuế
bất động sản]])</f>
        <v>1.44574025652476E3</v>
      </c>
      <c r="I260" s="19">
        <f ca="1">IF(Khấu_trừ_dần[[#This Row],[ngày
thanh toán]]="",0,Khấu_trừ_dần[[#This Row],[số dư
đầu kỳ]]-Khấu_trừ_dần[[#This Row],[gốc]])</f>
        <v>89765.4663936408</v>
      </c>
      <c r="J260" s="20">
        <f ca="1">IF(Khấu_trừ_dần[[#This Row],[số dư
cuối kỳ]]&gt;0,LastRow-ROW(),0)</f>
        <v>103</v>
      </c>
    </row>
    <row r="261" spans="2:10" ht="15" customHeight="1" x14ac:dyDescent="0.25">
      <c r="B261" s="21">
        <f>ROWS($B$4:B261)</f>
        <v>258</v>
      </c>
      <c r="C261" s="15">
        <f ca="1">IF(Giá_trị_đã_nhập,IF(Khấu_trừ_dần[[#This Row],['#]]&lt;=Thời_hạn_Vay,IF(ROW()-ROW(Khấu_trừ_dần[[#Headers],[ngày
thanh toán]])=1,LoanStart,IF(I260&gt;0,EDATE(C260,1),"")),""),"")</f>
        <v>52563</v>
      </c>
      <c r="D261" s="19">
        <f ca="1">IF(ROW()-ROW(Khấu_trừ_dần[[#Headers],[số dư
đầu kỳ]])=1,Số_tiền_Vay,IF(Khấu_trừ_dần[[#This Row],[ngày
thanh toán]]="",0,INDEX(Khấu_trừ_dần[], ROW()-4,8)))</f>
        <v>89765.4663936408</v>
      </c>
      <c r="E261" s="19">
        <f ca="1">IF(Giá_trị_đã_nhập,IF(ROW()-ROW(Khấu_trừ_dần[[#Headers],[lãi_suất]])=1,-IPMT(Lãi_Suất_/12,1,Thời_hạn_Vay-ROWS($C$4:C261)+1,Khấu_trừ_dần[[#This Row],[số dư
đầu kỳ]]),IFERROR(-IPMT(Lãi_Suất_/12,1,Khấu_trừ_dần[[#This Row],['#
còn lại]],D262),0)),0)</f>
        <v>3.7110769135106955E2</v>
      </c>
      <c r="F261" s="19">
        <f ca="1">IFERROR(IF(AND(Giá_trị_đã_nhập,Khấu_trừ_dần[[#This Row],[ngày
thanh toán]]&lt;&gt;""),-PPMT(Lãi_Suất_/12,1,Thời_hạn_Vay-ROWS($C$4:C261)+1,Khấu_trừ_dần[[#This Row],[số dư
đầu kỳ]]),""),0)</f>
        <v>6.99620469384109E2</v>
      </c>
      <c r="G261" s="19">
        <f ca="1">IF(Khấu_trừ_dần[[#This Row],[ngày
thanh toán]]="",0,PropertyTaxAmount)</f>
        <v>375</v>
      </c>
      <c r="H261" s="19">
        <f ca="1">IF(Khấu_trừ_dần[[#This Row],[ngày
thanh toán]]="",0,Khấu_trừ_dần[[#This Row],[lãi_suất]]+Khấu_trừ_dần[[#This Row],[gốc]]+Khấu_trừ_dần[[#This Row],[thuế
bất động sản]])</f>
        <v>1.4457281607351786E3</v>
      </c>
      <c r="I261" s="19">
        <f ca="1">IF(Khấu_trừ_dần[[#This Row],[ngày
thanh toán]]="",0,Khấu_trừ_dần[[#This Row],[số dư
đầu kỳ]]-Khấu_trừ_dần[[#This Row],[gốc]])</f>
        <v>8.906584592425669E4</v>
      </c>
      <c r="J261" s="20">
        <f ca="1">IF(Khấu_trừ_dần[[#This Row],[số dư
cuối kỳ]]&gt;0,LastRow-ROW(),0)</f>
        <v>102</v>
      </c>
    </row>
    <row r="262" spans="2:10" ht="15" customHeight="1" x14ac:dyDescent="0.25">
      <c r="B262" s="21">
        <f>ROWS($B$4:B262)</f>
        <v>259</v>
      </c>
      <c r="C262" s="15">
        <f ca="1">IF(Giá_trị_đã_nhập,IF(Khấu_trừ_dần[[#This Row],['#]]&lt;=Thời_hạn_Vay,IF(ROW()-ROW(Khấu_trừ_dần[[#Headers],[ngày
thanh toán]])=1,LoanStart,IF(I261&gt;0,EDATE(C261,1),"")),""),"")</f>
        <v>52593</v>
      </c>
      <c r="D262" s="19">
        <f ca="1">IF(ROW()-ROW(Khấu_trừ_dần[[#Headers],[số dư
đầu kỳ]])=1,Số_tiền_Vay,IF(Khấu_trừ_dần[[#This Row],[ngày
thanh toán]]="",0,INDEX(Khấu_trừ_dần[], ROW()-4,8)))</f>
        <v>8.906584592425669E4</v>
      </c>
      <c r="E262" s="19">
        <f ca="1">IF(Giá_trị_đã_nhập,IF(ROW()-ROW(Khấu_trừ_dần[[#Headers],[lãi_suất]])=1,-IPMT(Lãi_Suất_/12,1,Thời_hạn_Vay-ROWS($C$4:C262)+1,Khấu_trừ_dần[[#This Row],[số dư
đầu kỳ]]),IFERROR(-IPMT(Lãi_Suất_/12,1,Khấu_trừ_dần[[#This Row],['#
còn lại]],D263),0)),0)</f>
        <v>3.681804598732645E2</v>
      </c>
      <c r="F262" s="19">
        <f ca="1">IFERROR(IF(AND(Giá_trị_đã_nhập,Khấu_trừ_dần[[#This Row],[ngày
thanh toán]]&lt;&gt;""),-PPMT(Lãi_Suất_/12,1,Thời_hạn_Vay-ROWS($C$4:C262)+1,Khấu_trừ_dần[[#This Row],[số dư
đầu kỳ]]),""),0)</f>
        <v>7.025355546732095E2</v>
      </c>
      <c r="G262" s="19">
        <f ca="1">IF(Khấu_trừ_dần[[#This Row],[ngày
thanh toán]]="",0,PropertyTaxAmount)</f>
        <v>375</v>
      </c>
      <c r="H262" s="19">
        <f ca="1">IF(Khấu_trừ_dần[[#This Row],[ngày
thanh toán]]="",0,Khấu_trừ_dần[[#This Row],[lãi_suất]]+Khấu_trừ_dần[[#This Row],[gốc]]+Khấu_trừ_dần[[#This Row],[thuế
bất động sản]])</f>
        <v>1.445716014546474E3</v>
      </c>
      <c r="I262" s="19">
        <f ca="1">IF(Khấu_trừ_dần[[#This Row],[ngày
thanh toán]]="",0,Khấu_trừ_dần[[#This Row],[số dư
đầu kỳ]]-Khấu_trừ_dần[[#This Row],[gốc]])</f>
        <v>8.836331036958349E4</v>
      </c>
      <c r="J262" s="20">
        <f ca="1">IF(Khấu_trừ_dần[[#This Row],[số dư
cuối kỳ]]&gt;0,LastRow-ROW(),0)</f>
        <v>101</v>
      </c>
    </row>
    <row r="263" spans="2:10" ht="15" customHeight="1" x14ac:dyDescent="0.25">
      <c r="B263" s="21">
        <f>ROWS($B$4:B263)</f>
        <v>260</v>
      </c>
      <c r="C263" s="15">
        <f ca="1">IF(Giá_trị_đã_nhập,IF(Khấu_trừ_dần[[#This Row],['#]]&lt;=Thời_hạn_Vay,IF(ROW()-ROW(Khấu_trừ_dần[[#Headers],[ngày
thanh toán]])=1,LoanStart,IF(I262&gt;0,EDATE(C262,1),"")),""),"")</f>
        <v>52624</v>
      </c>
      <c r="D263" s="19">
        <f ca="1">IF(ROW()-ROW(Khấu_trừ_dần[[#Headers],[số dư
đầu kỳ]])=1,Số_tiền_Vay,IF(Khấu_trừ_dần[[#This Row],[ngày
thanh toán]]="",0,INDEX(Khấu_trừ_dần[], ROW()-4,8)))</f>
        <v>8.836331036958349E4</v>
      </c>
      <c r="E263" s="19">
        <f ca="1">IF(Giá_trị_đã_nhập,IF(ROW()-ROW(Khấu_trừ_dần[[#Headers],[lãi_suất]])=1,-IPMT(Lãi_Suất_/12,1,Thời_hạn_Vay-ROWS($C$4:C263)+1,Khấu_trừ_dần[[#This Row],[số dư
đầu kỳ]]),IFERROR(-IPMT(Lãi_Suất_/12,1,Khấu_trừ_dần[[#This Row],['#
còn lại]],D264),0)),0)</f>
        <v>3.652410315976353E2</v>
      </c>
      <c r="F263" s="19">
        <f ca="1">IFERROR(IF(AND(Giá_trị_đã_nhập,Khấu_trừ_dần[[#This Row],[ngày
thanh toán]]&lt;&gt;""),-PPMT(Lãi_Suất_/12,1,Thời_hạn_Vay-ROWS($C$4:C263)+1,Khấu_trừ_dần[[#This Row],[số dư
đầu kỳ]]),""),0)</f>
        <v>7.054627861510146E2</v>
      </c>
      <c r="G263" s="19">
        <f ca="1">IF(Khấu_trừ_dần[[#This Row],[ngày
thanh toán]]="",0,PropertyTaxAmount)</f>
        <v>375</v>
      </c>
      <c r="H263" s="19">
        <f ca="1">IF(Khấu_trừ_dần[[#This Row],[ngày
thanh toán]]="",0,Khấu_trừ_dần[[#This Row],[lãi_suất]]+Khấu_trừ_dần[[#This Row],[gốc]]+Khấu_trừ_dần[[#This Row],[thuế
bất động sản]])</f>
        <v>1.44570381774865E3</v>
      </c>
      <c r="I263" s="19">
        <f ca="1">IF(Khấu_trừ_dần[[#This Row],[ngày
thanh toán]]="",0,Khấu_trừ_dần[[#This Row],[số dư
đầu kỳ]]-Khấu_trừ_dần[[#This Row],[gốc]])</f>
        <v>8.765784758343248E4</v>
      </c>
      <c r="J263" s="20">
        <f ca="1">IF(Khấu_trừ_dần[[#This Row],[số dư
cuối kỳ]]&gt;0,LastRow-ROW(),0)</f>
        <v>100</v>
      </c>
    </row>
    <row r="264" spans="2:10" ht="15" customHeight="1" x14ac:dyDescent="0.25">
      <c r="B264" s="21">
        <f>ROWS($B$4:B264)</f>
        <v>261</v>
      </c>
      <c r="C264" s="15">
        <f ca="1">IF(Giá_trị_đã_nhập,IF(Khấu_trừ_dần[[#This Row],['#]]&lt;=Thời_hạn_Vay,IF(ROW()-ROW(Khấu_trừ_dần[[#Headers],[ngày
thanh toán]])=1,LoanStart,IF(I263&gt;0,EDATE(C263,1),"")),""),"")</f>
        <v>52655</v>
      </c>
      <c r="D264" s="19">
        <f ca="1">IF(ROW()-ROW(Khấu_trừ_dần[[#Headers],[số dư
đầu kỳ]])=1,Số_tiền_Vay,IF(Khấu_trừ_dần[[#This Row],[ngày
thanh toán]]="",0,INDEX(Khấu_trừ_dần[], ROW()-4,8)))</f>
        <v>8.765784758343248E4</v>
      </c>
      <c r="E264" s="19">
        <f ca="1">IF(Giá_trị_đã_nhập,IF(ROW()-ROW(Khấu_trừ_dần[[#Headers],[lãi_suất]])=1,-IPMT(Lãi_Suất_/12,1,Thời_hạn_Vay-ROWS($C$4:C264)+1,Khấu_trừ_dần[[#This Row],[số dư
đầu kỳ]]),IFERROR(-IPMT(Lãi_Suất_/12,1,Khấu_trừ_dần[[#This Row],['#
còn lại]],D265),0)),0)</f>
        <v>3.6228935570419094E2</v>
      </c>
      <c r="F264" s="19">
        <f ca="1">IFERROR(IF(AND(Giá_trị_đã_nhập,Khấu_trừ_dần[[#This Row],[ngày
thanh toán]]&lt;&gt;""),-PPMT(Lãi_Suất_/12,1,Thời_hạn_Vay-ROWS($C$4:C264)+1,Khấu_trừ_dần[[#This Row],[số dư
đầu kỳ]]),""),0)</f>
        <v>7.084022144266439E2</v>
      </c>
      <c r="G264" s="19">
        <f ca="1">IF(Khấu_trừ_dần[[#This Row],[ngày
thanh toán]]="",0,PropertyTaxAmount)</f>
        <v>375</v>
      </c>
      <c r="H264" s="19">
        <f ca="1">IF(Khấu_trừ_dần[[#This Row],[ngày
thanh toán]]="",0,Khấu_trừ_dần[[#This Row],[lãi_suất]]+Khấu_trừ_dần[[#This Row],[gốc]]+Khấu_trừ_dần[[#This Row],[thuế
bất động sản]])</f>
        <v>1.4456915701308349E3</v>
      </c>
      <c r="I264" s="19">
        <f ca="1">IF(Khấu_trừ_dần[[#This Row],[ngày
thanh toán]]="",0,Khấu_trừ_dần[[#This Row],[số dư
đầu kỳ]]-Khấu_trừ_dần[[#This Row],[gốc]])</f>
        <v>8.694944536900583E4</v>
      </c>
      <c r="J264" s="20">
        <f ca="1">IF(Khấu_trừ_dần[[#This Row],[số dư
cuối kỳ]]&gt;0,LastRow-ROW(),0)</f>
        <v>99</v>
      </c>
    </row>
    <row r="265" spans="2:10" ht="15" customHeight="1" x14ac:dyDescent="0.25">
      <c r="B265" s="21">
        <f>ROWS($B$4:B265)</f>
        <v>262</v>
      </c>
      <c r="C265" s="15">
        <f ca="1">IF(Giá_trị_đã_nhập,IF(Khấu_trừ_dần[[#This Row],['#]]&lt;=Thời_hạn_Vay,IF(ROW()-ROW(Khấu_trừ_dần[[#Headers],[ngày
thanh toán]])=1,LoanStart,IF(I264&gt;0,EDATE(C264,1),"")),""),"")</f>
        <v>52684</v>
      </c>
      <c r="D265" s="19">
        <f ca="1">IF(ROW()-ROW(Khấu_trừ_dần[[#Headers],[số dư
đầu kỳ]])=1,Số_tiền_Vay,IF(Khấu_trừ_dần[[#This Row],[ngày
thanh toán]]="",0,INDEX(Khấu_trừ_dần[], ROW()-4,8)))</f>
        <v>8.694944536900583E4</v>
      </c>
      <c r="E265" s="19">
        <f ca="1">IF(Giá_trị_đã_nhập,IF(ROW()-ROW(Khấu_trừ_dần[[#Headers],[lãi_suất]])=1,-IPMT(Lãi_Suất_/12,1,Thời_hạn_Vay-ROWS($C$4:C265)+1,Khấu_trừ_dần[[#This Row],[số dư
đầu kỳ]]),IFERROR(-IPMT(Lãi_Suất_/12,1,Khấu_trừ_dần[[#This Row],['#
còn lại]],D266),0)),0)</f>
        <v>3.593253811611906E2</v>
      </c>
      <c r="F265" s="19">
        <f ca="1">IFERROR(IF(AND(Giá_trị_đã_nhập,Khấu_trừ_dần[[#This Row],[ngày
thanh toán]]&lt;&gt;""),-PPMT(Lãi_Suất_/12,1,Thời_hạn_Vay-ROWS($C$4:C265)+1,Khấu_trừ_dần[[#This Row],[số dư
đầu kỳ]]),""),0)</f>
        <v>7.113538903200882E2</v>
      </c>
      <c r="G265" s="19">
        <f ca="1">IF(Khấu_trừ_dần[[#This Row],[ngày
thanh toán]]="",0,PropertyTaxAmount)</f>
        <v>375</v>
      </c>
      <c r="H265" s="19">
        <f ca="1">IF(Khấu_trừ_dần[[#This Row],[ngày
thanh toán]]="",0,Khấu_trừ_dần[[#This Row],[lãi_suất]]+Khấu_trừ_dần[[#This Row],[gốc]]+Khấu_trừ_dần[[#This Row],[thuế
bất động sản]])</f>
        <v>1.4456792714812789E3</v>
      </c>
      <c r="I265" s="19">
        <f ca="1">IF(Khấu_trừ_dần[[#This Row],[ngày
thanh toán]]="",0,Khấu_trừ_dần[[#This Row],[số dư
đầu kỳ]]-Khấu_trừ_dần[[#This Row],[gốc]])</f>
        <v>8.623809147868575E4</v>
      </c>
      <c r="J265" s="20">
        <f ca="1">IF(Khấu_trừ_dần[[#This Row],[số dư
cuối kỳ]]&gt;0,LastRow-ROW(),0)</f>
        <v>98</v>
      </c>
    </row>
    <row r="266" spans="2:10" ht="15" customHeight="1" x14ac:dyDescent="0.25">
      <c r="B266" s="21">
        <f>ROWS($B$4:B266)</f>
        <v>263</v>
      </c>
      <c r="C266" s="15">
        <f ca="1">IF(Giá_trị_đã_nhập,IF(Khấu_trừ_dần[[#This Row],['#]]&lt;=Thời_hạn_Vay,IF(ROW()-ROW(Khấu_trừ_dần[[#Headers],[ngày
thanh toán]])=1,LoanStart,IF(I265&gt;0,EDATE(C265,1),"")),""),"")</f>
        <v>52715</v>
      </c>
      <c r="D266" s="19">
        <f ca="1">IF(ROW()-ROW(Khấu_trừ_dần[[#Headers],[số dư
đầu kỳ]])=1,Số_tiền_Vay,IF(Khấu_trừ_dần[[#This Row],[ngày
thanh toán]]="",0,INDEX(Khấu_trừ_dần[], ROW()-4,8)))</f>
        <v>8.623809147868575E4</v>
      </c>
      <c r="E266" s="19">
        <f ca="1">IF(Giá_trị_đã_nhập,IF(ROW()-ROW(Khấu_trừ_dần[[#Headers],[lãi_suất]])=1,-IPMT(Lãi_Suất_/12,1,Thời_hạn_Vay-ROWS($C$4:C266)+1,Khấu_trừ_dần[[#This Row],[số dư
đầu kỳ]]),IFERROR(-IPMT(Lãi_Suất_/12,1,Khấu_trừ_dần[[#This Row],['#
còn lại]],D267),0)),0)</f>
        <v>3.5634905672426106E2</v>
      </c>
      <c r="F266" s="19">
        <f ca="1">IFERROR(IF(AND(Giá_trị_đã_nhập,Khấu_trừ_dần[[#This Row],[ngày
thanh toán]]&lt;&gt;""),-PPMT(Lãi_Suất_/12,1,Thời_hạn_Vay-ROWS($C$4:C266)+1,Khấu_trừ_dần[[#This Row],[số dư
đầu kỳ]]),""),0)</f>
        <v>7.143178648630887E2</v>
      </c>
      <c r="G266" s="19">
        <f ca="1">IF(Khấu_trừ_dần[[#This Row],[ngày
thanh toán]]="",0,PropertyTaxAmount)</f>
        <v>375</v>
      </c>
      <c r="H266" s="19">
        <f ca="1">IF(Khấu_trừ_dần[[#This Row],[ngày
thanh toán]]="",0,Khấu_trừ_dần[[#This Row],[lãi_suất]]+Khấu_trừ_dần[[#This Row],[gốc]]+Khấu_trừ_dần[[#This Row],[thuế
bất động sản]])</f>
        <v>1.4456669215873499E3</v>
      </c>
      <c r="I266" s="19">
        <f ca="1">IF(Khấu_trừ_dần[[#This Row],[ngày
thanh toán]]="",0,Khấu_trừ_dần[[#This Row],[số dư
đầu kỳ]]-Khấu_trừ_dần[[#This Row],[gốc]])</f>
        <v>8.552377361382266E4</v>
      </c>
      <c r="J266" s="20">
        <f ca="1">IF(Khấu_trừ_dần[[#This Row],[số dư
cuối kỳ]]&gt;0,LastRow-ROW(),0)</f>
        <v>97</v>
      </c>
    </row>
    <row r="267" spans="2:10" ht="15" customHeight="1" x14ac:dyDescent="0.25">
      <c r="B267" s="21">
        <f>ROWS($B$4:B267)</f>
        <v>264</v>
      </c>
      <c r="C267" s="15">
        <f ca="1">IF(Giá_trị_đã_nhập,IF(Khấu_trừ_dần[[#This Row],['#]]&lt;=Thời_hạn_Vay,IF(ROW()-ROW(Khấu_trừ_dần[[#Headers],[ngày
thanh toán]])=1,LoanStart,IF(I266&gt;0,EDATE(C266,1),"")),""),"")</f>
        <v>52745</v>
      </c>
      <c r="D267" s="19">
        <f ca="1">IF(ROW()-ROW(Khấu_trừ_dần[[#Headers],[số dư
đầu kỳ]])=1,Số_tiền_Vay,IF(Khấu_trừ_dần[[#This Row],[ngày
thanh toán]]="",0,INDEX(Khấu_trừ_dần[], ROW()-4,8)))</f>
        <v>8.552377361382266E4</v>
      </c>
      <c r="E267" s="19">
        <f ca="1">IF(Giá_trị_đã_nhập,IF(ROW()-ROW(Khấu_trừ_dần[[#Headers],[lãi_suất]])=1,-IPMT(Lãi_Suất_/12,1,Thời_hạn_Vay-ROWS($C$4:C267)+1,Khấu_trừ_dần[[#This Row],[số dư
đầu kỳ]]),IFERROR(-IPMT(Lãi_Suất_/12,1,Khấu_trừ_dần[[#This Row],['#
còn lại]],D268),0)),0)</f>
        <v>3.53360330935511E2</v>
      </c>
      <c r="F267" s="19">
        <f ca="1">IFERROR(IF(AND(Giá_trị_đã_nhập,Khấu_trừ_dần[[#This Row],[ngày
thanh toán]]&lt;&gt;""),-PPMT(Lãi_Suất_/12,1,Thời_hạn_Vay-ROWS($C$4:C267)+1,Khấu_trừ_dần[[#This Row],[số dư
đầu kỳ]]),""),0)</f>
        <v>7.172941893000183E2</v>
      </c>
      <c r="G267" s="19">
        <f ca="1">IF(Khấu_trừ_dần[[#This Row],[ngày
thanh toán]]="",0,PropertyTaxAmount)</f>
        <v>375</v>
      </c>
      <c r="H267" s="19">
        <f ca="1">IF(Khấu_trừ_dần[[#This Row],[ngày
thanh toán]]="",0,Khấu_trừ_dần[[#This Row],[lãi_suất]]+Khấu_trừ_dần[[#This Row],[gốc]]+Khấu_trừ_dần[[#This Row],[thuế
bất động sản]])</f>
        <v>1.4456545202355292E3</v>
      </c>
      <c r="I267" s="19">
        <f ca="1">IF(Khấu_trừ_dần[[#This Row],[ngày
thanh toán]]="",0,Khấu_trừ_dần[[#This Row],[số dư
đầu kỳ]]-Khấu_trừ_dần[[#This Row],[gốc]])</f>
        <v>8.480647942452264E4</v>
      </c>
      <c r="J267" s="20">
        <f ca="1">IF(Khấu_trừ_dần[[#This Row],[số dư
cuối kỳ]]&gt;0,LastRow-ROW(),0)</f>
        <v>96</v>
      </c>
    </row>
    <row r="268" spans="2:10" ht="15" customHeight="1" x14ac:dyDescent="0.25">
      <c r="B268" s="21">
        <f>ROWS($B$4:B268)</f>
        <v>265</v>
      </c>
      <c r="C268" s="15">
        <f ca="1">IF(Giá_trị_đã_nhập,IF(Khấu_trừ_dần[[#This Row],['#]]&lt;=Thời_hạn_Vay,IF(ROW()-ROW(Khấu_trừ_dần[[#Headers],[ngày
thanh toán]])=1,LoanStart,IF(I267&gt;0,EDATE(C267,1),"")),""),"")</f>
        <v>52776</v>
      </c>
      <c r="D268" s="19">
        <f ca="1">IF(ROW()-ROW(Khấu_trừ_dần[[#Headers],[số dư
đầu kỳ]])=1,Số_tiền_Vay,IF(Khấu_trừ_dần[[#This Row],[ngày
thanh toán]]="",0,INDEX(Khấu_trừ_dần[], ROW()-4,8)))</f>
        <v>8.480647942452264E4</v>
      </c>
      <c r="E268" s="19">
        <f ca="1">IF(Giá_trị_đã_nhập,IF(ROW()-ROW(Khấu_trừ_dần[[#Headers],[lãi_suất]])=1,-IPMT(Lãi_Suất_/12,1,Thời_hạn_Vay-ROWS($C$4:C268)+1,Khấu_trừ_dần[[#This Row],[số dư
đầu kỳ]]),IFERROR(-IPMT(Lãi_Suất_/12,1,Khấu_trừ_dần[[#This Row],['#
còn lại]],D269),0)),0)</f>
        <v>3.503591521226411E2</v>
      </c>
      <c r="F268" s="19">
        <f ca="1">IFERROR(IF(AND(Giá_trị_đã_nhập,Khấu_trừ_dần[[#This Row],[ngày
thanh toán]]&lt;&gt;""),-PPMT(Lãi_Suất_/12,1,Thời_hạn_Vay-ROWS($C$4:C268)+1,Khấu_trừ_dần[[#This Row],[số dư
đầu kỳ]]),""),0)</f>
        <v>7.202829150887682E2</v>
      </c>
      <c r="G268" s="19">
        <f ca="1">IF(Khấu_trừ_dần[[#This Row],[ngày
thanh toán]]="",0,PropertyTaxAmount)</f>
        <v>375</v>
      </c>
      <c r="H268" s="19">
        <f ca="1">IF(Khấu_trừ_dần[[#This Row],[ngày
thanh toán]]="",0,Khấu_trừ_dần[[#This Row],[lãi_suất]]+Khấu_trừ_dần[[#This Row],[gốc]]+Khấu_trừ_dần[[#This Row],[thuế
bất động sản]])</f>
        <v>1.4456420672114093E3</v>
      </c>
      <c r="I268" s="19">
        <f ca="1">IF(Khấu_trừ_dần[[#This Row],[ngày
thanh toán]]="",0,Khấu_trừ_dần[[#This Row],[số dư
đầu kỳ]]-Khấu_trừ_dần[[#This Row],[gốc]])</f>
        <v>8.408619650943387E4</v>
      </c>
      <c r="J268" s="20">
        <f ca="1">IF(Khấu_trừ_dần[[#This Row],[số dư
cuối kỳ]]&gt;0,LastRow-ROW(),0)</f>
        <v>95</v>
      </c>
    </row>
    <row r="269" spans="2:10" ht="15" customHeight="1" x14ac:dyDescent="0.25">
      <c r="B269" s="21">
        <f>ROWS($B$4:B269)</f>
        <v>266</v>
      </c>
      <c r="C269" s="15">
        <f ca="1">IF(Giá_trị_đã_nhập,IF(Khấu_trừ_dần[[#This Row],['#]]&lt;=Thời_hạn_Vay,IF(ROW()-ROW(Khấu_trừ_dần[[#Headers],[ngày
thanh toán]])=1,LoanStart,IF(I268&gt;0,EDATE(C268,1),"")),""),"")</f>
        <v>52806</v>
      </c>
      <c r="D269" s="19">
        <f ca="1">IF(ROW()-ROW(Khấu_trừ_dần[[#Headers],[số dư
đầu kỳ]])=1,Số_tiền_Vay,IF(Khấu_trừ_dần[[#This Row],[ngày
thanh toán]]="",0,INDEX(Khấu_trừ_dần[], ROW()-4,8)))</f>
        <v>8.408619650943387E4</v>
      </c>
      <c r="E269" s="19">
        <f ca="1">IF(Giá_trị_đã_nhập,IF(ROW()-ROW(Khấu_trừ_dần[[#Headers],[lãi_suất]])=1,-IPMT(Lãi_Suất_/12,1,Thời_hạn_Vay-ROWS($C$4:C269)+1,Khấu_trừ_dần[[#This Row],[số dư
đầu kỳ]]),IFERROR(-IPMT(Lãi_Suất_/12,1,Khấu_trừ_dần[[#This Row],['#
còn lại]],D270),0)),0)</f>
        <v>3.4734546839805097E2</v>
      </c>
      <c r="F269" s="19">
        <f ca="1">IFERROR(IF(AND(Giá_trị_đã_nhập,Khấu_trừ_dần[[#This Row],[ngày
thanh toán]]&lt;&gt;""),-PPMT(Lãi_Suất_/12,1,Thời_hạn_Vay-ROWS($C$4:C269)+1,Khấu_trừ_dần[[#This Row],[số dư
đầu kỳ]]),""),0)</f>
        <v>7.232840939016381E2</v>
      </c>
      <c r="G269" s="19">
        <f ca="1">IF(Khấu_trừ_dần[[#This Row],[ngày
thanh toán]]="",0,PropertyTaxAmount)</f>
        <v>375</v>
      </c>
      <c r="H269" s="19">
        <f ca="1">IF(Khấu_trừ_dần[[#This Row],[ngày
thanh toán]]="",0,Khấu_trừ_dần[[#This Row],[lãi_suất]]+Khấu_trừ_dần[[#This Row],[gốc]]+Khấu_trừ_dần[[#This Row],[thuế
bất động sản]])</f>
        <v>1.445629562299689E3</v>
      </c>
      <c r="I269" s="19">
        <f ca="1">IF(Khấu_trừ_dần[[#This Row],[ngày
thanh toán]]="",0,Khấu_trừ_dần[[#This Row],[số dư
đầu kỳ]]-Khấu_trừ_dần[[#This Row],[gốc]])</f>
        <v>8.336291241553224E4</v>
      </c>
      <c r="J269" s="20">
        <f ca="1">IF(Khấu_trừ_dần[[#This Row],[số dư
cuối kỳ]]&gt;0,LastRow-ROW(),0)</f>
        <v>94</v>
      </c>
    </row>
    <row r="270" spans="2:10" ht="15" customHeight="1" x14ac:dyDescent="0.25">
      <c r="B270" s="21">
        <f>ROWS($B$4:B270)</f>
        <v>267</v>
      </c>
      <c r="C270" s="15">
        <f ca="1">IF(Giá_trị_đã_nhập,IF(Khấu_trừ_dần[[#This Row],['#]]&lt;=Thời_hạn_Vay,IF(ROW()-ROW(Khấu_trừ_dần[[#Headers],[ngày
thanh toán]])=1,LoanStart,IF(I269&gt;0,EDATE(C269,1),"")),""),"")</f>
        <v>52837</v>
      </c>
      <c r="D270" s="19">
        <f ca="1">IF(ROW()-ROW(Khấu_trừ_dần[[#Headers],[số dư
đầu kỳ]])=1,Số_tiền_Vay,IF(Khấu_trừ_dần[[#This Row],[ngày
thanh toán]]="",0,INDEX(Khấu_trừ_dần[], ROW()-4,8)))</f>
        <v>8.336291241553224E4</v>
      </c>
      <c r="E270" s="19">
        <f ca="1">IF(Giá_trị_đã_nhập,IF(ROW()-ROW(Khấu_trừ_dần[[#Headers],[lãi_suất]])=1,-IPMT(Lãi_Suất_/12,1,Thời_hạn_Vay-ROWS($C$4:C270)+1,Khấu_trừ_dần[[#This Row],[số dư
đầu kỳ]]),IFERROR(-IPMT(Lãi_Suất_/12,1,Khấu_trừ_dần[[#This Row],['#
còn lại]],D271),0)),0)</f>
        <v>3.443192276579417E2</v>
      </c>
      <c r="F270" s="19">
        <f ca="1">IFERROR(IF(AND(Giá_trị_đã_nhập,Khấu_trừ_dần[[#This Row],[ngày
thanh toán]]&lt;&gt;""),-PPMT(Lãi_Suất_/12,1,Thời_hạn_Vay-ROWS($C$4:C270)+1,Khấu_trừ_dần[[#This Row],[số dư
đầu kỳ]]),""),0)</f>
        <v>7.262977776262283E2</v>
      </c>
      <c r="G270" s="19">
        <f ca="1">IF(Khấu_trừ_dần[[#This Row],[ngày
thanh toán]]="",0,PropertyTaxAmount)</f>
        <v>375</v>
      </c>
      <c r="H270" s="19">
        <f ca="1">IF(Khấu_trừ_dần[[#This Row],[ngày
thanh toán]]="",0,Khấu_trừ_dần[[#This Row],[lãi_suất]]+Khấu_trừ_dần[[#This Row],[gốc]]+Khấu_trừ_dần[[#This Row],[thuế
bất động sản]])</f>
        <v>1.4456170052841699E3</v>
      </c>
      <c r="I270" s="19">
        <f ca="1">IF(Khấu_trừ_dần[[#This Row],[ngày
thanh toán]]="",0,Khấu_trừ_dần[[#This Row],[số dư
đầu kỳ]]-Khấu_trừ_dần[[#This Row],[gốc]])</f>
        <v>8.263661463790601E4</v>
      </c>
      <c r="J270" s="20">
        <f ca="1">IF(Khấu_trừ_dần[[#This Row],[số dư
cuối kỳ]]&gt;0,LastRow-ROW(),0)</f>
        <v>93</v>
      </c>
    </row>
    <row r="271" spans="2:10" ht="15" customHeight="1" x14ac:dyDescent="0.25">
      <c r="B271" s="21">
        <f>ROWS($B$4:B271)</f>
        <v>268</v>
      </c>
      <c r="C271" s="15">
        <f ca="1">IF(Giá_trị_đã_nhập,IF(Khấu_trừ_dần[[#This Row],['#]]&lt;=Thời_hạn_Vay,IF(ROW()-ROW(Khấu_trừ_dần[[#Headers],[ngày
thanh toán]])=1,LoanStart,IF(I270&gt;0,EDATE(C270,1),"")),""),"")</f>
        <v>52868</v>
      </c>
      <c r="D271" s="19">
        <f ca="1">IF(ROW()-ROW(Khấu_trừ_dần[[#Headers],[số dư
đầu kỳ]])=1,Số_tiền_Vay,IF(Khấu_trừ_dần[[#This Row],[ngày
thanh toán]]="",0,INDEX(Khấu_trừ_dần[], ROW()-4,8)))</f>
        <v>8.263661463790601E4</v>
      </c>
      <c r="E271" s="19">
        <f ca="1">IF(Giá_trị_đã_nhập,IF(ROW()-ROW(Khấu_trừ_dần[[#Headers],[lãi_suất]])=1,-IPMT(Lãi_Suất_/12,1,Thời_hạn_Vay-ROWS($C$4:C271)+1,Khấu_trừ_dần[[#This Row],[số dư
đầu kỳ]]),IFERROR(-IPMT(Lãi_Suất_/12,1,Khấu_trừ_dần[[#This Row],['#
còn lại]],D272),0)),0)</f>
        <v>3.412803775814153E2</v>
      </c>
      <c r="F271" s="19">
        <f ca="1">IFERROR(IF(AND(Giá_trị_đã_nhập,Khấu_trừ_dần[[#This Row],[ngày
thanh toán]]&lt;&gt;""),-PPMT(Lãi_Suất_/12,1,Thời_hạn_Vay-ROWS($C$4:C271)+1,Khấu_trừ_dần[[#This Row],[số dư
đầu kỳ]]),""),0)</f>
        <v>7.293240183663374E2</v>
      </c>
      <c r="G271" s="19">
        <f ca="1">IF(Khấu_trừ_dần[[#This Row],[ngày
thanh toán]]="",0,PropertyTaxAmount)</f>
        <v>375</v>
      </c>
      <c r="H271" s="19">
        <f ca="1">IF(Khấu_trừ_dần[[#This Row],[ngày
thanh toán]]="",0,Khấu_trừ_dần[[#This Row],[lãi_suất]]+Khấu_trừ_dần[[#This Row],[gốc]]+Khấu_trừ_dần[[#This Row],[thuế
bất động sản]])</f>
        <v>1.4456043959477527E3</v>
      </c>
      <c r="I271" s="19">
        <f ca="1">IF(Khấu_trừ_dần[[#This Row],[ngày
thanh toán]]="",0,Khấu_trừ_dần[[#This Row],[số dư
đầu kỳ]]-Khấu_trừ_dần[[#This Row],[gốc]])</f>
        <v>8.190729061953966E4</v>
      </c>
      <c r="J271" s="20">
        <f ca="1">IF(Khấu_trừ_dần[[#This Row],[số dư
cuối kỳ]]&gt;0,LastRow-ROW(),0)</f>
        <v>92</v>
      </c>
    </row>
    <row r="272" spans="2:10" ht="15" customHeight="1" x14ac:dyDescent="0.25">
      <c r="B272" s="21">
        <f>ROWS($B$4:B272)</f>
        <v>269</v>
      </c>
      <c r="C272" s="15">
        <f ca="1">IF(Giá_trị_đã_nhập,IF(Khấu_trừ_dần[[#This Row],['#]]&lt;=Thời_hạn_Vay,IF(ROW()-ROW(Khấu_trừ_dần[[#Headers],[ngày
thanh toán]])=1,LoanStart,IF(I271&gt;0,EDATE(C271,1),"")),""),"")</f>
        <v>52898</v>
      </c>
      <c r="D272" s="19">
        <f ca="1">IF(ROW()-ROW(Khấu_trừ_dần[[#Headers],[số dư
đầu kỳ]])=1,Số_tiền_Vay,IF(Khấu_trừ_dần[[#This Row],[ngày
thanh toán]]="",0,INDEX(Khấu_trừ_dần[], ROW()-4,8)))</f>
        <v>8.190729061953966E4</v>
      </c>
      <c r="E272" s="19">
        <f ca="1">IF(Giá_trị_đã_nhập,IF(ROW()-ROW(Khấu_trừ_dần[[#Headers],[lãi_suất]])=1,-IPMT(Lãi_Suất_/12,1,Thời_hạn_Vay-ROWS($C$4:C272)+1,Khấu_trừ_dần[[#This Row],[số dư
đầu kỳ]]),IFERROR(-IPMT(Lãi_Suất_/12,1,Khấu_trừ_dần[[#This Row],['#
còn lại]],D273),0)),0)</f>
        <v>3.3822886562956995E2</v>
      </c>
      <c r="F272" s="19">
        <f ca="1">IFERROR(IF(AND(Giá_trị_đã_nhập,Khấu_trừ_dần[[#This Row],[ngày
thanh toán]]&lt;&gt;""),-PPMT(Lãi_Suất_/12,1,Thời_hạn_Vay-ROWS($C$4:C272)+1,Khấu_trừ_dần[[#This Row],[số dư
đầu kỳ]]),""),0)</f>
        <v>7.323628684428639E2</v>
      </c>
      <c r="G272" s="19">
        <f ca="1">IF(Khấu_trừ_dần[[#This Row],[ngày
thanh toán]]="",0,PropertyTaxAmount)</f>
        <v>375</v>
      </c>
      <c r="H272" s="19">
        <f ca="1">IF(Khấu_trừ_dần[[#This Row],[ngày
thanh toán]]="",0,Khấu_trừ_dần[[#This Row],[lãi_suất]]+Khấu_trừ_dần[[#This Row],[gốc]]+Khấu_trừ_dần[[#This Row],[thuế
bất động sản]])</f>
        <v>1.4455917340724338E3</v>
      </c>
      <c r="I272" s="19">
        <f ca="1">IF(Khấu_trừ_dần[[#This Row],[ngày
thanh toán]]="",0,Khấu_trừ_dần[[#This Row],[số dư
đầu kỳ]]-Khấu_trừ_dần[[#This Row],[gốc]])</f>
        <v>81174.9277510968</v>
      </c>
      <c r="J272" s="20">
        <f ca="1">IF(Khấu_trừ_dần[[#This Row],[số dư
cuối kỳ]]&gt;0,LastRow-ROW(),0)</f>
        <v>91</v>
      </c>
    </row>
    <row r="273" spans="2:10" ht="15" customHeight="1" x14ac:dyDescent="0.25">
      <c r="B273" s="21">
        <f>ROWS($B$4:B273)</f>
        <v>270</v>
      </c>
      <c r="C273" s="15">
        <f ca="1">IF(Giá_trị_đã_nhập,IF(Khấu_trừ_dần[[#This Row],['#]]&lt;=Thời_hạn_Vay,IF(ROW()-ROW(Khấu_trừ_dần[[#Headers],[ngày
thanh toán]])=1,LoanStart,IF(I272&gt;0,EDATE(C272,1),"")),""),"")</f>
        <v>52929</v>
      </c>
      <c r="D273" s="19">
        <f ca="1">IF(ROW()-ROW(Khấu_trừ_dần[[#Headers],[số dư
đầu kỳ]])=1,Số_tiền_Vay,IF(Khấu_trừ_dần[[#This Row],[ngày
thanh toán]]="",0,INDEX(Khấu_trừ_dần[], ROW()-4,8)))</f>
        <v>81174.9277510968</v>
      </c>
      <c r="E273" s="19">
        <f ca="1">IF(Giá_trị_đã_nhập,IF(ROW()-ROW(Khấu_trừ_dần[[#Headers],[lãi_suất]])=1,-IPMT(Lãi_Suất_/12,1,Thời_hạn_Vay-ROWS($C$4:C273)+1,Khấu_trừ_dần[[#This Row],[số dư
đầu kỳ]]),IFERROR(-IPMT(Lãi_Suất_/12,1,Khấu_trừ_dần[[#This Row],['#
còn lại]],D274),0)),0)</f>
        <v>3.3516463904459204E2</v>
      </c>
      <c r="F273" s="19">
        <f ca="1">IFERROR(IF(AND(Giá_trị_đã_nhập,Khấu_trừ_dần[[#This Row],[ngày
thanh toán]]&lt;&gt;""),-PPMT(Lãi_Suất_/12,1,Thời_hạn_Vay-ROWS($C$4:C273)+1,Khấu_trừ_dần[[#This Row],[số dư
đầu kỳ]]),""),0)</f>
        <v>7.35414380394709E2</v>
      </c>
      <c r="G273" s="19">
        <f ca="1">IF(Khấu_trừ_dần[[#This Row],[ngày
thanh toán]]="",0,PropertyTaxAmount)</f>
        <v>375</v>
      </c>
      <c r="H273" s="19">
        <f ca="1">IF(Khấu_trừ_dần[[#This Row],[ngày
thanh toán]]="",0,Khấu_trừ_dần[[#This Row],[lãi_suất]]+Khấu_trừ_dần[[#This Row],[gốc]]+Khấu_trừ_dần[[#This Row],[thuế
bất động sản]])</f>
        <v>1.4455790194393012E3</v>
      </c>
      <c r="I273" s="19">
        <f ca="1">IF(Khấu_trừ_dần[[#This Row],[ngày
thanh toán]]="",0,Khấu_trừ_dần[[#This Row],[số dư
đầu kỳ]]-Khấu_trừ_dần[[#This Row],[gốc]])</f>
        <v>8.043951337070209E4</v>
      </c>
      <c r="J273" s="20">
        <f ca="1">IF(Khấu_trừ_dần[[#This Row],[số dư
cuối kỳ]]&gt;0,LastRow-ROW(),0)</f>
        <v>90</v>
      </c>
    </row>
    <row r="274" spans="2:10" ht="15" customHeight="1" x14ac:dyDescent="0.25">
      <c r="B274" s="21">
        <f>ROWS($B$4:B274)</f>
        <v>271</v>
      </c>
      <c r="C274" s="15">
        <f ca="1">IF(Giá_trị_đã_nhập,IF(Khấu_trừ_dần[[#This Row],['#]]&lt;=Thời_hạn_Vay,IF(ROW()-ROW(Khấu_trừ_dần[[#Headers],[ngày
thanh toán]])=1,LoanStart,IF(I273&gt;0,EDATE(C273,1),"")),""),"")</f>
        <v>52959</v>
      </c>
      <c r="D274" s="19">
        <f ca="1">IF(ROW()-ROW(Khấu_trừ_dần[[#Headers],[số dư
đầu kỳ]])=1,Số_tiền_Vay,IF(Khấu_trừ_dần[[#This Row],[ngày
thanh toán]]="",0,INDEX(Khấu_trừ_dần[], ROW()-4,8)))</f>
        <v>8.043951337070209E4</v>
      </c>
      <c r="E274" s="19">
        <f ca="1">IF(Giá_trị_đã_nhập,IF(ROW()-ROW(Khấu_trừ_dần[[#Headers],[lãi_suất]])=1,-IPMT(Lãi_Suất_/12,1,Thời_hạn_Vay-ROWS($C$4:C274)+1,Khấu_trừ_dần[[#This Row],[số dư
đầu kỳ]]),IFERROR(-IPMT(Lãi_Suất_/12,1,Khấu_trừ_dần[[#This Row],['#
còn lại]],D275),0)),0)</f>
        <v>3.3208764484884335E2</v>
      </c>
      <c r="F274" s="19">
        <f ca="1">IFERROR(IF(AND(Giá_trị_đã_nhập,Khấu_trừ_dần[[#This Row],[ngày
thanh toán]]&lt;&gt;""),-PPMT(Lãi_Suất_/12,1,Thời_hạn_Vay-ROWS($C$4:C274)+1,Khấu_trừ_dần[[#This Row],[số dư
đầu kỳ]]),""),0)</f>
        <v>7.38478606979687E2</v>
      </c>
      <c r="G274" s="19">
        <f ca="1">IF(Khấu_trừ_dần[[#This Row],[ngày
thanh toán]]="",0,PropertyTaxAmount)</f>
        <v>375</v>
      </c>
      <c r="H274" s="19">
        <f ca="1">IF(Khấu_trừ_dần[[#This Row],[ngày
thanh toán]]="",0,Khấu_trừ_dần[[#This Row],[lãi_suất]]+Khấu_trừ_dần[[#This Row],[gốc]]+Khấu_trừ_dần[[#This Row],[thuế
bất động sản]])</f>
        <v>1.4455662518285303E3</v>
      </c>
      <c r="I274" s="19">
        <f ca="1">IF(Khấu_trừ_dần[[#This Row],[ngày
thanh toán]]="",0,Khấu_trừ_dần[[#This Row],[số dư
đầu kỳ]]-Khấu_trừ_dần[[#This Row],[gốc]])</f>
        <v>79701.0347637224</v>
      </c>
      <c r="J274" s="20">
        <f ca="1">IF(Khấu_trừ_dần[[#This Row],[số dư
cuối kỳ]]&gt;0,LastRow-ROW(),0)</f>
        <v>89</v>
      </c>
    </row>
    <row r="275" spans="2:10" ht="15" customHeight="1" x14ac:dyDescent="0.25">
      <c r="B275" s="21">
        <f>ROWS($B$4:B275)</f>
        <v>272</v>
      </c>
      <c r="C275" s="15">
        <f ca="1">IF(Giá_trị_đã_nhập,IF(Khấu_trừ_dần[[#This Row],['#]]&lt;=Thời_hạn_Vay,IF(ROW()-ROW(Khấu_trừ_dần[[#Headers],[ngày
thanh toán]])=1,LoanStart,IF(I274&gt;0,EDATE(C274,1),"")),""),"")</f>
        <v>52990</v>
      </c>
      <c r="D275" s="19">
        <f ca="1">IF(ROW()-ROW(Khấu_trừ_dần[[#Headers],[số dư
đầu kỳ]])=1,Số_tiền_Vay,IF(Khấu_trừ_dần[[#This Row],[ngày
thanh toán]]="",0,INDEX(Khấu_trừ_dần[], ROW()-4,8)))</f>
        <v>79701.0347637224</v>
      </c>
      <c r="E275" s="19">
        <f ca="1">IF(Giá_trị_đã_nhập,IF(ROW()-ROW(Khấu_trừ_dần[[#Headers],[lãi_suất]])=1,-IPMT(Lãi_Suất_/12,1,Thời_hạn_Vay-ROWS($C$4:C275)+1,Khấu_trừ_dần[[#This Row],[số dư
đầu kỳ]]),IFERROR(-IPMT(Lãi_Suất_/12,1,Khấu_trừ_dần[[#This Row],['#
còn lại]],D276),0)),0)</f>
        <v>3.289978298439457E2</v>
      </c>
      <c r="F275" s="19">
        <f ca="1">IFERROR(IF(AND(Giá_trị_đã_nhập,Khấu_trừ_dần[[#This Row],[ngày
thanh toán]]&lt;&gt;""),-PPMT(Lãi_Suất_/12,1,Thời_hạn_Vay-ROWS($C$4:C275)+1,Khấu_trừ_dần[[#This Row],[số dư
đầu kỳ]]),""),0)</f>
        <v>7.415556011754359E2</v>
      </c>
      <c r="G275" s="19">
        <f ca="1">IF(Khấu_trừ_dần[[#This Row],[ngày
thanh toán]]="",0,PropertyTaxAmount)</f>
        <v>375</v>
      </c>
      <c r="H275" s="19">
        <f ca="1">IF(Khấu_trừ_dần[[#This Row],[ngày
thanh toán]]="",0,Khấu_trừ_dần[[#This Row],[lãi_suất]]+Khấu_trừ_dần[[#This Row],[gốc]]+Khấu_trừ_dần[[#This Row],[thuế
bất động sản]])</f>
        <v>1.4455534310193816E3</v>
      </c>
      <c r="I275" s="19">
        <f ca="1">IF(Khấu_trừ_dần[[#This Row],[ngày
thanh toán]]="",0,Khấu_trừ_dần[[#This Row],[số dư
đầu kỳ]]-Khấu_trừ_dần[[#This Row],[gốc]])</f>
        <v>7.895947916254697E4</v>
      </c>
      <c r="J275" s="20">
        <f ca="1">IF(Khấu_trừ_dần[[#This Row],[số dư
cuối kỳ]]&gt;0,LastRow-ROW(),0)</f>
        <v>88</v>
      </c>
    </row>
    <row r="276" spans="2:10" ht="15" customHeight="1" x14ac:dyDescent="0.25">
      <c r="B276" s="21">
        <f>ROWS($B$4:B276)</f>
        <v>273</v>
      </c>
      <c r="C276" s="15">
        <f ca="1">IF(Giá_trị_đã_nhập,IF(Khấu_trừ_dần[[#This Row],['#]]&lt;=Thời_hạn_Vay,IF(ROW()-ROW(Khấu_trừ_dần[[#Headers],[ngày
thanh toán]])=1,LoanStart,IF(I275&gt;0,EDATE(C275,1),"")),""),"")</f>
        <v>53021</v>
      </c>
      <c r="D276" s="19">
        <f ca="1">IF(ROW()-ROW(Khấu_trừ_dần[[#Headers],[số dư
đầu kỳ]])=1,Số_tiền_Vay,IF(Khấu_trừ_dần[[#This Row],[ngày
thanh toán]]="",0,INDEX(Khấu_trừ_dần[], ROW()-4,8)))</f>
        <v>7.895947916254697E4</v>
      </c>
      <c r="E276" s="19">
        <f ca="1">IF(Giá_trị_đã_nhập,IF(ROW()-ROW(Khấu_trừ_dần[[#Headers],[lãi_suất]])=1,-IPMT(Lãi_Suất_/12,1,Thời_hạn_Vay-ROWS($C$4:C276)+1,Khấu_trừ_dần[[#This Row],[số dư
đầu kỳ]]),IFERROR(-IPMT(Lãi_Suất_/12,1,Khấu_trừ_dần[[#This Row],['#
còn lại]],D277),0)),0)</f>
        <v>3.25895140609861E2</v>
      </c>
      <c r="F276" s="19">
        <f ca="1">IFERROR(IF(AND(Giá_trị_đã_nhập,Khấu_trừ_dần[[#This Row],[ngày
thanh toán]]&lt;&gt;""),-PPMT(Lãi_Suất_/12,1,Thời_hạn_Vay-ROWS($C$4:C276)+1,Khấu_trừ_dần[[#This Row],[số dư
đầu kỳ]]),""),0)</f>
        <v>7.446454161803335E2</v>
      </c>
      <c r="G276" s="19">
        <f ca="1">IF(Khấu_trừ_dần[[#This Row],[ngày
thanh toán]]="",0,PropertyTaxAmount)</f>
        <v>375</v>
      </c>
      <c r="H276" s="19">
        <f ca="1">IF(Khấu_trừ_dần[[#This Row],[ngày
thanh toán]]="",0,Khấu_trừ_dần[[#This Row],[lãi_suất]]+Khấu_trừ_dần[[#This Row],[gốc]]+Khấu_trừ_dần[[#This Row],[thuế
bất động sản]])</f>
        <v>1.4455405567901946E3</v>
      </c>
      <c r="I276" s="19">
        <f ca="1">IF(Khấu_trừ_dần[[#This Row],[ngày
thanh toán]]="",0,Khấu_trừ_dần[[#This Row],[số dư
đầu kỳ]]-Khấu_trừ_dần[[#This Row],[gốc]])</f>
        <v>7.821483374636664E4</v>
      </c>
      <c r="J276" s="20">
        <f ca="1">IF(Khấu_trừ_dần[[#This Row],[số dư
cuối kỳ]]&gt;0,LastRow-ROW(),0)</f>
        <v>87</v>
      </c>
    </row>
    <row r="277" spans="2:10" ht="15" customHeight="1" x14ac:dyDescent="0.25">
      <c r="B277" s="21">
        <f>ROWS($B$4:B277)</f>
        <v>274</v>
      </c>
      <c r="C277" s="15">
        <f ca="1">IF(Giá_trị_đã_nhập,IF(Khấu_trừ_dần[[#This Row],['#]]&lt;=Thời_hạn_Vay,IF(ROW()-ROW(Khấu_trừ_dần[[#Headers],[ngày
thanh toán]])=1,LoanStart,IF(I276&gt;0,EDATE(C276,1),"")),""),"")</f>
        <v>53049</v>
      </c>
      <c r="D277" s="19">
        <f ca="1">IF(ROW()-ROW(Khấu_trừ_dần[[#Headers],[số dư
đầu kỳ]])=1,Số_tiền_Vay,IF(Khấu_trừ_dần[[#This Row],[ngày
thanh toán]]="",0,INDEX(Khấu_trừ_dần[], ROW()-4,8)))</f>
        <v>7.821483374636664E4</v>
      </c>
      <c r="E277" s="19">
        <f ca="1">IF(Giá_trị_đã_nhập,IF(ROW()-ROW(Khấu_trừ_dần[[#Headers],[lãi_suất]])=1,-IPMT(Lãi_Suất_/12,1,Thời_hạn_Vay-ROWS($C$4:C277)+1,Khấu_trừ_dần[[#This Row],[số dư
đầu kỳ]]),IFERROR(-IPMT(Lãi_Suất_/12,1,Khấu_trừ_dần[[#This Row],['#
còn lại]],D278),0)),0)</f>
        <v>3.227795235039676E2</v>
      </c>
      <c r="F277" s="19">
        <f ca="1">IFERROR(IF(AND(Giá_trị_đã_nhập,Khấu_trừ_dần[[#This Row],[ngày
thanh toán]]&lt;&gt;""),-PPMT(Lãi_Suất_/12,1,Thời_hạn_Vay-ROWS($C$4:C277)+1,Khấu_trừ_dần[[#This Row],[số dư
đầu kỳ]]),""),0)</f>
        <v>7.477481054144182E2</v>
      </c>
      <c r="G277" s="19">
        <f ca="1">IF(Khấu_trừ_dần[[#This Row],[ngày
thanh toán]]="",0,PropertyTaxAmount)</f>
        <v>375</v>
      </c>
      <c r="H277" s="19">
        <f ca="1">IF(Khấu_trừ_dần[[#This Row],[ngày
thanh toán]]="",0,Khấu_trừ_dần[[#This Row],[lãi_suất]]+Khấu_trừ_dần[[#This Row],[gốc]]+Khấu_trừ_dần[[#This Row],[thuế
bất động sản]])</f>
        <v>1.4455276289183857E3</v>
      </c>
      <c r="I277" s="19">
        <f ca="1">IF(Khấu_trừ_dần[[#This Row],[ngày
thanh toán]]="",0,Khấu_trừ_dần[[#This Row],[số dư
đầu kỳ]]-Khấu_trừ_dần[[#This Row],[gốc]])</f>
        <v>7.746708564095222E4</v>
      </c>
      <c r="J277" s="20">
        <f ca="1">IF(Khấu_trừ_dần[[#This Row],[số dư
cuối kỳ]]&gt;0,LastRow-ROW(),0)</f>
        <v>86</v>
      </c>
    </row>
    <row r="278" spans="2:10" ht="15" customHeight="1" x14ac:dyDescent="0.25">
      <c r="B278" s="21">
        <f>ROWS($B$4:B278)</f>
        <v>275</v>
      </c>
      <c r="C278" s="15">
        <f ca="1">IF(Giá_trị_đã_nhập,IF(Khấu_trừ_dần[[#This Row],['#]]&lt;=Thời_hạn_Vay,IF(ROW()-ROW(Khấu_trừ_dần[[#Headers],[ngày
thanh toán]])=1,LoanStart,IF(I277&gt;0,EDATE(C277,1),"")),""),"")</f>
        <v>53080</v>
      </c>
      <c r="D278" s="19">
        <f ca="1">IF(ROW()-ROW(Khấu_trừ_dần[[#Headers],[số dư
đầu kỳ]])=1,Số_tiền_Vay,IF(Khấu_trừ_dần[[#This Row],[ngày
thanh toán]]="",0,INDEX(Khấu_trừ_dần[], ROW()-4,8)))</f>
        <v>7.746708564095222E4</v>
      </c>
      <c r="E278" s="19">
        <f ca="1">IF(Giá_trị_đã_nhập,IF(ROW()-ROW(Khấu_trừ_dần[[#Headers],[lãi_suất]])=1,-IPMT(Lãi_Suất_/12,1,Thời_hạn_Vay-ROWS($C$4:C278)+1,Khấu_trừ_dần[[#This Row],[số dư
đầu kỳ]]),IFERROR(-IPMT(Lãi_Suất_/12,1,Khấu_trừ_dần[[#This Row],['#
còn lại]],D279),0)),0)</f>
        <v>3.1965092466013294E2</v>
      </c>
      <c r="F278" s="19">
        <f ca="1">IFERROR(IF(AND(Giá_trị_đã_nhập,Khấu_trừ_dần[[#This Row],[ngày
thanh toán]]&lt;&gt;""),-PPMT(Lãi_Suất_/12,1,Thời_hạn_Vay-ROWS($C$4:C278)+1,Khấu_trừ_dần[[#This Row],[số dư
đầu kỳ]]),""),0)</f>
        <v>7.508637225203117E2</v>
      </c>
      <c r="G278" s="19">
        <f ca="1">IF(Khấu_trừ_dần[[#This Row],[ngày
thanh toán]]="",0,PropertyTaxAmount)</f>
        <v>375</v>
      </c>
      <c r="H278" s="19">
        <f ca="1">IF(Khấu_trừ_dần[[#This Row],[ngày
thanh toán]]="",0,Khấu_trừ_dần[[#This Row],[lãi_suất]]+Khấu_trừ_dần[[#This Row],[gốc]]+Khấu_trừ_dần[[#This Row],[thuế
bất động sản]])</f>
        <v>1.4455146471804446E3</v>
      </c>
      <c r="I278" s="19">
        <f ca="1">IF(Khấu_trừ_dần[[#This Row],[ngày
thanh toán]]="",0,Khấu_trừ_dần[[#This Row],[số dư
đầu kỳ]]-Khấu_trừ_dần[[#This Row],[gốc]])</f>
        <v>7.671622191843191E4</v>
      </c>
      <c r="J278" s="20">
        <f ca="1">IF(Khấu_trừ_dần[[#This Row],[số dư
cuối kỳ]]&gt;0,LastRow-ROW(),0)</f>
        <v>85</v>
      </c>
    </row>
    <row r="279" spans="2:10" ht="15" customHeight="1" x14ac:dyDescent="0.25">
      <c r="B279" s="21">
        <f>ROWS($B$4:B279)</f>
        <v>276</v>
      </c>
      <c r="C279" s="15">
        <f ca="1">IF(Giá_trị_đã_nhập,IF(Khấu_trừ_dần[[#This Row],['#]]&lt;=Thời_hạn_Vay,IF(ROW()-ROW(Khấu_trừ_dần[[#Headers],[ngày
thanh toán]])=1,LoanStart,IF(I278&gt;0,EDATE(C278,1),"")),""),"")</f>
        <v>53110</v>
      </c>
      <c r="D279" s="19">
        <f ca="1">IF(ROW()-ROW(Khấu_trừ_dần[[#Headers],[số dư
đầu kỳ]])=1,Số_tiền_Vay,IF(Khấu_trừ_dần[[#This Row],[ngày
thanh toán]]="",0,INDEX(Khấu_trừ_dần[], ROW()-4,8)))</f>
        <v>7.671622191843191E4</v>
      </c>
      <c r="E279" s="19">
        <f ca="1">IF(Giá_trị_đã_nhập,IF(ROW()-ROW(Khấu_trừ_dần[[#Headers],[lãi_suất]])=1,-IPMT(Lãi_Suất_/12,1,Thời_hạn_Vay-ROWS($C$4:C279)+1,Khấu_trừ_dần[[#This Row],[số dư
đầu kỳ]]),IFERROR(-IPMT(Lãi_Suất_/12,1,Khấu_trừ_dần[[#This Row],['#
còn lại]],D280),0)),0)</f>
        <v>3.165092899877824E2</v>
      </c>
      <c r="F279" s="19">
        <f ca="1">IFERROR(IF(AND(Giá_trị_đã_nhập,Khấu_trừ_dần[[#This Row],[ngày
thanh toán]]&lt;&gt;""),-PPMT(Lãi_Suất_/12,1,Thời_hạn_Vay-ROWS($C$4:C279)+1,Khấu_trừ_dần[[#This Row],[số dư
đầu kỳ]]),""),0)</f>
        <v>7.539923213641463E2</v>
      </c>
      <c r="G279" s="19">
        <f ca="1">IF(Khấu_trừ_dần[[#This Row],[ngày
thanh toán]]="",0,PropertyTaxAmount)</f>
        <v>375</v>
      </c>
      <c r="H279" s="19">
        <f ca="1">IF(Khấu_trừ_dần[[#This Row],[ngày
thanh toán]]="",0,Khấu_trừ_dần[[#This Row],[lãi_suất]]+Khấu_trừ_dần[[#This Row],[gốc]]+Khấu_trừ_dần[[#This Row],[thuế
bất động sản]])</f>
        <v>1.4455016113519287E3</v>
      </c>
      <c r="I279" s="19">
        <f ca="1">IF(Khấu_trừ_dần[[#This Row],[ngày
thanh toán]]="",0,Khấu_trừ_dần[[#This Row],[số dư
đầu kỳ]]-Khấu_trừ_dần[[#This Row],[gốc]])</f>
        <v>7.596222959706777E4</v>
      </c>
      <c r="J279" s="20">
        <f ca="1">IF(Khấu_trừ_dần[[#This Row],[số dư
cuối kỳ]]&gt;0,LastRow-ROW(),0)</f>
        <v>84</v>
      </c>
    </row>
    <row r="280" spans="2:10" ht="15" customHeight="1" x14ac:dyDescent="0.25">
      <c r="B280" s="21">
        <f>ROWS($B$4:B280)</f>
        <v>277</v>
      </c>
      <c r="C280" s="15">
        <f ca="1">IF(Giá_trị_đã_nhập,IF(Khấu_trừ_dần[[#This Row],['#]]&lt;=Thời_hạn_Vay,IF(ROW()-ROW(Khấu_trừ_dần[[#Headers],[ngày
thanh toán]])=1,LoanStart,IF(I279&gt;0,EDATE(C279,1),"")),""),"")</f>
        <v>53141</v>
      </c>
      <c r="D280" s="19">
        <f ca="1">IF(ROW()-ROW(Khấu_trừ_dần[[#Headers],[số dư
đầu kỳ]])=1,Số_tiền_Vay,IF(Khấu_trừ_dần[[#This Row],[ngày
thanh toán]]="",0,INDEX(Khấu_trừ_dần[], ROW()-4,8)))</f>
        <v>7.596222959706777E4</v>
      </c>
      <c r="E280" s="19">
        <f ca="1">IF(Giá_trị_đã_nhập,IF(ROW()-ROW(Khấu_trừ_dần[[#Headers],[lãi_suất]])=1,-IPMT(Lãi_Suất_/12,1,Thời_hạn_Vay-ROWS($C$4:C280)+1,Khấu_trừ_dần[[#This Row],[số dư
đầu kỳ]]),IFERROR(-IPMT(Lãi_Suất_/12,1,Khấu_trừ_dần[[#This Row],['#
còn lại]],D281),0)),0)</f>
        <v>3.133545651709636E2</v>
      </c>
      <c r="F280" s="19">
        <f ca="1">IFERROR(IF(AND(Giá_trị_đã_nhập,Khấu_trừ_dần[[#This Row],[ngày
thanh toán]]&lt;&gt;""),-PPMT(Lãi_Suất_/12,1,Thời_hạn_Vay-ROWS($C$4:C280)+1,Khấu_trừ_dần[[#This Row],[số dư
đầu kỳ]]),""),0)</f>
        <v>7.571339560364968E2</v>
      </c>
      <c r="G280" s="19">
        <f ca="1">IF(Khấu_trừ_dần[[#This Row],[ngày
thanh toán]]="",0,PropertyTaxAmount)</f>
        <v>375</v>
      </c>
      <c r="H280" s="19">
        <f ca="1">IF(Khấu_trừ_dần[[#This Row],[ngày
thanh toán]]="",0,Khấu_trừ_dần[[#This Row],[lãi_suất]]+Khấu_trừ_dần[[#This Row],[gốc]]+Khấu_trừ_dần[[#This Row],[thuế
bất động sản]])</f>
        <v>1.4454885212074605E3</v>
      </c>
      <c r="I280" s="19">
        <f ca="1">IF(Khấu_trừ_dần[[#This Row],[ngày
thanh toán]]="",0,Khấu_trừ_dần[[#This Row],[số dư
đầu kỳ]]-Khấu_trừ_dần[[#This Row],[gốc]])</f>
        <v>7.520509564103126E4</v>
      </c>
      <c r="J280" s="20">
        <f ca="1">IF(Khấu_trừ_dần[[#This Row],[số dư
cuối kỳ]]&gt;0,LastRow-ROW(),0)</f>
        <v>83</v>
      </c>
    </row>
    <row r="281" spans="2:10" ht="15" customHeight="1" x14ac:dyDescent="0.25">
      <c r="B281" s="21">
        <f>ROWS($B$4:B281)</f>
        <v>278</v>
      </c>
      <c r="C281" s="15">
        <f ca="1">IF(Giá_trị_đã_nhập,IF(Khấu_trừ_dần[[#This Row],['#]]&lt;=Thời_hạn_Vay,IF(ROW()-ROW(Khấu_trừ_dần[[#Headers],[ngày
thanh toán]])=1,LoanStart,IF(I280&gt;0,EDATE(C280,1),"")),""),"")</f>
        <v>53171</v>
      </c>
      <c r="D281" s="19">
        <f ca="1">IF(ROW()-ROW(Khấu_trừ_dần[[#Headers],[số dư
đầu kỳ]])=1,Số_tiền_Vay,IF(Khấu_trừ_dần[[#This Row],[ngày
thanh toán]]="",0,INDEX(Khấu_trừ_dần[], ROW()-4,8)))</f>
        <v>7.520509564103126E4</v>
      </c>
      <c r="E281" s="19">
        <f ca="1">IF(Giá_trị_đã_nhập,IF(ROW()-ROW(Khấu_trừ_dần[[#Headers],[lãi_suất]])=1,-IPMT(Lãi_Suất_/12,1,Thời_hạn_Vay-ROWS($C$4:C281)+1,Khấu_trừ_dần[[#This Row],[số dư
đầu kỳ]]),IFERROR(-IPMT(Lãi_Suất_/12,1,Khấu_trừ_dần[[#This Row],['#
còn lại]],D282),0)),0)</f>
        <v>3.101866956674081E2</v>
      </c>
      <c r="F281" s="19">
        <f ca="1">IFERROR(IF(AND(Giá_trị_đã_nhập,Khấu_trừ_dần[[#This Row],[ngày
thanh toán]]&lt;&gt;""),-PPMT(Lãi_Suất_/12,1,Thời_hạn_Vay-ROWS($C$4:C281)+1,Khấu_trừ_dần[[#This Row],[số dư
đầu kỳ]]),""),0)</f>
        <v>7.602886808533156E2</v>
      </c>
      <c r="G281" s="19">
        <f ca="1">IF(Khấu_trừ_dần[[#This Row],[ngày
thanh toán]]="",0,PropertyTaxAmount)</f>
        <v>375</v>
      </c>
      <c r="H281" s="19">
        <f ca="1">IF(Khấu_trừ_dần[[#This Row],[ngày
thanh toán]]="",0,Khấu_trừ_dần[[#This Row],[lãi_suất]]+Khấu_trừ_dần[[#This Row],[gốc]]+Khấu_trừ_dần[[#This Row],[thuế
bất động sản]])</f>
        <v>1.4454753765207238E3</v>
      </c>
      <c r="I281" s="19">
        <f ca="1">IF(Khấu_trừ_dần[[#This Row],[ngày
thanh toán]]="",0,Khấu_trừ_dần[[#This Row],[số dư
đầu kỳ]]-Khấu_trừ_dần[[#This Row],[gốc]])</f>
        <v>7.444480696017794E4</v>
      </c>
      <c r="J281" s="20">
        <f ca="1">IF(Khấu_trừ_dần[[#This Row],[số dư
cuối kỳ]]&gt;0,LastRow-ROW(),0)</f>
        <v>82</v>
      </c>
    </row>
    <row r="282" spans="2:10" ht="15" customHeight="1" x14ac:dyDescent="0.25">
      <c r="B282" s="21">
        <f>ROWS($B$4:B282)</f>
        <v>279</v>
      </c>
      <c r="C282" s="15">
        <f ca="1">IF(Giá_trị_đã_nhập,IF(Khấu_trừ_dần[[#This Row],['#]]&lt;=Thời_hạn_Vay,IF(ROW()-ROW(Khấu_trừ_dần[[#Headers],[ngày
thanh toán]])=1,LoanStart,IF(I281&gt;0,EDATE(C281,1),"")),""),"")</f>
        <v>53202</v>
      </c>
      <c r="D282" s="19">
        <f ca="1">IF(ROW()-ROW(Khấu_trừ_dần[[#Headers],[số dư
đầu kỳ]])=1,Số_tiền_Vay,IF(Khấu_trừ_dần[[#This Row],[ngày
thanh toán]]="",0,INDEX(Khấu_trừ_dần[], ROW()-4,8)))</f>
        <v>7.444480696017794E4</v>
      </c>
      <c r="E282" s="19">
        <f ca="1">IF(Giá_trị_đã_nhập,IF(ROW()-ROW(Khấu_trừ_dần[[#Headers],[lãi_suất]])=1,-IPMT(Lãi_Suất_/12,1,Thời_hạn_Vay-ROWS($C$4:C282)+1,Khấu_trừ_dần[[#This Row],[số dư
đầu kỳ]]),IFERROR(-IPMT(Lãi_Suất_/12,1,Khấu_trừ_dần[[#This Row],['#
còn lại]],D283),0)),0)</f>
        <v>3.070056267075878E2</v>
      </c>
      <c r="F282" s="19">
        <f ca="1">IFERROR(IF(AND(Giá_trị_đã_nhập,Khấu_trừ_dần[[#This Row],[ngày
thanh toán]]&lt;&gt;""),-PPMT(Lãi_Suất_/12,1,Thời_hạn_Vay-ROWS($C$4:C282)+1,Khấu_trừ_dần[[#This Row],[số dư
đầu kỳ]]),""),0)</f>
        <v>7.634565503568709E2</v>
      </c>
      <c r="G282" s="19">
        <f ca="1">IF(Khấu_trừ_dần[[#This Row],[ngày
thanh toán]]="",0,PropertyTaxAmount)</f>
        <v>375</v>
      </c>
      <c r="H282" s="19">
        <f ca="1">IF(Khấu_trừ_dần[[#This Row],[ngày
thanh toán]]="",0,Khấu_trừ_dần[[#This Row],[lãi_suất]]+Khấu_trừ_dần[[#This Row],[gốc]]+Khấu_trừ_dần[[#This Row],[thuế
bất động sản]])</f>
        <v>1.4454621770644587E3</v>
      </c>
      <c r="I282" s="19">
        <f ca="1">IF(Khấu_trừ_dần[[#This Row],[ngày
thanh toán]]="",0,Khấu_trừ_dần[[#This Row],[số dư
đầu kỳ]]-Khấu_trừ_dần[[#This Row],[gốc]])</f>
        <v>7.368135040982107E4</v>
      </c>
      <c r="J282" s="20">
        <f ca="1">IF(Khấu_trừ_dần[[#This Row],[số dư
cuối kỳ]]&gt;0,LastRow-ROW(),0)</f>
        <v>81</v>
      </c>
    </row>
    <row r="283" spans="2:10" ht="15" customHeight="1" x14ac:dyDescent="0.25">
      <c r="B283" s="21">
        <f>ROWS($B$4:B283)</f>
        <v>280</v>
      </c>
      <c r="C283" s="15">
        <f ca="1">IF(Giá_trị_đã_nhập,IF(Khấu_trừ_dần[[#This Row],['#]]&lt;=Thời_hạn_Vay,IF(ROW()-ROW(Khấu_trừ_dần[[#Headers],[ngày
thanh toán]])=1,LoanStart,IF(I282&gt;0,EDATE(C282,1),"")),""),"")</f>
        <v>53233</v>
      </c>
      <c r="D283" s="19">
        <f ca="1">IF(ROW()-ROW(Khấu_trừ_dần[[#Headers],[số dư
đầu kỳ]])=1,Số_tiền_Vay,IF(Khấu_trừ_dần[[#This Row],[ngày
thanh toán]]="",0,INDEX(Khấu_trừ_dần[], ROW()-4,8)))</f>
        <v>7.368135040982107E4</v>
      </c>
      <c r="E283" s="19">
        <f ca="1">IF(Giá_trị_đã_nhập,IF(ROW()-ROW(Khấu_trừ_dần[[#Headers],[lãi_suất]])=1,-IPMT(Lãi_Suất_/12,1,Thời_hạn_Vay-ROWS($C$4:C283)+1,Khấu_trừ_dần[[#This Row],[số dư
đầu kỳ]]),IFERROR(-IPMT(Lãi_Suất_/12,1,Khấu_trừ_dần[[#This Row],['#
còn lại]],D284),0)),0)</f>
        <v>3.038113032937682E2</v>
      </c>
      <c r="F283" s="19">
        <f ca="1">IFERROR(IF(AND(Giá_trị_đã_nhập,Khấu_trừ_dần[[#This Row],[ngày
thanh toán]]&lt;&gt;""),-PPMT(Lãi_Suất_/12,1,Thời_hạn_Vay-ROWS($C$4:C283)+1,Khấu_trừ_dần[[#This Row],[số dư
đầu kỳ]]),""),0)</f>
        <v>7.666376193166913E2</v>
      </c>
      <c r="G283" s="19">
        <f ca="1">IF(Khấu_trừ_dần[[#This Row],[ngày
thanh toán]]="",0,PropertyTaxAmount)</f>
        <v>375</v>
      </c>
      <c r="H283" s="19">
        <f ca="1">IF(Khấu_trừ_dần[[#This Row],[ngày
thanh toán]]="",0,Khấu_trừ_dần[[#This Row],[lãi_suất]]+Khấu_trừ_dần[[#This Row],[gốc]]+Khấu_trừ_dần[[#This Row],[thuế
bất động sản]])</f>
        <v>1.4454489226104595E3</v>
      </c>
      <c r="I283" s="19">
        <f ca="1">IF(Khấu_trừ_dần[[#This Row],[ngày
thanh toán]]="",0,Khấu_trừ_dần[[#This Row],[số dư
đầu kỳ]]-Khấu_trừ_dần[[#This Row],[gốc]])</f>
        <v>7.291471279050437E4</v>
      </c>
      <c r="J283" s="20">
        <f ca="1">IF(Khấu_trừ_dần[[#This Row],[số dư
cuối kỳ]]&gt;0,LastRow-ROW(),0)</f>
        <v>80</v>
      </c>
    </row>
    <row r="284" spans="2:10" ht="15" customHeight="1" x14ac:dyDescent="0.25">
      <c r="B284" s="21">
        <f>ROWS($B$4:B284)</f>
        <v>281</v>
      </c>
      <c r="C284" s="15">
        <f ca="1">IF(Giá_trị_đã_nhập,IF(Khấu_trừ_dần[[#This Row],['#]]&lt;=Thời_hạn_Vay,IF(ROW()-ROW(Khấu_trừ_dần[[#Headers],[ngày
thanh toán]])=1,LoanStart,IF(I283&gt;0,EDATE(C283,1),"")),""),"")</f>
        <v>53263</v>
      </c>
      <c r="D284" s="19">
        <f ca="1">IF(ROW()-ROW(Khấu_trừ_dần[[#Headers],[số dư
đầu kỳ]])=1,Số_tiền_Vay,IF(Khấu_trừ_dần[[#This Row],[ngày
thanh toán]]="",0,INDEX(Khấu_trừ_dần[], ROW()-4,8)))</f>
        <v>7.291471279050437E4</v>
      </c>
      <c r="E284" s="19">
        <f ca="1">IF(Giá_trị_đã_nhập,IF(ROW()-ROW(Khấu_trừ_dần[[#Headers],[lãi_suất]])=1,-IPMT(Lãi_Suất_/12,1,Thời_hạn_Vay-ROWS($C$4:C284)+1,Khấu_trừ_dần[[#This Row],[số dư
đầu kỳ]]),IFERROR(-IPMT(Lãi_Suất_/12,1,Khấu_trừ_dần[[#This Row],['#
còn lại]],D285),0)),0)</f>
        <v>3.006036701990578E2</v>
      </c>
      <c r="F284" s="19">
        <f ca="1">IFERROR(IF(AND(Giá_trị_đã_nhập,Khấu_trừ_dần[[#This Row],[ngày
thanh toán]]&lt;&gt;""),-PPMT(Lãi_Suất_/12,1,Thời_hạn_Vay-ROWS($C$4:C284)+1,Khấu_trừ_dần[[#This Row],[số dư
đầu kỳ]]),""),0)</f>
        <v>7.698319427305108E2</v>
      </c>
      <c r="G284" s="19">
        <f ca="1">IF(Khấu_trừ_dần[[#This Row],[ngày
thanh toán]]="",0,PropertyTaxAmount)</f>
        <v>375</v>
      </c>
      <c r="H284" s="19">
        <f ca="1">IF(Khấu_trừ_dần[[#This Row],[ngày
thanh toán]]="",0,Khấu_trừ_dần[[#This Row],[lãi_suất]]+Khấu_trừ_dần[[#This Row],[gốc]]+Khấu_trừ_dần[[#This Row],[thuế
bất động sản]])</f>
        <v>1.4454356129295686E3</v>
      </c>
      <c r="I284" s="19">
        <f ca="1">IF(Khấu_trừ_dần[[#This Row],[ngày
thanh toán]]="",0,Khấu_trừ_dần[[#This Row],[số dư
đầu kỳ]]-Khấu_trừ_dần[[#This Row],[gốc]])</f>
        <v>7.214488084777386E4</v>
      </c>
      <c r="J284" s="20">
        <f ca="1">IF(Khấu_trừ_dần[[#This Row],[số dư
cuối kỳ]]&gt;0,LastRow-ROW(),0)</f>
        <v>79</v>
      </c>
    </row>
    <row r="285" spans="2:10" ht="15" customHeight="1" x14ac:dyDescent="0.25">
      <c r="B285" s="21">
        <f>ROWS($B$4:B285)</f>
        <v>282</v>
      </c>
      <c r="C285" s="15">
        <f ca="1">IF(Giá_trị_đã_nhập,IF(Khấu_trừ_dần[[#This Row],['#]]&lt;=Thời_hạn_Vay,IF(ROW()-ROW(Khấu_trừ_dần[[#Headers],[ngày
thanh toán]])=1,LoanStart,IF(I284&gt;0,EDATE(C284,1),"")),""),"")</f>
        <v>53294</v>
      </c>
      <c r="D285" s="19">
        <f ca="1">IF(ROW()-ROW(Khấu_trừ_dần[[#Headers],[số dư
đầu kỳ]])=1,Số_tiền_Vay,IF(Khấu_trừ_dần[[#This Row],[ngày
thanh toán]]="",0,INDEX(Khấu_trừ_dần[], ROW()-4,8)))</f>
        <v>7.214488084777386E4</v>
      </c>
      <c r="E285" s="19">
        <f ca="1">IF(Giá_trị_đã_nhập,IF(ROW()-ROW(Khấu_trừ_dần[[#Headers],[lãi_suất]])=1,-IPMT(Lãi_Suất_/12,1,Thời_hạn_Vay-ROWS($C$4:C285)+1,Khấu_trừ_dần[[#This Row],[số dư
đầu kỳ]]),IFERROR(-IPMT(Lãi_Suất_/12,1,Khấu_trừ_dần[[#This Row],['#
còn lại]],D286),0)),0)</f>
        <v>2.973826719664527E2</v>
      </c>
      <c r="F285" s="19">
        <f ca="1">IFERROR(IF(AND(Giá_trị_đã_nhập,Khấu_trừ_dần[[#This Row],[ngày
thanh toán]]&lt;&gt;""),-PPMT(Lãi_Suất_/12,1,Thời_hạn_Vay-ROWS($C$4:C285)+1,Khấu_trừ_dần[[#This Row],[số dư
đầu kỳ]]),""),0)</f>
        <v>7.730395758252213E2</v>
      </c>
      <c r="G285" s="19">
        <f ca="1">IF(Khấu_trừ_dần[[#This Row],[ngày
thanh toán]]="",0,PropertyTaxAmount)</f>
        <v>375</v>
      </c>
      <c r="H285" s="19">
        <f ca="1">IF(Khấu_trừ_dần[[#This Row],[ngày
thanh toán]]="",0,Khấu_trừ_dần[[#This Row],[lãi_suất]]+Khấu_trừ_dần[[#This Row],[gốc]]+Khấu_trừ_dần[[#This Row],[thuế
bất động sản]])</f>
        <v>1.445422247791674E3</v>
      </c>
      <c r="I285" s="19">
        <f ca="1">IF(Khấu_trừ_dần[[#This Row],[ngày
thanh toán]]="",0,Khấu_trừ_dần[[#This Row],[số dư
đầu kỳ]]-Khấu_trừ_dần[[#This Row],[gốc]])</f>
        <v>7.137184127194864E4</v>
      </c>
      <c r="J285" s="20">
        <f ca="1">IF(Khấu_trừ_dần[[#This Row],[số dư
cuối kỳ]]&gt;0,LastRow-ROW(),0)</f>
        <v>78</v>
      </c>
    </row>
    <row r="286" spans="2:10" ht="15" customHeight="1" x14ac:dyDescent="0.25">
      <c r="B286" s="21">
        <f>ROWS($B$4:B286)</f>
        <v>283</v>
      </c>
      <c r="C286" s="15">
        <f ca="1">IF(Giá_trị_đã_nhập,IF(Khấu_trừ_dần[[#This Row],['#]]&lt;=Thời_hạn_Vay,IF(ROW()-ROW(Khấu_trừ_dần[[#Headers],[ngày
thanh toán]])=1,LoanStart,IF(I285&gt;0,EDATE(C285,1),"")),""),"")</f>
        <v>53324</v>
      </c>
      <c r="D286" s="19">
        <f ca="1">IF(ROW()-ROW(Khấu_trừ_dần[[#Headers],[số dư
đầu kỳ]])=1,Số_tiền_Vay,IF(Khấu_trừ_dần[[#This Row],[ngày
thanh toán]]="",0,INDEX(Khấu_trừ_dần[], ROW()-4,8)))</f>
        <v>7.137184127194864E4</v>
      </c>
      <c r="E286" s="19">
        <f ca="1">IF(Giá_trị_đã_nhập,IF(ROW()-ROW(Khấu_trừ_dần[[#Headers],[lãi_suất]])=1,-IPMT(Lãi_Suất_/12,1,Thời_hạn_Vay-ROWS($C$4:C286)+1,Khấu_trừ_dần[[#This Row],[số dư
đầu kỳ]]),IFERROR(-IPMT(Lãi_Suất_/12,1,Khấu_trừ_dần[[#This Row],['#
còn lại]],D287),0)),0)</f>
        <v>2.941482529078784E2</v>
      </c>
      <c r="F286" s="19">
        <f ca="1">IFERROR(IF(AND(Giá_trị_đã_nhập,Khấu_trừ_dần[[#This Row],[ngày
thanh toán]]&lt;&gt;""),-PPMT(Lãi_Suất_/12,1,Thời_hạn_Vay-ROWS($C$4:C286)+1,Khấu_trừ_dần[[#This Row],[số dư
đầu kỳ]]),""),0)</f>
        <v>7.762605740578261E2</v>
      </c>
      <c r="G286" s="19">
        <f ca="1">IF(Khấu_trừ_dần[[#This Row],[ngày
thanh toán]]="",0,PropertyTaxAmount)</f>
        <v>375</v>
      </c>
      <c r="H286" s="19">
        <f ca="1">IF(Khấu_trừ_dần[[#This Row],[ngày
thanh toán]]="",0,Khấu_trừ_dần[[#This Row],[lãi_suất]]+Khấu_trừ_dần[[#This Row],[gốc]]+Khấu_trừ_dần[[#This Row],[thuế
bất động sản]])</f>
        <v>1.4454088269657045E3</v>
      </c>
      <c r="I286" s="19">
        <f ca="1">IF(Khấu_trừ_dần[[#This Row],[ngày
thanh toán]]="",0,Khấu_trừ_dần[[#This Row],[số dư
đầu kỳ]]-Khấu_trừ_dần[[#This Row],[gốc]])</f>
        <v>7.059558069789081E4</v>
      </c>
      <c r="J286" s="20">
        <f ca="1">IF(Khấu_trừ_dần[[#This Row],[số dư
cuối kỳ]]&gt;0,LastRow-ROW(),0)</f>
        <v>77</v>
      </c>
    </row>
    <row r="287" spans="2:10" ht="15" customHeight="1" x14ac:dyDescent="0.25">
      <c r="B287" s="21">
        <f>ROWS($B$4:B287)</f>
        <v>284</v>
      </c>
      <c r="C287" s="15">
        <f ca="1">IF(Giá_trị_đã_nhập,IF(Khấu_trừ_dần[[#This Row],['#]]&lt;=Thời_hạn_Vay,IF(ROW()-ROW(Khấu_trừ_dần[[#Headers],[ngày
thanh toán]])=1,LoanStart,IF(I286&gt;0,EDATE(C286,1),"")),""),"")</f>
        <v>53355</v>
      </c>
      <c r="D287" s="19">
        <f ca="1">IF(ROW()-ROW(Khấu_trừ_dần[[#Headers],[số dư
đầu kỳ]])=1,Số_tiền_Vay,IF(Khấu_trừ_dần[[#This Row],[ngày
thanh toán]]="",0,INDEX(Khấu_trừ_dần[], ROW()-4,8)))</f>
        <v>7.059558069789081E4</v>
      </c>
      <c r="E287" s="19">
        <f ca="1">IF(Giá_trị_đã_nhập,IF(ROW()-ROW(Khấu_trừ_dần[[#Headers],[lãi_suất]])=1,-IPMT(Lãi_Suất_/12,1,Thời_hạn_Vay-ROWS($C$4:C287)+1,Khấu_trừ_dần[[#This Row],[số dư
đầu kỳ]]),IFERROR(-IPMT(Lãi_Suất_/12,1,Khấu_trừ_dần[[#This Row],['#
còn lại]],D288),0)),0)</f>
        <v>2.9090035710322667E2</v>
      </c>
      <c r="F287" s="19">
        <f ca="1">IFERROR(IF(AND(Giá_trị_đã_nhập,Khấu_trừ_dần[[#This Row],[ngày
thanh toán]]&lt;&gt;""),-PPMT(Lãi_Suất_/12,1,Thời_hạn_Vay-ROWS($C$4:C287)+1,Khấu_trừ_dần[[#This Row],[số dư
đầu kỳ]]),""),0)</f>
        <v>7.794949931164003E2</v>
      </c>
      <c r="G287" s="19">
        <f ca="1">IF(Khấu_trừ_dần[[#This Row],[ngày
thanh toán]]="",0,PropertyTaxAmount)</f>
        <v>375</v>
      </c>
      <c r="H287" s="19">
        <f ca="1">IF(Khấu_trừ_dần[[#This Row],[ngày
thanh toán]]="",0,Khấu_trừ_dần[[#This Row],[lãi_suất]]+Khấu_trừ_dần[[#This Row],[gốc]]+Khấu_trừ_dần[[#This Row],[thuế
bất động sản]])</f>
        <v>1.445395350219627E3</v>
      </c>
      <c r="I287" s="19">
        <f ca="1">IF(Khấu_trừ_dần[[#This Row],[ngày
thanh toán]]="",0,Khấu_trừ_dần[[#This Row],[số dư
đầu kỳ]]-Khấu_trừ_dần[[#This Row],[gốc]])</f>
        <v>69816.0857047744</v>
      </c>
      <c r="J287" s="20">
        <f ca="1">IF(Khấu_trừ_dần[[#This Row],[số dư
cuối kỳ]]&gt;0,LastRow-ROW(),0)</f>
        <v>76</v>
      </c>
    </row>
    <row r="288" spans="2:10" ht="15" customHeight="1" x14ac:dyDescent="0.25">
      <c r="B288" s="21">
        <f>ROWS($B$4:B288)</f>
        <v>285</v>
      </c>
      <c r="C288" s="15">
        <f ca="1">IF(Giá_trị_đã_nhập,IF(Khấu_trừ_dần[[#This Row],['#]]&lt;=Thời_hạn_Vay,IF(ROW()-ROW(Khấu_trừ_dần[[#Headers],[ngày
thanh toán]])=1,LoanStart,IF(I287&gt;0,EDATE(C287,1),"")),""),"")</f>
        <v>53386</v>
      </c>
      <c r="D288" s="19">
        <f ca="1">IF(ROW()-ROW(Khấu_trừ_dần[[#Headers],[số dư
đầu kỳ]])=1,Số_tiền_Vay,IF(Khấu_trừ_dần[[#This Row],[ngày
thanh toán]]="",0,INDEX(Khấu_trừ_dần[], ROW()-4,8)))</f>
        <v>69816.0857047744</v>
      </c>
      <c r="E288" s="19">
        <f ca="1">IF(Giá_trị_đã_nhập,IF(ROW()-ROW(Khấu_trừ_dần[[#Headers],[lãi_suất]])=1,-IPMT(Lãi_Suất_/12,1,Thời_hạn_Vay-ROWS($C$4:C288)+1,Khấu_trừ_dần[[#This Row],[số dư
đầu kỳ]]),IFERROR(-IPMT(Lãi_Suất_/12,1,Khấu_trừ_dần[[#This Row],['#
còn lại]],D289),0)),0)</f>
        <v>2.8763892839938893E2</v>
      </c>
      <c r="F288" s="19">
        <f ca="1">IFERROR(IF(AND(Giá_trị_đã_nhập,Khấu_trừ_dần[[#This Row],[ngày
thanh toán]]&lt;&gt;""),-PPMT(Lãi_Suất_/12,1,Thời_hạn_Vay-ROWS($C$4:C288)+1,Khấu_trừ_dần[[#This Row],[số dư
đầu kỳ]]),""),0)</f>
        <v>7.827428889210521E2</v>
      </c>
      <c r="G288" s="19">
        <f ca="1">IF(Khấu_trừ_dần[[#This Row],[ngày
thanh toán]]="",0,PropertyTaxAmount)</f>
        <v>375</v>
      </c>
      <c r="H288" s="19">
        <f ca="1">IF(Khấu_trừ_dần[[#This Row],[ngày
thanh toán]]="",0,Khấu_trừ_dần[[#This Row],[lãi_suất]]+Khấu_trừ_dần[[#This Row],[gốc]]+Khấu_trừ_dần[[#This Row],[thuế
bất động sản]])</f>
        <v>1.445381817320441E3</v>
      </c>
      <c r="I288" s="19">
        <f ca="1">IF(Khấu_trừ_dần[[#This Row],[ngày
thanh toán]]="",0,Khấu_trừ_dần[[#This Row],[số dư
đầu kỳ]]-Khấu_trừ_dần[[#This Row],[gốc]])</f>
        <v>6.903334281585335E4</v>
      </c>
      <c r="J288" s="20">
        <f ca="1">IF(Khấu_trừ_dần[[#This Row],[số dư
cuối kỳ]]&gt;0,LastRow-ROW(),0)</f>
        <v>75</v>
      </c>
    </row>
    <row r="289" spans="2:10" ht="15" customHeight="1" x14ac:dyDescent="0.25">
      <c r="B289" s="21">
        <f>ROWS($B$4:B289)</f>
        <v>286</v>
      </c>
      <c r="C289" s="15">
        <f ca="1">IF(Giá_trị_đã_nhập,IF(Khấu_trừ_dần[[#This Row],['#]]&lt;=Thời_hạn_Vay,IF(ROW()-ROW(Khấu_trừ_dần[[#Headers],[ngày
thanh toán]])=1,LoanStart,IF(I288&gt;0,EDATE(C288,1),"")),""),"")</f>
        <v>53414</v>
      </c>
      <c r="D289" s="19">
        <f ca="1">IF(ROW()-ROW(Khấu_trừ_dần[[#Headers],[số dư
đầu kỳ]])=1,Số_tiền_Vay,IF(Khấu_trừ_dần[[#This Row],[ngày
thanh toán]]="",0,INDEX(Khấu_trừ_dần[], ROW()-4,8)))</f>
        <v>6.903334281585335E4</v>
      </c>
      <c r="E289" s="19">
        <f ca="1">IF(Giá_trị_đã_nhập,IF(ROW()-ROW(Khấu_trừ_dần[[#Headers],[lãi_suất]])=1,-IPMT(Lãi_Suất_/12,1,Thời_hạn_Vay-ROWS($C$4:C289)+1,Khấu_trừ_dần[[#This Row],[số dư
đầu kỳ]]),IFERROR(-IPMT(Lãi_Suất_/12,1,Khấu_trừ_dần[[#This Row],['#
còn lại]],D290),0)),0)</f>
        <v>2.8436391040928527E2</v>
      </c>
      <c r="F289" s="19">
        <f ca="1">IFERROR(IF(AND(Giá_trị_đã_nhập,Khấu_trừ_dần[[#This Row],[ngày
thanh toán]]&lt;&gt;""),-PPMT(Lãi_Suất_/12,1,Thời_hạn_Vay-ROWS($C$4:C289)+1,Khấu_trừ_dần[[#This Row],[số dư
đầu kỳ]]),""),0)</f>
        <v>7.860043176248898E2</v>
      </c>
      <c r="G289" s="19">
        <f ca="1">IF(Khấu_trừ_dần[[#This Row],[ngày
thanh toán]]="",0,PropertyTaxAmount)</f>
        <v>375</v>
      </c>
      <c r="H289" s="19">
        <f ca="1">IF(Khấu_trừ_dần[[#This Row],[ngày
thanh toán]]="",0,Khấu_trừ_dần[[#This Row],[lãi_suất]]+Khấu_trừ_dần[[#This Row],[gốc]]+Khấu_trừ_dần[[#This Row],[thuế
bất động sản]])</f>
        <v>1.445368228034175E3</v>
      </c>
      <c r="I289" s="19">
        <f ca="1">IF(Khấu_trừ_dần[[#This Row],[ngày
thanh toán]]="",0,Khấu_trừ_dần[[#This Row],[số dư
đầu kỳ]]-Khấu_trừ_dần[[#This Row],[gốc]])</f>
        <v>6.824733849822846E4</v>
      </c>
      <c r="J289" s="20">
        <f ca="1">IF(Khấu_trừ_dần[[#This Row],[số dư
cuối kỳ]]&gt;0,LastRow-ROW(),0)</f>
        <v>74</v>
      </c>
    </row>
    <row r="290" spans="2:10" ht="15" customHeight="1" x14ac:dyDescent="0.25">
      <c r="B290" s="21">
        <f>ROWS($B$4:B290)</f>
        <v>287</v>
      </c>
      <c r="C290" s="15">
        <f ca="1">IF(Giá_trị_đã_nhập,IF(Khấu_trừ_dần[[#This Row],['#]]&lt;=Thời_hạn_Vay,IF(ROW()-ROW(Khấu_trừ_dần[[#Headers],[ngày
thanh toán]])=1,LoanStart,IF(I289&gt;0,EDATE(C289,1),"")),""),"")</f>
        <v>53445</v>
      </c>
      <c r="D290" s="19">
        <f ca="1">IF(ROW()-ROW(Khấu_trừ_dần[[#Headers],[số dư
đầu kỳ]])=1,Số_tiền_Vay,IF(Khấu_trừ_dần[[#This Row],[ngày
thanh toán]]="",0,INDEX(Khấu_trừ_dần[], ROW()-4,8)))</f>
        <v>6.824733849822846E4</v>
      </c>
      <c r="E290" s="19">
        <f ca="1">IF(Giá_trị_đã_nhập,IF(ROW()-ROW(Khấu_trừ_dần[[#Headers],[lãi_suất]])=1,-IPMT(Lãi_Suất_/12,1,Thời_hạn_Vay-ROWS($C$4:C290)+1,Khấu_trừ_dần[[#This Row],[số dư
đầu kỳ]]),IFERROR(-IPMT(Lãi_Suất_/12,1,Khấu_trừ_dần[[#This Row],['#
còn lại]],D291),0)),0)</f>
        <v>2.8107524651088943E2</v>
      </c>
      <c r="F290" s="19">
        <f ca="1">IFERROR(IF(AND(Giá_trị_đã_nhập,Khấu_trừ_dần[[#This Row],[ngày
thanh toán]]&lt;&gt;""),-PPMT(Lãi_Suất_/12,1,Thời_hạn_Vay-ROWS($C$4:C290)+1,Khấu_trừ_dần[[#This Row],[số dư
đầu kỳ]]),""),0)</f>
        <v>7.892793356149936E2</v>
      </c>
      <c r="G290" s="19">
        <f ca="1">IF(Khấu_trừ_dần[[#This Row],[ngày
thanh toán]]="",0,PropertyTaxAmount)</f>
        <v>375</v>
      </c>
      <c r="H290" s="19">
        <f ca="1">IF(Khấu_trừ_dần[[#This Row],[ngày
thanh toán]]="",0,Khấu_trừ_dần[[#This Row],[lãi_suất]]+Khấu_trừ_dần[[#This Row],[gốc]]+Khấu_trừ_dần[[#This Row],[thuế
bất động sản]])</f>
        <v>1.445354582125883E3</v>
      </c>
      <c r="I290" s="19">
        <f ca="1">IF(Khấu_trừ_dần[[#This Row],[ngày
thanh toán]]="",0,Khấu_trừ_dần[[#This Row],[số dư
đầu kỳ]]-Khấu_trừ_dần[[#This Row],[gốc]])</f>
        <v>6.745805916261347E4</v>
      </c>
      <c r="J290" s="20">
        <f ca="1">IF(Khấu_trừ_dần[[#This Row],[số dư
cuối kỳ]]&gt;0,LastRow-ROW(),0)</f>
        <v>73</v>
      </c>
    </row>
    <row r="291" spans="2:10" ht="15" customHeight="1" x14ac:dyDescent="0.25">
      <c r="B291" s="21">
        <f>ROWS($B$4:B291)</f>
        <v>288</v>
      </c>
      <c r="C291" s="15">
        <f ca="1">IF(Giá_trị_đã_nhập,IF(Khấu_trừ_dần[[#This Row],['#]]&lt;=Thời_hạn_Vay,IF(ROW()-ROW(Khấu_trừ_dần[[#Headers],[ngày
thanh toán]])=1,LoanStart,IF(I290&gt;0,EDATE(C290,1),"")),""),"")</f>
        <v>53475</v>
      </c>
      <c r="D291" s="19">
        <f ca="1">IF(ROW()-ROW(Khấu_trừ_dần[[#Headers],[số dư
đầu kỳ]])=1,Số_tiền_Vay,IF(Khấu_trừ_dần[[#This Row],[ngày
thanh toán]]="",0,INDEX(Khấu_trừ_dần[], ROW()-4,8)))</f>
        <v>6.745805916261347E4</v>
      </c>
      <c r="E291" s="19">
        <f ca="1">IF(Giá_trị_đã_nhập,IF(ROW()-ROW(Khấu_trừ_dần[[#Headers],[lãi_suất]])=1,-IPMT(Lãi_Suất_/12,1,Thời_hạn_Vay-ROWS($C$4:C291)+1,Khấu_trừ_dần[[#This Row],[số dư
đầu kỳ]]),IFERROR(-IPMT(Lãi_Suất_/12,1,Khấu_trừ_dần[[#This Row],['#
còn lại]],D292),0)),0)</f>
        <v>2.7777287984625036E2</v>
      </c>
      <c r="F291" s="19">
        <f ca="1">IFERROR(IF(AND(Giá_trị_đã_nhập,Khấu_trừ_dần[[#This Row],[ngày
thanh toán]]&lt;&gt;""),-PPMT(Lãi_Suất_/12,1,Thời_hạn_Vay-ROWS($C$4:C291)+1,Khấu_trừ_dần[[#This Row],[số dư
đầu kỳ]]),""),0)</f>
        <v>7.925679995133894E2</v>
      </c>
      <c r="G291" s="19">
        <f ca="1">IF(Khấu_trừ_dần[[#This Row],[ngày
thanh toán]]="",0,PropertyTaxAmount)</f>
        <v>375</v>
      </c>
      <c r="H291" s="19">
        <f ca="1">IF(Khấu_trừ_dần[[#This Row],[ngày
thanh toán]]="",0,Khấu_trừ_dần[[#This Row],[lãi_suất]]+Khấu_trừ_dần[[#This Row],[gốc]]+Khấu_trừ_dần[[#This Row],[thuế
bất động sản]])</f>
        <v>1.4453408793596398E3</v>
      </c>
      <c r="I291" s="19">
        <f ca="1">IF(Khấu_trừ_dần[[#This Row],[ngày
thanh toán]]="",0,Khấu_trừ_dần[[#This Row],[số dư
đầu kỳ]]-Khấu_trừ_dần[[#This Row],[gốc]])</f>
        <v>6.666549116310009E4</v>
      </c>
      <c r="J291" s="20">
        <f ca="1">IF(Khấu_trừ_dần[[#This Row],[số dư
cuối kỳ]]&gt;0,LastRow-ROW(),0)</f>
        <v>72</v>
      </c>
    </row>
    <row r="292" spans="2:10" ht="15" customHeight="1" x14ac:dyDescent="0.25">
      <c r="B292" s="21">
        <f>ROWS($B$4:B292)</f>
        <v>289</v>
      </c>
      <c r="C292" s="15">
        <f ca="1">IF(Giá_trị_đã_nhập,IF(Khấu_trừ_dần[[#This Row],['#]]&lt;=Thời_hạn_Vay,IF(ROW()-ROW(Khấu_trừ_dần[[#Headers],[ngày
thanh toán]])=1,LoanStart,IF(I291&gt;0,EDATE(C291,1),"")),""),"")</f>
        <v>53506</v>
      </c>
      <c r="D292" s="19">
        <f ca="1">IF(ROW()-ROW(Khấu_trừ_dần[[#Headers],[số dư
đầu kỳ]])=1,Số_tiền_Vay,IF(Khấu_trừ_dần[[#This Row],[ngày
thanh toán]]="",0,INDEX(Khấu_trừ_dần[], ROW()-4,8)))</f>
        <v>6.666549116310009E4</v>
      </c>
      <c r="E292" s="19">
        <f ca="1">IF(Giá_trị_đã_nhập,IF(ROW()-ROW(Khấu_trừ_dần[[#Headers],[lãi_suất]])=1,-IPMT(Lãi_Suất_/12,1,Thời_hạn_Vay-ROWS($C$4:C292)+1,Khấu_trừ_dần[[#This Row],[số dư
đầu kỳ]]),IFERROR(-IPMT(Lãi_Suất_/12,1,Khấu_trừ_dần[[#This Row],['#
còn lại]],D293),0)),0)</f>
        <v>2.7445675332050854E2</v>
      </c>
      <c r="F292" s="19">
        <f ca="1">IFERROR(IF(AND(Giá_trị_đã_nhập,Khấu_trừ_dần[[#This Row],[ngày
thanh toán]]&lt;&gt;""),-PPMT(Lãi_Suất_/12,1,Thời_hạn_Vay-ROWS($C$4:C292)+1,Khấu_trừ_dần[[#This Row],[số dư
đầu kỳ]]),""),0)</f>
        <v>7.958703661780287E2</v>
      </c>
      <c r="G292" s="19">
        <f ca="1">IF(Khấu_trừ_dần[[#This Row],[ngày
thanh toán]]="",0,PropertyTaxAmount)</f>
        <v>375</v>
      </c>
      <c r="H292" s="19">
        <f ca="1">IF(Khấu_trừ_dần[[#This Row],[ngày
thanh toán]]="",0,Khấu_trừ_dần[[#This Row],[lãi_suất]]+Khấu_trừ_dần[[#This Row],[gốc]]+Khấu_trừ_dần[[#This Row],[thuế
bất động sản]])</f>
        <v>1.4453271194985373E3</v>
      </c>
      <c r="I292" s="19">
        <f ca="1">IF(Khấu_trừ_dần[[#This Row],[ngày
thanh toán]]="",0,Khấu_trừ_dần[[#This Row],[số dư
đầu kỳ]]-Khấu_trừ_dần[[#This Row],[gốc]])</f>
        <v>6.586962079692206E4</v>
      </c>
      <c r="J292" s="20">
        <f ca="1">IF(Khấu_trừ_dần[[#This Row],[số dư
cuối kỳ]]&gt;0,LastRow-ROW(),0)</f>
        <v>71</v>
      </c>
    </row>
    <row r="293" spans="2:10" ht="15" customHeight="1" x14ac:dyDescent="0.25">
      <c r="B293" s="21">
        <f>ROWS($B$4:B293)</f>
        <v>290</v>
      </c>
      <c r="C293" s="15">
        <f ca="1">IF(Giá_trị_đã_nhập,IF(Khấu_trừ_dần[[#This Row],['#]]&lt;=Thời_hạn_Vay,IF(ROW()-ROW(Khấu_trừ_dần[[#Headers],[ngày
thanh toán]])=1,LoanStart,IF(I292&gt;0,EDATE(C292,1),"")),""),"")</f>
        <v>53536</v>
      </c>
      <c r="D293" s="19">
        <f ca="1">IF(ROW()-ROW(Khấu_trừ_dần[[#Headers],[số dư
đầu kỳ]])=1,Số_tiền_Vay,IF(Khấu_trừ_dần[[#This Row],[ngày
thanh toán]]="",0,INDEX(Khấu_trừ_dần[], ROW()-4,8)))</f>
        <v>6.586962079692206E4</v>
      </c>
      <c r="E293" s="19">
        <f ca="1">IF(Giá_trị_đã_nhập,IF(ROW()-ROW(Khấu_trừ_dần[[#Headers],[lãi_suất]])=1,-IPMT(Lãi_Suất_/12,1,Thời_hạn_Vay-ROWS($C$4:C293)+1,Khấu_trừ_dần[[#This Row],[số dư
đầu kỳ]]),IFERROR(-IPMT(Lãi_Suất_/12,1,Khấu_trừ_dần[[#This Row],['#
còn lại]],D294),0)),0)</f>
        <v>2.7112680960090955E2</v>
      </c>
      <c r="F293" s="19">
        <f ca="1">IFERROR(IF(AND(Giá_trị_đã_nhập,Khấu_trừ_dần[[#This Row],[ngày
thanh toán]]&lt;&gt;""),-PPMT(Lãi_Suất_/12,1,Thời_hạn_Vay-ROWS($C$4:C293)+1,Khấu_trừ_dần[[#This Row],[số dư
đầu kỳ]]),""),0)</f>
        <v>7.991864927037703E2</v>
      </c>
      <c r="G293" s="19">
        <f ca="1">IF(Khấu_trừ_dần[[#This Row],[ngày
thanh toán]]="",0,PropertyTaxAmount)</f>
        <v>375</v>
      </c>
      <c r="H293" s="19">
        <f ca="1">IF(Khấu_trừ_dần[[#This Row],[ngày
thanh toán]]="",0,Khấu_trừ_dần[[#This Row],[lãi_suất]]+Khấu_trừ_dần[[#This Row],[gốc]]+Khấu_trừ_dần[[#This Row],[thuế
bất động sản]])</f>
        <v>1.4453133023046798E3</v>
      </c>
      <c r="I293" s="19">
        <f ca="1">IF(Khấu_trừ_dần[[#This Row],[ngày
thanh toán]]="",0,Khấu_trừ_dần[[#This Row],[số dư
đầu kỳ]]-Khấu_trừ_dần[[#This Row],[gốc]])</f>
        <v>6.507043430421829E4</v>
      </c>
      <c r="J293" s="20">
        <f ca="1">IF(Khấu_trừ_dần[[#This Row],[số dư
cuối kỳ]]&gt;0,LastRow-ROW(),0)</f>
        <v>70</v>
      </c>
    </row>
    <row r="294" spans="2:10" ht="15" customHeight="1" x14ac:dyDescent="0.25">
      <c r="B294" s="21">
        <f>ROWS($B$4:B294)</f>
        <v>291</v>
      </c>
      <c r="C294" s="15">
        <f ca="1">IF(Giá_trị_đã_nhập,IF(Khấu_trừ_dần[[#This Row],['#]]&lt;=Thời_hạn_Vay,IF(ROW()-ROW(Khấu_trừ_dần[[#Headers],[ngày
thanh toán]])=1,LoanStart,IF(I293&gt;0,EDATE(C293,1),"")),""),"")</f>
        <v>53567</v>
      </c>
      <c r="D294" s="19">
        <f ca="1">IF(ROW()-ROW(Khấu_trừ_dần[[#Headers],[số dư
đầu kỳ]])=1,Số_tiền_Vay,IF(Khấu_trừ_dần[[#This Row],[ngày
thanh toán]]="",0,INDEX(Khấu_trừ_dần[], ROW()-4,8)))</f>
        <v>6.507043430421829E4</v>
      </c>
      <c r="E294" s="19">
        <f ca="1">IF(Giá_trị_đã_nhập,IF(ROW()-ROW(Khấu_trừ_dần[[#Headers],[lãi_suất]])=1,-IPMT(Lãi_Suất_/12,1,Thời_hạn_Vay-ROWS($C$4:C294)+1,Khấu_trừ_dần[[#This Row],[số dư
đầu kỳ]]),IFERROR(-IPMT(Lãi_Suất_/12,1,Khấu_trừ_dần[[#This Row],['#
còn lại]],D295),0)),0)</f>
        <v>2.6778299111581214E2</v>
      </c>
      <c r="F294" s="19">
        <f ca="1">IFERROR(IF(AND(Giá_trị_đã_nhập,Khấu_trừ_dần[[#This Row],[ngày
thanh toán]]&lt;&gt;""),-PPMT(Lãi_Suất_/12,1,Thời_hạn_Vay-ROWS($C$4:C294)+1,Khấu_trừ_dần[[#This Row],[số dư
đầu kỳ]]),""),0)</f>
        <v>8.025164364233693E2</v>
      </c>
      <c r="G294" s="19">
        <f ca="1">IF(Khấu_trừ_dần[[#This Row],[ngày
thanh toán]]="",0,PropertyTaxAmount)</f>
        <v>375</v>
      </c>
      <c r="H294" s="19">
        <f ca="1">IF(Khấu_trừ_dần[[#This Row],[ngày
thanh toán]]="",0,Khấu_trừ_dần[[#This Row],[lãi_suất]]+Khấu_trừ_dần[[#This Row],[gốc]]+Khấu_trừ_dần[[#This Row],[thuế
bất động sản]])</f>
        <v>1.4452994275391816E3</v>
      </c>
      <c r="I294" s="19">
        <f ca="1">IF(Khấu_trừ_dần[[#This Row],[ngày
thanh toán]]="",0,Khấu_trừ_dần[[#This Row],[số dư
đầu kỳ]]-Khấu_trừ_dần[[#This Row],[gốc]])</f>
        <v>6.426791786779492E4</v>
      </c>
      <c r="J294" s="20">
        <f ca="1">IF(Khấu_trừ_dần[[#This Row],[số dư
cuối kỳ]]&gt;0,LastRow-ROW(),0)</f>
        <v>69</v>
      </c>
    </row>
    <row r="295" spans="2:10" ht="15" customHeight="1" x14ac:dyDescent="0.25">
      <c r="B295" s="21">
        <f>ROWS($B$4:B295)</f>
        <v>292</v>
      </c>
      <c r="C295" s="15">
        <f ca="1">IF(Giá_trị_đã_nhập,IF(Khấu_trừ_dần[[#This Row],['#]]&lt;=Thời_hạn_Vay,IF(ROW()-ROW(Khấu_trừ_dần[[#Headers],[ngày
thanh toán]])=1,LoanStart,IF(I294&gt;0,EDATE(C294,1),"")),""),"")</f>
        <v>53598</v>
      </c>
      <c r="D295" s="19">
        <f ca="1">IF(ROW()-ROW(Khấu_trừ_dần[[#Headers],[số dư
đầu kỳ]])=1,Số_tiền_Vay,IF(Khấu_trừ_dần[[#This Row],[ngày
thanh toán]]="",0,INDEX(Khấu_trừ_dần[], ROW()-4,8)))</f>
        <v>6.426791786779492E4</v>
      </c>
      <c r="E295" s="19">
        <f ca="1">IF(Giá_trị_đã_nhập,IF(ROW()-ROW(Khấu_trừ_dần[[#Headers],[lãi_suất]])=1,-IPMT(Lãi_Suất_/12,1,Thời_hạn_Vay-ROWS($C$4:C295)+1,Khấu_trừ_dần[[#This Row],[số dư
đầu kỳ]]),IFERROR(-IPMT(Lãi_Suất_/12,1,Khấu_trừ_dần[[#This Row],['#
còn lại]],D296),0)),0)</f>
        <v>2.644252400536935E2</v>
      </c>
      <c r="F295" s="19">
        <f ca="1">IFERROR(IF(AND(Giá_trị_đã_nhập,Khấu_trừ_dần[[#This Row],[ngày
thanh toán]]&lt;&gt;""),-PPMT(Lãi_Suất_/12,1,Thời_hạn_Vay-ROWS($C$4:C295)+1,Khấu_trừ_dần[[#This Row],[số dư
đầu kỳ]]),""),0)</f>
        <v>8.058602549084667E2</v>
      </c>
      <c r="G295" s="19">
        <f ca="1">IF(Khấu_trừ_dần[[#This Row],[ngày
thanh toán]]="",0,PropertyTaxAmount)</f>
        <v>375</v>
      </c>
      <c r="H295" s="19">
        <f ca="1">IF(Khấu_trừ_dần[[#This Row],[ngày
thanh toán]]="",0,Khấu_trừ_dần[[#This Row],[lãi_suất]]+Khấu_trừ_dần[[#This Row],[gốc]]+Khấu_trừ_dần[[#This Row],[thuế
bất động sản]])</f>
        <v>1.44528549496216E3</v>
      </c>
      <c r="I295" s="19">
        <f ca="1">IF(Khấu_trừ_dần[[#This Row],[ngày
thanh toán]]="",0,Khấu_trừ_dần[[#This Row],[số dư
đầu kỳ]]-Khấu_trừ_dần[[#This Row],[gốc]])</f>
        <v>6.346205761288645E4</v>
      </c>
      <c r="J295" s="20">
        <f ca="1">IF(Khấu_trừ_dần[[#This Row],[số dư
cuối kỳ]]&gt;0,LastRow-ROW(),0)</f>
        <v>68</v>
      </c>
    </row>
    <row r="296" spans="2:10" ht="15" customHeight="1" x14ac:dyDescent="0.25">
      <c r="B296" s="21">
        <f>ROWS($B$4:B296)</f>
        <v>293</v>
      </c>
      <c r="C296" s="15">
        <f ca="1">IF(Giá_trị_đã_nhập,IF(Khấu_trừ_dần[[#This Row],['#]]&lt;=Thời_hạn_Vay,IF(ROW()-ROW(Khấu_trừ_dần[[#Headers],[ngày
thanh toán]])=1,LoanStart,IF(I295&gt;0,EDATE(C295,1),"")),""),"")</f>
        <v>53628</v>
      </c>
      <c r="D296" s="19">
        <f ca="1">IF(ROW()-ROW(Khấu_trừ_dần[[#Headers],[số dư
đầu kỳ]])=1,Số_tiền_Vay,IF(Khấu_trừ_dần[[#This Row],[ngày
thanh toán]]="",0,INDEX(Khấu_trừ_dần[], ROW()-4,8)))</f>
        <v>6.346205761288645E4</v>
      </c>
      <c r="E296" s="19">
        <f ca="1">IF(Giá_trị_đã_nhập,IF(ROW()-ROW(Khấu_trừ_dần[[#Headers],[lãi_suất]])=1,-IPMT(Lãi_Suất_/12,1,Thời_hạn_Vay-ROWS($C$4:C296)+1,Khấu_trừ_dần[[#This Row],[số dư
đầu kỳ]]),IFERROR(-IPMT(Lãi_Suất_/12,1,Khấu_trừ_dần[[#This Row],['#
còn lại]],D297),0)),0)</f>
        <v>2.610534983621494E2</v>
      </c>
      <c r="F296" s="19">
        <f ca="1">IFERROR(IF(AND(Giá_trị_đã_nhập,Khấu_trừ_dần[[#This Row],[ngày
thanh toán]]&lt;&gt;""),-PPMT(Lãi_Suất_/12,1,Thời_hạn_Vay-ROWS($C$4:C296)+1,Khấu_trừ_dần[[#This Row],[số dư
đầu kỳ]]),""),0)</f>
        <v>8.092180059705854E2</v>
      </c>
      <c r="G296" s="19">
        <f ca="1">IF(Khấu_trừ_dần[[#This Row],[ngày
thanh toán]]="",0,PropertyTaxAmount)</f>
        <v>375</v>
      </c>
      <c r="H296" s="19">
        <f ca="1">IF(Khấu_trừ_dần[[#This Row],[ngày
thanh toán]]="",0,Khấu_trừ_dần[[#This Row],[lãi_suất]]+Khấu_trừ_dần[[#This Row],[gốc]]+Khấu_trừ_dần[[#This Row],[thuế
bất động sản]])</f>
        <v>1.4452715043327348E3</v>
      </c>
      <c r="I296" s="19">
        <f ca="1">IF(Khấu_trừ_dần[[#This Row],[ngày
thanh toán]]="",0,Khấu_trừ_dần[[#This Row],[số dư
đầu kỳ]]-Khấu_trừ_dần[[#This Row],[gốc]])</f>
        <v>6.265283960691586E4</v>
      </c>
      <c r="J296" s="20">
        <f ca="1">IF(Khấu_trừ_dần[[#This Row],[số dư
cuối kỳ]]&gt;0,LastRow-ROW(),0)</f>
        <v>67</v>
      </c>
    </row>
    <row r="297" spans="2:10" ht="15" customHeight="1" x14ac:dyDescent="0.25">
      <c r="B297" s="21">
        <f>ROWS($B$4:B297)</f>
        <v>294</v>
      </c>
      <c r="C297" s="15">
        <f ca="1">IF(Giá_trị_đã_nhập,IF(Khấu_trừ_dần[[#This Row],['#]]&lt;=Thời_hạn_Vay,IF(ROW()-ROW(Khấu_trừ_dần[[#Headers],[ngày
thanh toán]])=1,LoanStart,IF(I296&gt;0,EDATE(C296,1),"")),""),"")</f>
        <v>53659</v>
      </c>
      <c r="D297" s="19">
        <f ca="1">IF(ROW()-ROW(Khấu_trừ_dần[[#Headers],[số dư
đầu kỳ]])=1,Số_tiền_Vay,IF(Khấu_trừ_dần[[#This Row],[ngày
thanh toán]]="",0,INDEX(Khấu_trừ_dần[], ROW()-4,8)))</f>
        <v>6.265283960691586E4</v>
      </c>
      <c r="E297" s="19">
        <f ca="1">IF(Giá_trị_đã_nhập,IF(ROW()-ROW(Khấu_trừ_dần[[#Headers],[lãi_suất]])=1,-IPMT(Lãi_Suất_/12,1,Thời_hạn_Vay-ROWS($C$4:C297)+1,Khấu_trừ_dần[[#This Row],[số dư
đầu kỳ]]),IFERROR(-IPMT(Lãi_Suất_/12,1,Khấu_trừ_dần[[#This Row],['#
còn lại]],D298),0)),0)</f>
        <v>2.576677077468905E2</v>
      </c>
      <c r="F297" s="19">
        <f ca="1">IFERROR(IF(AND(Giá_trị_đã_nhập,Khấu_trừ_dần[[#This Row],[ngày
thanh toán]]&lt;&gt;""),-PPMT(Lãi_Suất_/12,1,Thời_hạn_Vay-ROWS($C$4:C297)+1,Khấu_trừ_dần[[#This Row],[số dư
đầu kỳ]]),""),0)</f>
        <v>8.125897476621296E2</v>
      </c>
      <c r="G297" s="19">
        <f ca="1">IF(Khấu_trừ_dần[[#This Row],[ngày
thanh toán]]="",0,PropertyTaxAmount)</f>
        <v>375</v>
      </c>
      <c r="H297" s="19">
        <f ca="1">IF(Khấu_trừ_dần[[#This Row],[ngày
thanh toán]]="",0,Khấu_trừ_dần[[#This Row],[lãi_suất]]+Khấu_trừ_dần[[#This Row],[gốc]]+Khấu_trừ_dần[[#This Row],[thuế
bất động sản]])</f>
        <v>1.4452574554090202E3</v>
      </c>
      <c r="I297" s="19">
        <f ca="1">IF(Khấu_trừ_dần[[#This Row],[ngày
thanh toán]]="",0,Khấu_trừ_dần[[#This Row],[số dư
đầu kỳ]]-Khấu_trừ_dần[[#This Row],[gốc]])</f>
        <v>6.184024985925373E4</v>
      </c>
      <c r="J297" s="20">
        <f ca="1">IF(Khấu_trừ_dần[[#This Row],[số dư
cuối kỳ]]&gt;0,LastRow-ROW(),0)</f>
        <v>66</v>
      </c>
    </row>
    <row r="298" spans="2:10" ht="15" customHeight="1" x14ac:dyDescent="0.25">
      <c r="B298" s="21">
        <f>ROWS($B$4:B298)</f>
        <v>295</v>
      </c>
      <c r="C298" s="15">
        <f ca="1">IF(Giá_trị_đã_nhập,IF(Khấu_trừ_dần[[#This Row],['#]]&lt;=Thời_hạn_Vay,IF(ROW()-ROW(Khấu_trừ_dần[[#Headers],[ngày
thanh toán]])=1,LoanStart,IF(I297&gt;0,EDATE(C297,1),"")),""),"")</f>
        <v>53689</v>
      </c>
      <c r="D298" s="19">
        <f ca="1">IF(ROW()-ROW(Khấu_trừ_dần[[#Headers],[số dư
đầu kỳ]])=1,Số_tiền_Vay,IF(Khấu_trừ_dần[[#This Row],[ngày
thanh toán]]="",0,INDEX(Khấu_trừ_dần[], ROW()-4,8)))</f>
        <v>6.184024985925373E4</v>
      </c>
      <c r="E298" s="19">
        <f ca="1">IF(Giá_trị_đã_nhập,IF(ROW()-ROW(Khấu_trừ_dần[[#Headers],[lãi_suất]])=1,-IPMT(Lãi_Suất_/12,1,Thời_hạn_Vay-ROWS($C$4:C298)+1,Khấu_trừ_dần[[#This Row],[số dư
đầu kỳ]]),IFERROR(-IPMT(Lãi_Suất_/12,1,Khấu_trừ_dần[[#This Row],['#
còn lại]],D299),0)),0)</f>
        <v>2.5426780967073475E2</v>
      </c>
      <c r="F298" s="19">
        <f ca="1">IFERROR(IF(AND(Giá_trị_đã_nhập,Khấu_trừ_dần[[#This Row],[ngày
thanh toán]]&lt;&gt;""),-PPMT(Lãi_Suất_/12,1,Thời_hạn_Vay-ROWS($C$4:C298)+1,Khấu_trừ_dần[[#This Row],[số dư
đầu kỳ]]),""),0)</f>
        <v>8.159755382773885E2</v>
      </c>
      <c r="G298" s="19">
        <f ca="1">IF(Khấu_trừ_dần[[#This Row],[ngày
thanh toán]]="",0,PropertyTaxAmount)</f>
        <v>375</v>
      </c>
      <c r="H298" s="19">
        <f ca="1">IF(Khấu_trừ_dần[[#This Row],[ngày
thanh toán]]="",0,Khấu_trừ_dần[[#This Row],[lãi_suất]]+Khấu_trừ_dần[[#This Row],[gốc]]+Khấu_trừ_dần[[#This Row],[thuế
bất động sản]])</f>
        <v>1.4452433479481233E3</v>
      </c>
      <c r="I298" s="19">
        <f ca="1">IF(Khấu_trừ_dần[[#This Row],[ngày
thanh toán]]="",0,Khấu_trừ_dần[[#This Row],[số dư
đầu kỳ]]-Khấu_trừ_dần[[#This Row],[gốc]])</f>
        <v>6.102427432097634E4</v>
      </c>
      <c r="J298" s="20">
        <f ca="1">IF(Khấu_trừ_dần[[#This Row],[số dư
cuối kỳ]]&gt;0,LastRow-ROW(),0)</f>
        <v>65</v>
      </c>
    </row>
    <row r="299" spans="2:10" ht="15" customHeight="1" x14ac:dyDescent="0.25">
      <c r="B299" s="21">
        <f>ROWS($B$4:B299)</f>
        <v>296</v>
      </c>
      <c r="C299" s="15">
        <f ca="1">IF(Giá_trị_đã_nhập,IF(Khấu_trừ_dần[[#This Row],['#]]&lt;=Thời_hạn_Vay,IF(ROW()-ROW(Khấu_trừ_dần[[#Headers],[ngày
thanh toán]])=1,LoanStart,IF(I298&gt;0,EDATE(C298,1),"")),""),"")</f>
        <v>53720</v>
      </c>
      <c r="D299" s="19">
        <f ca="1">IF(ROW()-ROW(Khấu_trừ_dần[[#Headers],[số dư
đầu kỳ]])=1,Số_tiền_Vay,IF(Khấu_trừ_dần[[#This Row],[ngày
thanh toán]]="",0,INDEX(Khấu_trừ_dần[], ROW()-4,8)))</f>
        <v>6.102427432097634E4</v>
      </c>
      <c r="E299" s="19">
        <f ca="1">IF(Giá_trị_đã_nhập,IF(ROW()-ROW(Khấu_trừ_dần[[#Headers],[lãi_suất]])=1,-IPMT(Lãi_Suất_/12,1,Thời_hạn_Vay-ROWS($C$4:C299)+1,Khấu_trừ_dần[[#This Row],[số dư
đầu kỳ]]),IFERROR(-IPMT(Lãi_Suất_/12,1,Khấu_trừ_dần[[#This Row],['#
còn lại]],D300),0)),0)</f>
        <v>2.50853745352595E2</v>
      </c>
      <c r="F299" s="19">
        <f ca="1">IFERROR(IF(AND(Giá_trị_đã_nhập,Khấu_trừ_dần[[#This Row],[ngày
thanh toán]]&lt;&gt;""),-PPMT(Lãi_Suất_/12,1,Thời_hạn_Vay-ROWS($C$4:C299)+1,Khấu_trừ_dần[[#This Row],[số dư
đầu kỳ]]),""),0)</f>
        <v>8.193754363535443E2</v>
      </c>
      <c r="G299" s="19">
        <f ca="1">IF(Khấu_trừ_dần[[#This Row],[ngày
thanh toán]]="",0,PropertyTaxAmount)</f>
        <v>375</v>
      </c>
      <c r="H299" s="19">
        <f ca="1">IF(Khấu_trừ_dần[[#This Row],[ngày
thanh toán]]="",0,Khấu_trừ_dần[[#This Row],[lãi_suất]]+Khấu_trừ_dần[[#This Row],[gốc]]+Khấu_trừ_dần[[#This Row],[thuế
bất động sản]])</f>
        <v>1.4452291817061393E3</v>
      </c>
      <c r="I299" s="19">
        <f ca="1">IF(Khấu_trừ_dần[[#This Row],[ngày
thanh toán]]="",0,Khấu_trừ_dần[[#This Row],[số dư
đầu kỳ]]-Khấu_trừ_dần[[#This Row],[gốc]])</f>
        <v>60204.8988846228</v>
      </c>
      <c r="J299" s="20">
        <f ca="1">IF(Khấu_trừ_dần[[#This Row],[số dư
cuối kỳ]]&gt;0,LastRow-ROW(),0)</f>
        <v>64</v>
      </c>
    </row>
    <row r="300" spans="2:10" ht="15" customHeight="1" x14ac:dyDescent="0.25">
      <c r="B300" s="21">
        <f>ROWS($B$4:B300)</f>
        <v>297</v>
      </c>
      <c r="C300" s="15">
        <f ca="1">IF(Giá_trị_đã_nhập,IF(Khấu_trừ_dần[[#This Row],['#]]&lt;=Thời_hạn_Vay,IF(ROW()-ROW(Khấu_trừ_dần[[#Headers],[ngày
thanh toán]])=1,LoanStart,IF(I299&gt;0,EDATE(C299,1),"")),""),"")</f>
        <v>53751</v>
      </c>
      <c r="D300" s="19">
        <f ca="1">IF(ROW()-ROW(Khấu_trừ_dần[[#Headers],[số dư
đầu kỳ]])=1,Số_tiền_Vay,IF(Khấu_trừ_dần[[#This Row],[ngày
thanh toán]]="",0,INDEX(Khấu_trừ_dần[], ROW()-4,8)))</f>
        <v>60204.8988846228</v>
      </c>
      <c r="E300" s="19">
        <f ca="1">IF(Giá_trị_đã_nhập,IF(ROW()-ROW(Khấu_trừ_dần[[#Headers],[lãi_suất]])=1,-IPMT(Lãi_Suất_/12,1,Thời_hạn_Vay-ROWS($C$4:C300)+1,Khấu_trừ_dần[[#This Row],[số dư
đầu kỳ]]),IFERROR(-IPMT(Lãi_Suất_/12,1,Khấu_trừ_dần[[#This Row],['#
còn lại]],D301),0)),0)</f>
        <v>2.47425455766463E2</v>
      </c>
      <c r="F300" s="19">
        <f ca="1">IFERROR(IF(AND(Giá_trị_đã_nhập,Khấu_trừ_dần[[#This Row],[ngày
thanh toán]]&lt;&gt;""),-PPMT(Lãi_Suất_/12,1,Thời_hạn_Vay-ROWS($C$4:C300)+1,Khấu_trừ_dần[[#This Row],[số dư
đầu kỳ]]),""),0)</f>
        <v>8.227895006716839E2</v>
      </c>
      <c r="G300" s="19">
        <f ca="1">IF(Khấu_trừ_dần[[#This Row],[ngày
thanh toán]]="",0,PropertyTaxAmount)</f>
        <v>375</v>
      </c>
      <c r="H300" s="19">
        <f ca="1">IF(Khấu_trừ_dần[[#This Row],[ngày
thanh toán]]="",0,Khấu_trừ_dần[[#This Row],[lãi_suất]]+Khấu_trừ_dần[[#This Row],[gốc]]+Khấu_trừ_dần[[#This Row],[thuế
bất động sản]])</f>
        <v>1.4452149564381468E3</v>
      </c>
      <c r="I300" s="19">
        <f ca="1">IF(Khấu_trừ_dần[[#This Row],[ngày
thanh toán]]="",0,Khấu_trừ_dần[[#This Row],[số dư
đầu kỳ]]-Khấu_trừ_dần[[#This Row],[gốc]])</f>
        <v>5.9382109383951116E4</v>
      </c>
      <c r="J300" s="20">
        <f ca="1">IF(Khấu_trừ_dần[[#This Row],[số dư
cuối kỳ]]&gt;0,LastRow-ROW(),0)</f>
        <v>63</v>
      </c>
    </row>
    <row r="301" spans="2:10" ht="15" customHeight="1" x14ac:dyDescent="0.25">
      <c r="B301" s="21">
        <f>ROWS($B$4:B301)</f>
        <v>298</v>
      </c>
      <c r="C301" s="15">
        <f ca="1">IF(Giá_trị_đã_nhập,IF(Khấu_trừ_dần[[#This Row],['#]]&lt;=Thời_hạn_Vay,IF(ROW()-ROW(Khấu_trừ_dần[[#Headers],[ngày
thanh toán]])=1,LoanStart,IF(I300&gt;0,EDATE(C300,1),"")),""),"")</f>
        <v>53779</v>
      </c>
      <c r="D301" s="19">
        <f ca="1">IF(ROW()-ROW(Khấu_trừ_dần[[#Headers],[số dư
đầu kỳ]])=1,Số_tiền_Vay,IF(Khấu_trừ_dần[[#This Row],[ngày
thanh toán]]="",0,INDEX(Khấu_trừ_dần[], ROW()-4,8)))</f>
        <v>5.9382109383951116E4</v>
      </c>
      <c r="E301" s="19">
        <f ca="1">IF(Giá_trị_đã_nhập,IF(ROW()-ROW(Khấu_trừ_dần[[#Headers],[lãi_suất]])=1,-IPMT(Lãi_Suất_/12,1,Thời_hạn_Vay-ROWS($C$4:C301)+1,Khấu_trừ_dần[[#This Row],[số dư
đầu kỳ]]),IFERROR(-IPMT(Lãi_Suất_/12,1,Khấu_trừ_dần[[#This Row],['#
còn lại]],D302),0)),0)</f>
        <v>2.4398288164038874E2</v>
      </c>
      <c r="F301" s="19">
        <f ca="1">IFERROR(IF(AND(Giá_trị_đã_nhập,Khấu_trừ_dần[[#This Row],[ngày
thanh toán]]&lt;&gt;""),-PPMT(Lãi_Suất_/12,1,Thời_hạn_Vay-ROWS($C$4:C301)+1,Khấu_trừ_dần[[#This Row],[số dư
đầu kỳ]]),""),0)</f>
        <v>8.262177902578158E2</v>
      </c>
      <c r="G301" s="19">
        <f ca="1">IF(Khấu_trừ_dần[[#This Row],[ngày
thanh toán]]="",0,PropertyTaxAmount)</f>
        <v>375</v>
      </c>
      <c r="H301" s="19">
        <f ca="1">IF(Khấu_trừ_dần[[#This Row],[ngày
thanh toán]]="",0,Khấu_trừ_dần[[#This Row],[lãi_suất]]+Khấu_trừ_dần[[#This Row],[gốc]]+Khấu_trừ_dần[[#This Row],[thuế
bất động sản]])</f>
        <v>1.4452006718982045E3</v>
      </c>
      <c r="I301" s="19">
        <f ca="1">IF(Khấu_trừ_dần[[#This Row],[ngày
thanh toán]]="",0,Khấu_trừ_dần[[#This Row],[số dư
đầu kỳ]]-Khấu_trừ_dần[[#This Row],[gốc]])</f>
        <v>58555.8915936933</v>
      </c>
      <c r="J301" s="20">
        <f ca="1">IF(Khấu_trừ_dần[[#This Row],[số dư
cuối kỳ]]&gt;0,LastRow-ROW(),0)</f>
        <v>62</v>
      </c>
    </row>
    <row r="302" spans="2:10" ht="15" customHeight="1" x14ac:dyDescent="0.25">
      <c r="B302" s="21">
        <f>ROWS($B$4:B302)</f>
        <v>299</v>
      </c>
      <c r="C302" s="15">
        <f ca="1">IF(Giá_trị_đã_nhập,IF(Khấu_trừ_dần[[#This Row],['#]]&lt;=Thời_hạn_Vay,IF(ROW()-ROW(Khấu_trừ_dần[[#Headers],[ngày
thanh toán]])=1,LoanStart,IF(I301&gt;0,EDATE(C301,1),"")),""),"")</f>
        <v>53810</v>
      </c>
      <c r="D302" s="19">
        <f ca="1">IF(ROW()-ROW(Khấu_trừ_dần[[#Headers],[số dư
đầu kỳ]])=1,Số_tiền_Vay,IF(Khấu_trừ_dần[[#This Row],[ngày
thanh toán]]="",0,INDEX(Khấu_trừ_dần[], ROW()-4,8)))</f>
        <v>58555.8915936933</v>
      </c>
      <c r="E302" s="19">
        <f ca="1">IF(Giá_trị_đã_nhập,IF(ROW()-ROW(Khấu_trừ_dần[[#Headers],[lãi_suất]])=1,-IPMT(Lãi_Suất_/12,1,Thời_hạn_Vay-ROWS($C$4:C302)+1,Khấu_trừ_dần[[#This Row],[số dư
đầu kỳ]]),IFERROR(-IPMT(Lãi_Suất_/12,1,Khấu_trừ_dần[[#This Row],['#
còn lại]],D303),0)),0)</f>
        <v>2.4052596345545587E2</v>
      </c>
      <c r="F302" s="19">
        <f ca="1">IFERROR(IF(AND(Giá_trị_đã_nhập,Khấu_trừ_dần[[#This Row],[ngày
thanh toán]]&lt;&gt;""),-PPMT(Lãi_Suất_/12,1,Thời_hạn_Vay-ROWS($C$4:C302)+1,Khấu_trừ_dần[[#This Row],[số dư
đầu kỳ]]),""),0)</f>
        <v>8.296603643838898E2</v>
      </c>
      <c r="G302" s="19">
        <f ca="1">IF(Khấu_trừ_dần[[#This Row],[ngày
thanh toán]]="",0,PropertyTaxAmount)</f>
        <v>375</v>
      </c>
      <c r="H302" s="19">
        <f ca="1">IF(Khấu_trừ_dần[[#This Row],[ngày
thanh toán]]="",0,Khấu_trừ_dần[[#This Row],[lãi_suất]]+Khấu_trừ_dần[[#This Row],[gốc]]+Khấu_trừ_dần[[#This Row],[thuế
bất động sản]])</f>
        <v>1.4451863278393457E3</v>
      </c>
      <c r="I302" s="19">
        <f ca="1">IF(Khấu_trừ_dần[[#This Row],[ngày
thanh toán]]="",0,Khấu_trừ_dần[[#This Row],[số dư
đầu kỳ]]-Khấu_trừ_dần[[#This Row],[gốc]])</f>
        <v>5.772623122930941E4</v>
      </c>
      <c r="J302" s="20">
        <f ca="1">IF(Khấu_trừ_dần[[#This Row],[số dư
cuối kỳ]]&gt;0,LastRow-ROW(),0)</f>
        <v>61</v>
      </c>
    </row>
    <row r="303" spans="2:10" ht="15" customHeight="1" x14ac:dyDescent="0.25">
      <c r="B303" s="21">
        <f>ROWS($B$4:B303)</f>
        <v>300</v>
      </c>
      <c r="C303" s="15">
        <f ca="1">IF(Giá_trị_đã_nhập,IF(Khấu_trừ_dần[[#This Row],['#]]&lt;=Thời_hạn_Vay,IF(ROW()-ROW(Khấu_trừ_dần[[#Headers],[ngày
thanh toán]])=1,LoanStart,IF(I302&gt;0,EDATE(C302,1),"")),""),"")</f>
        <v>53840</v>
      </c>
      <c r="D303" s="19">
        <f ca="1">IF(ROW()-ROW(Khấu_trừ_dần[[#Headers],[số dư
đầu kỳ]])=1,Số_tiền_Vay,IF(Khấu_trừ_dần[[#This Row],[ngày
thanh toán]]="",0,INDEX(Khấu_trừ_dần[], ROW()-4,8)))</f>
        <v>5.772623122930941E4</v>
      </c>
      <c r="E303" s="19">
        <f ca="1">IF(Giá_trị_đã_nhập,IF(ROW()-ROW(Khấu_trừ_dần[[#Headers],[lãi_suất]])=1,-IPMT(Lãi_Suất_/12,1,Thời_hạn_Vay-ROWS($C$4:C303)+1,Khấu_trừ_dần[[#This Row],[số dư
đầu kỳ]]),IFERROR(-IPMT(Lãi_Suất_/12,1,Khấu_trừ_dần[[#This Row],['#
còn lại]],D304),0)),0)</f>
        <v>2.370546414447524E2</v>
      </c>
      <c r="F303" s="19">
        <f ca="1">IFERROR(IF(AND(Giá_trị_đã_nhập,Khấu_trừ_dần[[#This Row],[ngày
thanh toán]]&lt;&gt;""),-PPMT(Lãi_Suất_/12,1,Thời_hạn_Vay-ROWS($C$4:C303)+1,Khấu_trừ_dần[[#This Row],[số dư
đầu kỳ]]),""),0)</f>
        <v>8.331172825688228E2</v>
      </c>
      <c r="G303" s="19">
        <f ca="1">IF(Khấu_trừ_dần[[#This Row],[ngày
thanh toán]]="",0,PropertyTaxAmount)</f>
        <v>375</v>
      </c>
      <c r="H303" s="19">
        <f ca="1">IF(Khấu_trừ_dần[[#This Row],[ngày
thanh toán]]="",0,Khấu_trừ_dần[[#This Row],[lãi_suất]]+Khấu_trừ_dần[[#This Row],[gốc]]+Khấu_trừ_dần[[#This Row],[thuế
bất động sản]])</f>
        <v>1.4451719240135753E3</v>
      </c>
      <c r="I303" s="19">
        <f ca="1">IF(Khấu_trừ_dần[[#This Row],[ngày
thanh toán]]="",0,Khấu_trừ_dần[[#This Row],[số dư
đầu kỳ]]-Khấu_trừ_dần[[#This Row],[gốc]])</f>
        <v>5.689311394674058E4</v>
      </c>
      <c r="J303" s="20">
        <f ca="1">IF(Khấu_trừ_dần[[#This Row],[số dư
cuối kỳ]]&gt;0,LastRow-ROW(),0)</f>
        <v>60</v>
      </c>
    </row>
    <row r="304" spans="2:10" ht="15" customHeight="1" x14ac:dyDescent="0.25">
      <c r="B304" s="21">
        <f>ROWS($B$4:B304)</f>
        <v>301</v>
      </c>
      <c r="C304" s="15">
        <f ca="1">IF(Giá_trị_đã_nhập,IF(Khấu_trừ_dần[[#This Row],['#]]&lt;=Thời_hạn_Vay,IF(ROW()-ROW(Khấu_trừ_dần[[#Headers],[ngày
thanh toán]])=1,LoanStart,IF(I303&gt;0,EDATE(C303,1),"")),""),"")</f>
        <v>53871</v>
      </c>
      <c r="D304" s="19">
        <f ca="1">IF(ROW()-ROW(Khấu_trừ_dần[[#Headers],[số dư
đầu kỳ]])=1,Số_tiền_Vay,IF(Khấu_trừ_dần[[#This Row],[ngày
thanh toán]]="",0,INDEX(Khấu_trừ_dần[], ROW()-4,8)))</f>
        <v>5.689311394674058E4</v>
      </c>
      <c r="E304" s="19">
        <f ca="1">IF(Giá_trị_đã_nhập,IF(ROW()-ROW(Khấu_trừ_dần[[#Headers],[lãi_suất]])=1,-IPMT(Lãi_Suất_/12,1,Thời_hạn_Vay-ROWS($C$4:C304)+1,Khấu_trừ_dần[[#This Row],[số dư
đầu kỳ]]),IFERROR(-IPMT(Lãi_Suất_/12,1,Khấu_trừ_dần[[#This Row],['#
còn lại]],D305),0)),0)</f>
        <v>2.335688555923377E2</v>
      </c>
      <c r="F304" s="19">
        <f ca="1">IFERROR(IF(AND(Giá_trị_đã_nhập,Khấu_trừ_dần[[#This Row],[ngày
thanh toán]]&lt;&gt;""),-PPMT(Lãi_Suất_/12,1,Thời_hạn_Vay-ROWS($C$4:C304)+1,Khấu_trừ_dần[[#This Row],[số dư
đầu kỳ]]),""),0)</f>
        <v>8.365886045795263E2</v>
      </c>
      <c r="G304" s="19">
        <f ca="1">IF(Khấu_trừ_dần[[#This Row],[ngày
thanh toán]]="",0,PropertyTaxAmount)</f>
        <v>375</v>
      </c>
      <c r="H304" s="19">
        <f ca="1">IF(Khấu_trừ_dần[[#This Row],[ngày
thanh toán]]="",0,Khấu_trừ_dần[[#This Row],[lãi_suất]]+Khấu_trừ_dần[[#This Row],[gốc]]+Khấu_trừ_dần[[#This Row],[thuế
bất động sản]])</f>
        <v>1.445157460171864E3</v>
      </c>
      <c r="I304" s="19">
        <f ca="1">IF(Khấu_trừ_dần[[#This Row],[ngày
thanh toán]]="",0,Khấu_trừ_dần[[#This Row],[số dư
đầu kỳ]]-Khấu_trừ_dần[[#This Row],[gốc]])</f>
        <v>5.6056525342161054E4</v>
      </c>
      <c r="J304" s="20">
        <f ca="1">IF(Khấu_trừ_dần[[#This Row],[số dư
cuối kỳ]]&gt;0,LastRow-ROW(),0)</f>
        <v>59</v>
      </c>
    </row>
    <row r="305" spans="2:10" ht="15" customHeight="1" x14ac:dyDescent="0.25">
      <c r="B305" s="21">
        <f>ROWS($B$4:B305)</f>
        <v>302</v>
      </c>
      <c r="C305" s="15">
        <f ca="1">IF(Giá_trị_đã_nhập,IF(Khấu_trừ_dần[[#This Row],['#]]&lt;=Thời_hạn_Vay,IF(ROW()-ROW(Khấu_trừ_dần[[#Headers],[ngày
thanh toán]])=1,LoanStart,IF(I304&gt;0,EDATE(C304,1),"")),""),"")</f>
        <v>53901</v>
      </c>
      <c r="D305" s="19">
        <f ca="1">IF(ROW()-ROW(Khấu_trừ_dần[[#Headers],[số dư
đầu kỳ]])=1,Số_tiền_Vay,IF(Khấu_trừ_dần[[#This Row],[ngày
thanh toán]]="",0,INDEX(Khấu_trừ_dần[], ROW()-4,8)))</f>
        <v>5.6056525342161054E4</v>
      </c>
      <c r="E305" s="19">
        <f ca="1">IF(Giá_trị_đã_nhập,IF(ROW()-ROW(Khấu_trừ_dần[[#Headers],[lãi_suất]])=1,-IPMT(Lãi_Suất_/12,1,Thời_hạn_Vay-ROWS($C$4:C305)+1,Khấu_trừ_dần[[#This Row],[số dư
đầu kỳ]]),IFERROR(-IPMT(Lãi_Suất_/12,1,Khấu_trừ_dần[[#This Row],['#
còn lại]],D306),0)),0)</f>
        <v>2.3006854563220463E2</v>
      </c>
      <c r="F305" s="19">
        <f ca="1">IFERROR(IF(AND(Giá_trị_đã_nhập,Khấu_trừ_dần[[#This Row],[ngày
thanh toán]]&lt;&gt;""),-PPMT(Lãi_Suất_/12,1,Thời_hạn_Vay-ROWS($C$4:C305)+1,Khấu_trừ_dần[[#This Row],[số dư
đầu kỳ]]),""),0)</f>
        <v>8.40074390431941E2</v>
      </c>
      <c r="G305" s="19">
        <f ca="1">IF(Khấu_trừ_dần[[#This Row],[ngày
thanh toán]]="",0,PropertyTaxAmount)</f>
        <v>375</v>
      </c>
      <c r="H305" s="19">
        <f ca="1">IF(Khấu_trừ_dần[[#This Row],[ngày
thanh toán]]="",0,Khấu_trừ_dần[[#This Row],[lãi_suất]]+Khấu_trừ_dần[[#This Row],[gốc]]+Khấu_trừ_dần[[#This Row],[thuế
bất động sản]])</f>
        <v>1.4451429360641455E3</v>
      </c>
      <c r="I305" s="19">
        <f ca="1">IF(Khấu_trừ_dần[[#This Row],[ngày
thanh toán]]="",0,Khấu_trừ_dần[[#This Row],[số dư
đầu kỳ]]-Khấu_trừ_dần[[#This Row],[gốc]])</f>
        <v>5.5216450951729115E4</v>
      </c>
      <c r="J305" s="20">
        <f ca="1">IF(Khấu_trừ_dần[[#This Row],[số dư
cuối kỳ]]&gt;0,LastRow-ROW(),0)</f>
        <v>58</v>
      </c>
    </row>
    <row r="306" spans="2:10" ht="15" customHeight="1" x14ac:dyDescent="0.25">
      <c r="B306" s="21">
        <f>ROWS($B$4:B306)</f>
        <v>303</v>
      </c>
      <c r="C306" s="15">
        <f ca="1">IF(Giá_trị_đã_nhập,IF(Khấu_trừ_dần[[#This Row],['#]]&lt;=Thời_hạn_Vay,IF(ROW()-ROW(Khấu_trừ_dần[[#Headers],[ngày
thanh toán]])=1,LoanStart,IF(I305&gt;0,EDATE(C305,1),"")),""),"")</f>
        <v>53932</v>
      </c>
      <c r="D306" s="19">
        <f ca="1">IF(ROW()-ROW(Khấu_trừ_dần[[#Headers],[số dư
đầu kỳ]])=1,Số_tiền_Vay,IF(Khấu_trừ_dần[[#This Row],[ngày
thanh toán]]="",0,INDEX(Khấu_trừ_dần[], ROW()-4,8)))</f>
        <v>5.5216450951729115E4</v>
      </c>
      <c r="E306" s="19">
        <f ca="1">IF(Giá_trị_đã_nhập,IF(ROW()-ROW(Khấu_trừ_dần[[#Headers],[lãi_suất]])=1,-IPMT(Lãi_Suất_/12,1,Thời_hạn_Vay-ROWS($C$4:C306)+1,Khấu_trừ_dần[[#This Row],[số dư
đầu kỳ]]),IFERROR(-IPMT(Lãi_Suất_/12,1,Khấu_trừ_dần[[#This Row],['#
còn lại]],D307),0)),0)</f>
        <v>2.2655365104723765E2</v>
      </c>
      <c r="F306" s="19">
        <f ca="1">IFERROR(IF(AND(Giá_trị_đã_nhập,Khấu_trừ_dần[[#This Row],[ngày
thanh toán]]&lt;&gt;""),-PPMT(Lãi_Suất_/12,1,Thời_hạn_Vay-ROWS($C$4:C306)+1,Khấu_trừ_dần[[#This Row],[số dư
đầu kỳ]]),""),0)</f>
        <v>8.435747003920739E2</v>
      </c>
      <c r="G306" s="19">
        <f ca="1">IF(Khấu_trừ_dần[[#This Row],[ngày
thanh toán]]="",0,PropertyTaxAmount)</f>
        <v>375</v>
      </c>
      <c r="H306" s="19">
        <f ca="1">IF(Khấu_trừ_dần[[#This Row],[ngày
thanh toán]]="",0,Khấu_trừ_dần[[#This Row],[lãi_suất]]+Khấu_trừ_dần[[#This Row],[gốc]]+Khấu_trừ_dần[[#This Row],[thuế
bất động sản]])</f>
        <v>1.4451283514393115E3</v>
      </c>
      <c r="I306" s="19">
        <f ca="1">IF(Khấu_trừ_dần[[#This Row],[ngày
thanh toán]]="",0,Khấu_trừ_dần[[#This Row],[số dư
đầu kỳ]]-Khấu_trừ_dần[[#This Row],[gốc]])</f>
        <v>5.437287625133704E4</v>
      </c>
      <c r="J306" s="20">
        <f ca="1">IF(Khấu_trừ_dần[[#This Row],[số dư
cuối kỳ]]&gt;0,LastRow-ROW(),0)</f>
        <v>57</v>
      </c>
    </row>
    <row r="307" spans="2:10" ht="15" customHeight="1" x14ac:dyDescent="0.25">
      <c r="B307" s="21">
        <f>ROWS($B$4:B307)</f>
        <v>304</v>
      </c>
      <c r="C307" s="15">
        <f ca="1">IF(Giá_trị_đã_nhập,IF(Khấu_trừ_dần[[#This Row],['#]]&lt;=Thời_hạn_Vay,IF(ROW()-ROW(Khấu_trừ_dần[[#Headers],[ngày
thanh toán]])=1,LoanStart,IF(I306&gt;0,EDATE(C306,1),"")),""),"")</f>
        <v>53963</v>
      </c>
      <c r="D307" s="19">
        <f ca="1">IF(ROW()-ROW(Khấu_trừ_dần[[#Headers],[số dư
đầu kỳ]])=1,Số_tiền_Vay,IF(Khấu_trừ_dần[[#This Row],[ngày
thanh toán]]="",0,INDEX(Khấu_trừ_dần[], ROW()-4,8)))</f>
        <v>5.437287625133704E4</v>
      </c>
      <c r="E307" s="19">
        <f ca="1">IF(Giá_trị_đã_nhập,IF(ROW()-ROW(Khấu_trừ_dần[[#Headers],[lãi_suất]])=1,-IPMT(Lãi_Suất_/12,1,Thời_hạn_Vay-ROWS($C$4:C307)+1,Khấu_trừ_dần[[#This Row],[số dư
đầu kỳ]]),IFERROR(-IPMT(Lãi_Suất_/12,1,Khấu_trừ_dần[[#This Row],['#
còn lại]],D308),0)),0)</f>
        <v>2.2302411106816666E2</v>
      </c>
      <c r="F307" s="19">
        <f ca="1">IFERROR(IF(AND(Giá_trị_đã_nhập,Khấu_trừ_dần[[#This Row],[ngày
thanh toán]]&lt;&gt;""),-PPMT(Lãi_Suất_/12,1,Thời_hạn_Vay-ROWS($C$4:C307)+1,Khấu_trừ_dần[[#This Row],[số dư
đầu kỳ]]),""),0)</f>
        <v>8.47089594977041E2</v>
      </c>
      <c r="G307" s="19">
        <f ca="1">IF(Khấu_trừ_dần[[#This Row],[ngày
thanh toán]]="",0,PropertyTaxAmount)</f>
        <v>375</v>
      </c>
      <c r="H307" s="19">
        <f ca="1">IF(Khấu_trừ_dần[[#This Row],[ngày
thanh toán]]="",0,Khấu_trừ_dần[[#This Row],[lãi_suất]]+Khấu_trừ_dần[[#This Row],[gốc]]+Khấu_trừ_dần[[#This Row],[thuế
bất động sản]])</f>
        <v>1.4451137060452077E3</v>
      </c>
      <c r="I307" s="19">
        <f ca="1">IF(Khấu_trừ_dần[[#This Row],[ngày
thanh toán]]="",0,Khấu_trừ_dần[[#This Row],[số dư
đầu kỳ]]-Khấu_trừ_dần[[#This Row],[gốc]])</f>
        <v>53525.78665636</v>
      </c>
      <c r="J307" s="20">
        <f ca="1">IF(Khấu_trừ_dần[[#This Row],[số dư
cuối kỳ]]&gt;0,LastRow-ROW(),0)</f>
        <v>56</v>
      </c>
    </row>
    <row r="308" spans="2:10" ht="15" customHeight="1" x14ac:dyDescent="0.25">
      <c r="B308" s="21">
        <f>ROWS($B$4:B308)</f>
        <v>305</v>
      </c>
      <c r="C308" s="15">
        <f ca="1">IF(Giá_trị_đã_nhập,IF(Khấu_trừ_dần[[#This Row],['#]]&lt;=Thời_hạn_Vay,IF(ROW()-ROW(Khấu_trừ_dần[[#Headers],[ngày
thanh toán]])=1,LoanStart,IF(I307&gt;0,EDATE(C307,1),"")),""),"")</f>
        <v>53993</v>
      </c>
      <c r="D308" s="19">
        <f ca="1">IF(ROW()-ROW(Khấu_trừ_dần[[#Headers],[số dư
đầu kỳ]])=1,Số_tiền_Vay,IF(Khấu_trừ_dần[[#This Row],[ngày
thanh toán]]="",0,INDEX(Khấu_trừ_dần[], ROW()-4,8)))</f>
        <v>53525.78665636</v>
      </c>
      <c r="E308" s="19">
        <f ca="1">IF(Giá_trị_đã_nhập,IF(ROW()-ROW(Khấu_trừ_dần[[#Headers],[lãi_suất]])=1,-IPMT(Lãi_Suất_/12,1,Thời_hạn_Vay-ROWS($C$4:C308)+1,Khấu_trừ_dần[[#This Row],[số dư
đầu kỳ]]),IFERROR(-IPMT(Lãi_Suất_/12,1,Khấu_trừ_dần[[#This Row],['#
còn lại]],D309),0)),0)</f>
        <v>2.194798646725162E2</v>
      </c>
      <c r="F308" s="19">
        <f ca="1">IFERROR(IF(AND(Giá_trị_đã_nhập,Khấu_trừ_dần[[#This Row],[ngày
thanh toán]]&lt;&gt;""),-PPMT(Lãi_Suất_/12,1,Thời_hạn_Vay-ROWS($C$4:C308)+1,Khấu_trừ_dần[[#This Row],[số dư
đầu kỳ]]),""),0)</f>
        <v>8.506191349561119E2</v>
      </c>
      <c r="G308" s="19">
        <f ca="1">IF(Khấu_trừ_dần[[#This Row],[ngày
thanh toán]]="",0,PropertyTaxAmount)</f>
        <v>375</v>
      </c>
      <c r="H308" s="19">
        <f ca="1">IF(Khấu_trừ_dần[[#This Row],[ngày
thanh toán]]="",0,Khấu_trừ_dần[[#This Row],[lãi_suất]]+Khấu_trừ_dần[[#This Row],[gốc]]+Khấu_trừ_dần[[#This Row],[thuế
bất động sản]])</f>
        <v>1.445098999628628E3</v>
      </c>
      <c r="I308" s="19">
        <f ca="1">IF(Khấu_trừ_dần[[#This Row],[ngày
thanh toán]]="",0,Khấu_trừ_dần[[#This Row],[số dư
đầu kỳ]]-Khấu_trừ_dần[[#This Row],[gốc]])</f>
        <v>5.2675167521403884E4</v>
      </c>
      <c r="J308" s="20">
        <f ca="1">IF(Khấu_trừ_dần[[#This Row],[số dư
cuối kỳ]]&gt;0,LastRow-ROW(),0)</f>
        <v>55</v>
      </c>
    </row>
    <row r="309" spans="2:10" ht="15" customHeight="1" x14ac:dyDescent="0.25">
      <c r="B309" s="21">
        <f>ROWS($B$4:B309)</f>
        <v>306</v>
      </c>
      <c r="C309" s="15">
        <f ca="1">IF(Giá_trị_đã_nhập,IF(Khấu_trừ_dần[[#This Row],['#]]&lt;=Thời_hạn_Vay,IF(ROW()-ROW(Khấu_trừ_dần[[#Headers],[ngày
thanh toán]])=1,LoanStart,IF(I308&gt;0,EDATE(C308,1),"")),""),"")</f>
        <v>54024</v>
      </c>
      <c r="D309" s="19">
        <f ca="1">IF(ROW()-ROW(Khấu_trừ_dần[[#Headers],[số dư
đầu kỳ]])=1,Số_tiền_Vay,IF(Khấu_trừ_dần[[#This Row],[ngày
thanh toán]]="",0,INDEX(Khấu_trừ_dần[], ROW()-4,8)))</f>
        <v>5.2675167521403884E4</v>
      </c>
      <c r="E309" s="19">
        <f ca="1">IF(Giá_trị_đã_nhập,IF(ROW()-ROW(Khấu_trừ_dần[[#Headers],[lãi_suất]])=1,-IPMT(Lãi_Suất_/12,1,Thời_hạn_Vay-ROWS($C$4:C309)+1,Khấu_trừ_dần[[#This Row],[số dư
đầu kỳ]]),IFERROR(-IPMT(Lãi_Suất_/12,1,Khấu_trừ_dần[[#This Row],['#
còn lại]],D310),0)),0)</f>
        <v>2.159208505835505E2</v>
      </c>
      <c r="F309" s="19">
        <f ca="1">IFERROR(IF(AND(Giá_trị_đã_nhập,Khấu_trừ_dần[[#This Row],[ngày
thanh toán]]&lt;&gt;""),-PPMT(Lãi_Suất_/12,1,Thời_hạn_Vay-ROWS($C$4:C309)+1,Khấu_trừ_dần[[#This Row],[số dư
đầu kỳ]]),""),0)</f>
        <v>8.541633813517624E2</v>
      </c>
      <c r="G309" s="19">
        <f ca="1">IF(Khấu_trừ_dần[[#This Row],[ngày
thanh toán]]="",0,PropertyTaxAmount)</f>
        <v>375</v>
      </c>
      <c r="H309" s="19">
        <f ca="1">IF(Khấu_trừ_dần[[#This Row],[ngày
thanh toán]]="",0,Khấu_trừ_dần[[#This Row],[lãi_suất]]+Khấu_trừ_dần[[#This Row],[gốc]]+Khấu_trừ_dần[[#This Row],[thuế
bất động sản]])</f>
        <v>1.4450842319353128E3</v>
      </c>
      <c r="I309" s="19">
        <f ca="1">IF(Khấu_trừ_dần[[#This Row],[ngày
thanh toán]]="",0,Khấu_trừ_dần[[#This Row],[số dư
đầu kỳ]]-Khấu_trừ_dần[[#This Row],[gốc]])</f>
        <v>5.182100414005212E4</v>
      </c>
      <c r="J309" s="20">
        <f ca="1">IF(Khấu_trừ_dần[[#This Row],[số dư
cuối kỳ]]&gt;0,LastRow-ROW(),0)</f>
        <v>54</v>
      </c>
    </row>
    <row r="310" spans="2:10" ht="15" customHeight="1" x14ac:dyDescent="0.25">
      <c r="B310" s="21">
        <f>ROWS($B$4:B310)</f>
        <v>307</v>
      </c>
      <c r="C310" s="15">
        <f ca="1">IF(Giá_trị_đã_nhập,IF(Khấu_trừ_dần[[#This Row],['#]]&lt;=Thời_hạn_Vay,IF(ROW()-ROW(Khấu_trừ_dần[[#Headers],[ngày
thanh toán]])=1,LoanStart,IF(I309&gt;0,EDATE(C309,1),"")),""),"")</f>
        <v>54054</v>
      </c>
      <c r="D310" s="19">
        <f ca="1">IF(ROW()-ROW(Khấu_trừ_dần[[#Headers],[số dư
đầu kỳ]])=1,Số_tiền_Vay,IF(Khấu_trừ_dần[[#This Row],[ngày
thanh toán]]="",0,INDEX(Khấu_trừ_dần[], ROW()-4,8)))</f>
        <v>5.182100414005212E4</v>
      </c>
      <c r="E310" s="19">
        <f ca="1">IF(Giá_trị_đã_nhập,IF(ROW()-ROW(Khấu_trừ_dần[[#Headers],[lãi_suất]])=1,-IPMT(Lãi_Suất_/12,1,Thời_hạn_Vay-ROWS($C$4:C310)+1,Khấu_trừ_dần[[#This Row],[số dư
đầu kỳ]]),IFERROR(-IPMT(Lãi_Suất_/12,1,Khấu_trừ_dần[[#This Row],['#
còn lại]],D311),0)),0)</f>
        <v>2.1234700726921412E2</v>
      </c>
      <c r="F310" s="19">
        <f ca="1">IFERROR(IF(AND(Giá_trị_đã_nhập,Khấu_trừ_dần[[#This Row],[ngày
thanh toán]]&lt;&gt;""),-PPMT(Lãi_Suất_/12,1,Thời_hạn_Vay-ROWS($C$4:C310)+1,Khấu_trừ_dần[[#This Row],[số dư
đầu kỳ]]),""),0)</f>
        <v>8.577223954407281E2</v>
      </c>
      <c r="G310" s="19">
        <f ca="1">IF(Khấu_trừ_dần[[#This Row],[ngày
thanh toán]]="",0,PropertyTaxAmount)</f>
        <v>375</v>
      </c>
      <c r="H310" s="19">
        <f ca="1">IF(Khấu_trừ_dần[[#This Row],[ngày
thanh toán]]="",0,Khấu_trừ_dần[[#This Row],[lãi_suất]]+Khấu_trừ_dần[[#This Row],[gốc]]+Khấu_trừ_dần[[#This Row],[thuế
bất động sản]])</f>
        <v>1.445069402709942E3</v>
      </c>
      <c r="I310" s="19">
        <f ca="1">IF(Khấu_trừ_dần[[#This Row],[ngày
thanh toán]]="",0,Khấu_trừ_dần[[#This Row],[số dư
đầu kỳ]]-Khấu_trừ_dần[[#This Row],[gốc]])</f>
        <v>5.096328174461139E4</v>
      </c>
      <c r="J310" s="20">
        <f ca="1">IF(Khấu_trừ_dần[[#This Row],[số dư
cuối kỳ]]&gt;0,LastRow-ROW(),0)</f>
        <v>53</v>
      </c>
    </row>
    <row r="311" spans="2:10" ht="15" customHeight="1" x14ac:dyDescent="0.25">
      <c r="B311" s="21">
        <f>ROWS($B$4:B311)</f>
        <v>308</v>
      </c>
      <c r="C311" s="15">
        <f ca="1">IF(Giá_trị_đã_nhập,IF(Khấu_trừ_dần[[#This Row],['#]]&lt;=Thời_hạn_Vay,IF(ROW()-ROW(Khấu_trừ_dần[[#Headers],[ngày
thanh toán]])=1,LoanStart,IF(I310&gt;0,EDATE(C310,1),"")),""),"")</f>
        <v>54085</v>
      </c>
      <c r="D311" s="19">
        <f ca="1">IF(ROW()-ROW(Khấu_trừ_dần[[#Headers],[số dư
đầu kỳ]])=1,Số_tiền_Vay,IF(Khấu_trừ_dần[[#This Row],[ngày
thanh toán]]="",0,INDEX(Khấu_trừ_dần[], ROW()-4,8)))</f>
        <v>5.096328174461139E4</v>
      </c>
      <c r="E311" s="19">
        <f ca="1">IF(Giá_trị_đã_nhập,IF(ROW()-ROW(Khấu_trừ_dần[[#Headers],[lãi_suất]])=1,-IPMT(Lãi_Suất_/12,1,Thời_hạn_Vay-ROWS($C$4:C311)+1,Khấu_trừ_dần[[#This Row],[số dư
đầu kỳ]]),IFERROR(-IPMT(Lãi_Suất_/12,1,Khấu_trừ_dần[[#This Row],['#
còn lại]],D312),0)),0)</f>
        <v>2.0875827294106801E2</v>
      </c>
      <c r="F311" s="19">
        <f ca="1">IFERROR(IF(AND(Giá_trị_đã_nhập,Khấu_trừ_dần[[#This Row],[ngày
thanh toán]]&lt;&gt;""),-PPMT(Lãi_Suất_/12,1,Thời_hạn_Vay-ROWS($C$4:C311)+1,Khấu_trừ_dần[[#This Row],[số dư
đầu kỳ]]),""),0)</f>
        <v>8.612962387550643E2</v>
      </c>
      <c r="G311" s="19">
        <f ca="1">IF(Khấu_trừ_dần[[#This Row],[ngày
thanh toán]]="",0,PropertyTaxAmount)</f>
        <v>375</v>
      </c>
      <c r="H311" s="19">
        <f ca="1">IF(Khấu_trừ_dần[[#This Row],[ngày
thanh toán]]="",0,Khấu_trừ_dần[[#This Row],[lãi_suất]]+Khấu_trừ_dần[[#This Row],[gốc]]+Khấu_trừ_dần[[#This Row],[thuế
bất động sản]])</f>
        <v>1.4450545116961323E3</v>
      </c>
      <c r="I311" s="19">
        <f ca="1">IF(Khấu_trừ_dần[[#This Row],[ngày
thanh toán]]="",0,Khấu_trừ_dần[[#This Row],[số dư
đầu kỳ]]-Khấu_trừ_dần[[#This Row],[gốc]])</f>
        <v>5.0101985505856326E4</v>
      </c>
      <c r="J311" s="20">
        <f ca="1">IF(Khấu_trừ_dần[[#This Row],[số dư
cuối kỳ]]&gt;0,LastRow-ROW(),0)</f>
        <v>52</v>
      </c>
    </row>
    <row r="312" spans="2:10" ht="15" customHeight="1" x14ac:dyDescent="0.25">
      <c r="B312" s="21">
        <f>ROWS($B$4:B312)</f>
        <v>309</v>
      </c>
      <c r="C312" s="15">
        <f ca="1">IF(Giá_trị_đã_nhập,IF(Khấu_trừ_dần[[#This Row],['#]]&lt;=Thời_hạn_Vay,IF(ROW()-ROW(Khấu_trừ_dần[[#Headers],[ngày
thanh toán]])=1,LoanStart,IF(I311&gt;0,EDATE(C311,1),"")),""),"")</f>
        <v>54116</v>
      </c>
      <c r="D312" s="19">
        <f ca="1">IF(ROW()-ROW(Khấu_trừ_dần[[#Headers],[số dư
đầu kỳ]])=1,Số_tiền_Vay,IF(Khấu_trừ_dần[[#This Row],[ngày
thanh toán]]="",0,INDEX(Khấu_trừ_dần[], ROW()-4,8)))</f>
        <v>5.0101985505856326E4</v>
      </c>
      <c r="E312" s="19">
        <f ca="1">IF(Giá_trị_đã_nhập,IF(ROW()-ROW(Khấu_trừ_dần[[#Headers],[lãi_suất]])=1,-IPMT(Lãi_Suất_/12,1,Thời_hạn_Vay-ROWS($C$4:C312)+1,Khấu_trừ_dần[[#This Row],[số dư
đầu kỳ]]),IFERROR(-IPMT(Lãi_Suất_/12,1,Khấu_trừ_dần[[#This Row],['#
còn lại]],D313),0)),0)</f>
        <v>2.0515458555322132E2</v>
      </c>
      <c r="F312" s="19">
        <f ca="1">IFERROR(IF(AND(Giá_trị_đã_nhập,Khấu_trừ_dần[[#This Row],[ngày
thanh toán]]&lt;&gt;""),-PPMT(Lãi_Suất_/12,1,Thời_hạn_Vay-ROWS($C$4:C312)+1,Khấu_trừ_dần[[#This Row],[số dư
đầu kỳ]]),""),0)</f>
        <v>8.648849730832105E2</v>
      </c>
      <c r="G312" s="19">
        <f ca="1">IF(Khấu_trừ_dần[[#This Row],[ngày
thanh toán]]="",0,PropertyTaxAmount)</f>
        <v>375</v>
      </c>
      <c r="H312" s="19">
        <f ca="1">IF(Khấu_trừ_dần[[#This Row],[ngày
thanh toán]]="",0,Khấu_trừ_dần[[#This Row],[lãi_suất]]+Khấu_trừ_dần[[#This Row],[gốc]]+Khấu_trừ_dần[[#This Row],[thuế
bất động sản]])</f>
        <v>1.4450395586364318E3</v>
      </c>
      <c r="I312" s="19">
        <f ca="1">IF(Khấu_trừ_dần[[#This Row],[ngày
thanh toán]]="",0,Khấu_trừ_dần[[#This Row],[số dư
đầu kỳ]]-Khấu_trừ_dần[[#This Row],[gốc]])</f>
        <v>4.923710053277312E4</v>
      </c>
      <c r="J312" s="20">
        <f ca="1">IF(Khấu_trừ_dần[[#This Row],[số dư
cuối kỳ]]&gt;0,LastRow-ROW(),0)</f>
        <v>51</v>
      </c>
    </row>
    <row r="313" spans="2:10" ht="15" customHeight="1" x14ac:dyDescent="0.25">
      <c r="B313" s="21">
        <f>ROWS($B$4:B313)</f>
        <v>310</v>
      </c>
      <c r="C313" s="15">
        <f ca="1">IF(Giá_trị_đã_nhập,IF(Khấu_trừ_dần[[#This Row],['#]]&lt;=Thời_hạn_Vay,IF(ROW()-ROW(Khấu_trừ_dần[[#Headers],[ngày
thanh toán]])=1,LoanStart,IF(I312&gt;0,EDATE(C312,1),"")),""),"")</f>
        <v>54145</v>
      </c>
      <c r="D313" s="19">
        <f ca="1">IF(ROW()-ROW(Khấu_trừ_dần[[#Headers],[số dư
đầu kỳ]])=1,Số_tiền_Vay,IF(Khấu_trừ_dần[[#This Row],[ngày
thanh toán]]="",0,INDEX(Khấu_trừ_dần[], ROW()-4,8)))</f>
        <v>4.923710053277312E4</v>
      </c>
      <c r="E313" s="19">
        <f ca="1">IF(Giá_trị_đã_nhập,IF(ROW()-ROW(Khấu_trừ_dần[[#Headers],[lãi_suất]])=1,-IPMT(Lãi_Suất_/12,1,Thời_hạn_Vay-ROWS($C$4:C313)+1,Khấu_trừ_dần[[#This Row],[số dư
đầu kỳ]]),IFERROR(-IPMT(Lãi_Suất_/12,1,Khấu_trừ_dần[[#This Row],['#
còn lại]],D314),0)),0)</f>
        <v>2.015358828012586E2</v>
      </c>
      <c r="F313" s="19">
        <f ca="1">IFERROR(IF(AND(Giá_trị_đã_nhập,Khấu_trừ_dần[[#This Row],[ngày
thanh toán]]&lt;&gt;""),-PPMT(Lãi_Suất_/12,1,Thời_hạn_Vay-ROWS($C$4:C313)+1,Khấu_trừ_dần[[#This Row],[số dư
đầu kỳ]]),""),0)</f>
        <v>8.684886604710574E2</v>
      </c>
      <c r="G313" s="19">
        <f ca="1">IF(Khấu_trừ_dần[[#This Row],[ngày
thanh toán]]="",0,PropertyTaxAmount)</f>
        <v>375</v>
      </c>
      <c r="H313" s="19">
        <f ca="1">IF(Khấu_trừ_dần[[#This Row],[ngày
thanh toán]]="",0,Khấu_trừ_dần[[#This Row],[lãi_suất]]+Khấu_trừ_dần[[#This Row],[gốc]]+Khấu_trừ_dần[[#This Row],[thuế
bất động sản]])</f>
        <v>1.445024543272316E3</v>
      </c>
      <c r="I313" s="19">
        <f ca="1">IF(Khấu_trừ_dần[[#This Row],[ngày
thanh toán]]="",0,Khấu_trừ_dần[[#This Row],[số dư
đầu kỳ]]-Khấu_trừ_dần[[#This Row],[gốc]])</f>
        <v>4.836861187230206E4</v>
      </c>
      <c r="J313" s="20">
        <f ca="1">IF(Khấu_trừ_dần[[#This Row],[số dư
cuối kỳ]]&gt;0,LastRow-ROW(),0)</f>
        <v>50</v>
      </c>
    </row>
    <row r="314" spans="2:10" ht="15" customHeight="1" x14ac:dyDescent="0.25">
      <c r="B314" s="21">
        <f>ROWS($B$4:B314)</f>
        <v>311</v>
      </c>
      <c r="C314" s="15">
        <f ca="1">IF(Giá_trị_đã_nhập,IF(Khấu_trừ_dần[[#This Row],['#]]&lt;=Thời_hạn_Vay,IF(ROW()-ROW(Khấu_trừ_dần[[#Headers],[ngày
thanh toán]])=1,LoanStart,IF(I313&gt;0,EDATE(C313,1),"")),""),"")</f>
        <v>54176</v>
      </c>
      <c r="D314" s="19">
        <f ca="1">IF(ROW()-ROW(Khấu_trừ_dần[[#Headers],[số dư
đầu kỳ]])=1,Số_tiền_Vay,IF(Khấu_trừ_dần[[#This Row],[ngày
thanh toán]]="",0,INDEX(Khấu_trừ_dần[], ROW()-4,8)))</f>
        <v>4.836861187230206E4</v>
      </c>
      <c r="E314" s="19">
        <f ca="1">IF(Giá_trị_đã_nhập,IF(ROW()-ROW(Khấu_trừ_dần[[#Headers],[lãi_suất]])=1,-IPMT(Lãi_Suất_/12,1,Thời_hạn_Vay-ROWS($C$4:C314)+1,Khấu_trừ_dần[[#This Row],[số dư
đầu kỳ]]),IFERROR(-IPMT(Lãi_Suất_/12,1,Khấu_trừ_dần[[#This Row],['#
còn lại]],D315),0)),0)</f>
        <v>1.9790210212116267E2</v>
      </c>
      <c r="F314" s="19">
        <f ca="1">IFERROR(IF(AND(Giá_trị_đã_nhập,Khấu_trừ_dần[[#This Row],[ngày
thanh toán]]&lt;&gt;""),-PPMT(Lãi_Suất_/12,1,Thời_hạn_Vay-ROWS($C$4:C314)+1,Khấu_trừ_dần[[#This Row],[số dư
đầu kỳ]]),""),0)</f>
        <v>872.10736322302</v>
      </c>
      <c r="G314" s="19">
        <f ca="1">IF(Khấu_trừ_dần[[#This Row],[ngày
thanh toán]]="",0,PropertyTaxAmount)</f>
        <v>375</v>
      </c>
      <c r="H314" s="19">
        <f ca="1">IF(Khấu_trừ_dần[[#This Row],[ngày
thanh toán]]="",0,Khấu_trừ_dần[[#This Row],[lãi_suất]]+Khấu_trừ_dần[[#This Row],[gốc]]+Khấu_trừ_dần[[#This Row],[thuế
bất động sản]])</f>
        <v>1.4450094653441827E3</v>
      </c>
      <c r="I314" s="19">
        <f ca="1">IF(Khấu_trừ_dần[[#This Row],[ngày
thanh toán]]="",0,Khấu_trừ_dần[[#This Row],[số dư
đầu kỳ]]-Khấu_trừ_dần[[#This Row],[gốc]])</f>
        <v>4.7496504509079045E4</v>
      </c>
      <c r="J314" s="20">
        <f ca="1">IF(Khấu_trừ_dần[[#This Row],[số dư
cuối kỳ]]&gt;0,LastRow-ROW(),0)</f>
        <v>49</v>
      </c>
    </row>
    <row r="315" spans="2:10" ht="15" customHeight="1" x14ac:dyDescent="0.25">
      <c r="B315" s="21">
        <f>ROWS($B$4:B315)</f>
        <v>312</v>
      </c>
      <c r="C315" s="15">
        <f ca="1">IF(Giá_trị_đã_nhập,IF(Khấu_trừ_dần[[#This Row],['#]]&lt;=Thời_hạn_Vay,IF(ROW()-ROW(Khấu_trừ_dần[[#Headers],[ngày
thanh toán]])=1,LoanStart,IF(I314&gt;0,EDATE(C314,1),"")),""),"")</f>
        <v>54206</v>
      </c>
      <c r="D315" s="19">
        <f ca="1">IF(ROW()-ROW(Khấu_trừ_dần[[#Headers],[số dư
đầu kỳ]])=1,Số_tiền_Vay,IF(Khấu_trừ_dần[[#This Row],[ngày
thanh toán]]="",0,INDEX(Khấu_trừ_dần[], ROW()-4,8)))</f>
        <v>4.7496504509079045E4</v>
      </c>
      <c r="E315" s="19">
        <f ca="1">IF(Giá_trị_đã_nhập,IF(ROW()-ROW(Khấu_trừ_dần[[#Headers],[lãi_suất]])=1,-IPMT(Lãi_Suất_/12,1,Thời_hạn_Vay-ROWS($C$4:C315)+1,Khấu_trừ_dần[[#This Row],[số dư
đầu kỳ]]),IFERROR(-IPMT(Lãi_Suất_/12,1,Khấu_trừ_dần[[#This Row],['#
còn lại]],D316),0)),0)</f>
        <v>1.9425318068823304E2</v>
      </c>
      <c r="F315" s="19">
        <f ca="1">IFERROR(IF(AND(Giá_trị_đã_nhập,Khấu_trừ_dần[[#This Row],[ngày
thanh toán]]&lt;&gt;""),-PPMT(Lãi_Suất_/12,1,Thời_hạn_Vay-ROWS($C$4:C315)+1,Khấu_trừ_dần[[#This Row],[số dư
đầu kỳ]]),""),0)</f>
        <v>8.757411439031162E2</v>
      </c>
      <c r="G315" s="19">
        <f ca="1">IF(Khấu_trừ_dần[[#This Row],[ngày
thanh toán]]="",0,PropertyTaxAmount)</f>
        <v>375</v>
      </c>
      <c r="H315" s="19">
        <f ca="1">IF(Khấu_trừ_dần[[#This Row],[ngày
thanh toán]]="",0,Khấu_trừ_dần[[#This Row],[lãi_suất]]+Khấu_trừ_dần[[#This Row],[gốc]]+Khấu_trừ_dần[[#This Row],[thuế
bất động sản]])</f>
        <v>1.4449943245913491E3</v>
      </c>
      <c r="I315" s="19">
        <f ca="1">IF(Khấu_trừ_dần[[#This Row],[ngày
thanh toán]]="",0,Khấu_trừ_dần[[#This Row],[số dư
đầu kỳ]]-Khấu_trừ_dần[[#This Row],[gốc]])</f>
        <v>4.662076336517593E4</v>
      </c>
      <c r="J315" s="20">
        <f ca="1">IF(Khấu_trừ_dần[[#This Row],[số dư
cuối kỳ]]&gt;0,LastRow-ROW(),0)</f>
        <v>48</v>
      </c>
    </row>
    <row r="316" spans="2:10" ht="15" customHeight="1" x14ac:dyDescent="0.25">
      <c r="B316" s="21">
        <f>ROWS($B$4:B316)</f>
        <v>313</v>
      </c>
      <c r="C316" s="15">
        <f ca="1">IF(Giá_trị_đã_nhập,IF(Khấu_trừ_dần[[#This Row],['#]]&lt;=Thời_hạn_Vay,IF(ROW()-ROW(Khấu_trừ_dần[[#Headers],[ngày
thanh toán]])=1,LoanStart,IF(I315&gt;0,EDATE(C315,1),"")),""),"")</f>
        <v>54237</v>
      </c>
      <c r="D316" s="19">
        <f ca="1">IF(ROW()-ROW(Khấu_trừ_dần[[#Headers],[số dư
đầu kỳ]])=1,Số_tiền_Vay,IF(Khấu_trừ_dần[[#This Row],[ngày
thanh toán]]="",0,INDEX(Khấu_trừ_dần[], ROW()-4,8)))</f>
        <v>4.662076336517593E4</v>
      </c>
      <c r="E316" s="19">
        <f ca="1">IF(Giá_trị_đã_nhập,IF(ROW()-ROW(Khấu_trừ_dần[[#Headers],[lãi_suất]])=1,-IPMT(Lãi_Suất_/12,1,Thời_hạn_Vay-ROWS($C$4:C316)+1,Khấu_trừ_dần[[#This Row],[số dư
đầu kỳ]]),IFERROR(-IPMT(Lãi_Suất_/12,1,Khấu_trừ_dần[[#This Row],['#
còn lại]],D317),0)),0)</f>
        <v>1.9058905541599952E2</v>
      </c>
      <c r="F316" s="19">
        <f ca="1">IFERROR(IF(AND(Giá_trị_đã_nhập,Khấu_trừ_dần[[#This Row],[ngày
thanh toán]]&lt;&gt;""),-PPMT(Lãi_Suất_/12,1,Thời_hạn_Vay-ROWS($C$4:C316)+1,Khấu_trừ_dần[[#This Row],[số dư
đầu kỳ]]),""),0)</f>
        <v>8.793900653360457E2</v>
      </c>
      <c r="G316" s="19">
        <f ca="1">IF(Khấu_trừ_dần[[#This Row],[ngày
thanh toán]]="",0,PropertyTaxAmount)</f>
        <v>375</v>
      </c>
      <c r="H316" s="19">
        <f ca="1">IF(Khấu_trừ_dần[[#This Row],[ngày
thanh toán]]="",0,Khấu_trừ_dần[[#This Row],[lãi_suất]]+Khấu_trừ_dần[[#This Row],[gốc]]+Khấu_trừ_dần[[#This Row],[thuế
bất động sản]])</f>
        <v>1.4449791207520452E3</v>
      </c>
      <c r="I316" s="19">
        <f ca="1">IF(Khấu_trừ_dần[[#This Row],[ngày
thanh toán]]="",0,Khấu_trừ_dần[[#This Row],[số dư
đầu kỳ]]-Khấu_trừ_dần[[#This Row],[gốc]])</f>
        <v>4.5741373299839885E4</v>
      </c>
      <c r="J316" s="20">
        <f ca="1">IF(Khấu_trừ_dần[[#This Row],[số dư
cuối kỳ]]&gt;0,LastRow-ROW(),0)</f>
        <v>47</v>
      </c>
    </row>
    <row r="317" spans="2:10" ht="15" customHeight="1" x14ac:dyDescent="0.25">
      <c r="B317" s="21">
        <f>ROWS($B$4:B317)</f>
        <v>314</v>
      </c>
      <c r="C317" s="15">
        <f ca="1">IF(Giá_trị_đã_nhập,IF(Khấu_trừ_dần[[#This Row],['#]]&lt;=Thời_hạn_Vay,IF(ROW()-ROW(Khấu_trừ_dần[[#Headers],[ngày
thanh toán]])=1,LoanStart,IF(I316&gt;0,EDATE(C316,1),"")),""),"")</f>
        <v>54267</v>
      </c>
      <c r="D317" s="19">
        <f ca="1">IF(ROW()-ROW(Khấu_trừ_dần[[#Headers],[số dư
đầu kỳ]])=1,Số_tiền_Vay,IF(Khấu_trừ_dần[[#This Row],[ngày
thanh toán]]="",0,INDEX(Khấu_trừ_dần[], ROW()-4,8)))</f>
        <v>4.5741373299839885E4</v>
      </c>
      <c r="E317" s="19">
        <f ca="1">IF(Giá_trị_đã_nhập,IF(ROW()-ROW(Khấu_trừ_dần[[#Headers],[lãi_suất]])=1,-IPMT(Lãi_Suất_/12,1,Thời_hạn_Vay-ROWS($C$4:C317)+1,Khấu_trừ_dần[[#This Row],[số dư
đầu kỳ]]),IFERROR(-IPMT(Lãi_Suất_/12,1,Khấu_trừ_dần[[#This Row],['#
còn lại]],D318),0)),0)</f>
        <v>1.869096629551317E2</v>
      </c>
      <c r="F317" s="19">
        <f ca="1">IFERROR(IF(AND(Giá_trị_đã_nhập,Khấu_trừ_dần[[#This Row],[ngày
thanh toán]]&lt;&gt;""),-PPMT(Lãi_Suất_/12,1,Thời_hạn_Vay-ROWS($C$4:C317)+1,Khấu_trừ_dần[[#This Row],[số dư
đầu kỳ]]),""),0)</f>
        <v>8.830541906082791E2</v>
      </c>
      <c r="G317" s="19">
        <f ca="1">IF(Khấu_trừ_dần[[#This Row],[ngày
thanh toán]]="",0,PropertyTaxAmount)</f>
        <v>375</v>
      </c>
      <c r="H317" s="19">
        <f ca="1">IF(Khấu_trừ_dần[[#This Row],[ngày
thanh toán]]="",0,Khấu_trừ_dần[[#This Row],[lãi_suất]]+Khấu_trừ_dần[[#This Row],[gốc]]+Khấu_trừ_dần[[#This Row],[thuế
bất động sản]])</f>
        <v>1.4449638535634108E3</v>
      </c>
      <c r="I317" s="19">
        <f ca="1">IF(Khấu_trừ_dần[[#This Row],[ngày
thanh toán]]="",0,Khấu_trừ_dần[[#This Row],[số dư
đầu kỳ]]-Khấu_trừ_dần[[#This Row],[gốc]])</f>
        <v>4.4858319109231605E4</v>
      </c>
      <c r="J317" s="20">
        <f ca="1">IF(Khấu_trừ_dần[[#This Row],[số dư
cuối kỳ]]&gt;0,LastRow-ROW(),0)</f>
        <v>46</v>
      </c>
    </row>
    <row r="318" spans="2:10" ht="15" customHeight="1" x14ac:dyDescent="0.25">
      <c r="B318" s="21">
        <f>ROWS($B$4:B318)</f>
        <v>315</v>
      </c>
      <c r="C318" s="15">
        <f ca="1">IF(Giá_trị_đã_nhập,IF(Khấu_trừ_dần[[#This Row],['#]]&lt;=Thời_hạn_Vay,IF(ROW()-ROW(Khấu_trừ_dần[[#Headers],[ngày
thanh toán]])=1,LoanStart,IF(I317&gt;0,EDATE(C317,1),"")),""),"")</f>
        <v>54298</v>
      </c>
      <c r="D318" s="19">
        <f ca="1">IF(ROW()-ROW(Khấu_trừ_dần[[#Headers],[số dư
đầu kỳ]])=1,Số_tiền_Vay,IF(Khấu_trừ_dần[[#This Row],[ngày
thanh toán]]="",0,INDEX(Khấu_trừ_dần[], ROW()-4,8)))</f>
        <v>4.4858319109231605E4</v>
      </c>
      <c r="E318" s="19">
        <f ca="1">IF(Giá_trị_đã_nhập,IF(ROW()-ROW(Khấu_trừ_dần[[#Headers],[lãi_suất]])=1,-IPMT(Lãi_Suất_/12,1,Thời_hạn_Vay-ROWS($C$4:C318)+1,Khấu_trừ_dần[[#This Row],[số dư
đầu kỳ]]),IFERROR(-IPMT(Lãi_Suất_/12,1,Khấu_trừ_dần[[#This Row],['#
còn lại]],D319),0)),0)</f>
        <v>1.832149396923436E2</v>
      </c>
      <c r="F318" s="19">
        <f ca="1">IFERROR(IF(AND(Giá_trị_đã_nhập,Khấu_trừ_dần[[#This Row],[ngày
thanh toán]]&lt;&gt;""),-PPMT(Lãi_Suất_/12,1,Thời_hạn_Vay-ROWS($C$4:C318)+1,Khấu_trừ_dần[[#This Row],[số dư
đầu kỳ]]),""),0)</f>
        <v>8.86733583069147E2</v>
      </c>
      <c r="G318" s="19">
        <f ca="1">IF(Khấu_trừ_dần[[#This Row],[ngày
thanh toán]]="",0,PropertyTaxAmount)</f>
        <v>375</v>
      </c>
      <c r="H318" s="19">
        <f ca="1">IF(Khấu_trừ_dần[[#This Row],[ngày
thanh toán]]="",0,Khấu_trừ_dần[[#This Row],[lãi_suất]]+Khấu_trừ_dần[[#This Row],[gốc]]+Khấu_trừ_dần[[#This Row],[thuế
bất động sản]])</f>
        <v>1.4449485227614905E3</v>
      </c>
      <c r="I318" s="19">
        <f ca="1">IF(Khấu_trừ_dần[[#This Row],[ngày
thanh toán]]="",0,Khấu_trừ_dần[[#This Row],[số dư
đầu kỳ]]-Khấu_trừ_dần[[#This Row],[gốc]])</f>
        <v>4.397158552616246E4</v>
      </c>
      <c r="J318" s="20">
        <f ca="1">IF(Khấu_trừ_dần[[#This Row],[số dư
cuối kỳ]]&gt;0,LastRow-ROW(),0)</f>
        <v>45</v>
      </c>
    </row>
    <row r="319" spans="2:10" ht="15" customHeight="1" x14ac:dyDescent="0.25">
      <c r="B319" s="21">
        <f>ROWS($B$4:B319)</f>
        <v>316</v>
      </c>
      <c r="C319" s="15">
        <f ca="1">IF(Giá_trị_đã_nhập,IF(Khấu_trừ_dần[[#This Row],['#]]&lt;=Thời_hạn_Vay,IF(ROW()-ROW(Khấu_trừ_dần[[#Headers],[ngày
thanh toán]])=1,LoanStart,IF(I318&gt;0,EDATE(C318,1),"")),""),"")</f>
        <v>54329</v>
      </c>
      <c r="D319" s="19">
        <f ca="1">IF(ROW()-ROW(Khấu_trừ_dần[[#Headers],[số dư
đầu kỳ]])=1,Số_tiền_Vay,IF(Khấu_trừ_dần[[#This Row],[ngày
thanh toán]]="",0,INDEX(Khấu_trừ_dần[], ROW()-4,8)))</f>
        <v>4.397158552616246E4</v>
      </c>
      <c r="E319" s="19">
        <f ca="1">IF(Giá_trị_đã_nhập,IF(ROW()-ROW(Khấu_trừ_dần[[#Headers],[lãi_suất]])=1,-IPMT(Lãi_Suất_/12,1,Thời_hạn_Vay-ROWS($C$4:C319)+1,Khấu_trừ_dần[[#This Row],[số dư
đầu kỳ]]),IFERROR(-IPMT(Lãi_Suất_/12,1,Khấu_trừ_dần[[#This Row],['#
còn lại]],D320),0)),0)</f>
        <v>1.7950482174929385E2</v>
      </c>
      <c r="F319" s="19">
        <f ca="1">IFERROR(IF(AND(Giá_trị_đã_nhập,Khấu_trừ_dần[[#This Row],[ngày
thanh toán]]&lt;&gt;""),-PPMT(Lãi_Suất_/12,1,Thời_hạn_Vay-ROWS($C$4:C319)+1,Khấu_trừ_dần[[#This Row],[số dư
đầu kỳ]]),""),0)</f>
        <v>8.904283063319352E2</v>
      </c>
      <c r="G319" s="19">
        <f ca="1">IF(Khấu_trừ_dần[[#This Row],[ngày
thanh toán]]="",0,PropertyTaxAmount)</f>
        <v>375</v>
      </c>
      <c r="H319" s="19">
        <f ca="1">IF(Khấu_trừ_dần[[#This Row],[ngày
thanh toán]]="",0,Khấu_trừ_dần[[#This Row],[lãi_suất]]+Khấu_trừ_dần[[#This Row],[gốc]]+Khấu_trừ_dần[[#This Row],[thuế
bất động sản]])</f>
        <v>1.4449331280812291E3</v>
      </c>
      <c r="I319" s="19">
        <f ca="1">IF(Khấu_trừ_dần[[#This Row],[ngày
thanh toán]]="",0,Khấu_trừ_dần[[#This Row],[số dư
đầu kỳ]]-Khấu_trừ_dần[[#This Row],[gốc]])</f>
        <v>4.308115721983052E4</v>
      </c>
      <c r="J319" s="20">
        <f ca="1">IF(Khấu_trừ_dần[[#This Row],[số dư
cuối kỳ]]&gt;0,LastRow-ROW(),0)</f>
        <v>44</v>
      </c>
    </row>
    <row r="320" spans="2:10" ht="15" customHeight="1" x14ac:dyDescent="0.25">
      <c r="B320" s="21">
        <f>ROWS($B$4:B320)</f>
        <v>317</v>
      </c>
      <c r="C320" s="15">
        <f ca="1">IF(Giá_trị_đã_nhập,IF(Khấu_trừ_dần[[#This Row],['#]]&lt;=Thời_hạn_Vay,IF(ROW()-ROW(Khấu_trừ_dần[[#Headers],[ngày
thanh toán]])=1,LoanStart,IF(I319&gt;0,EDATE(C319,1),"")),""),"")</f>
        <v>54359</v>
      </c>
      <c r="D320" s="19">
        <f ca="1">IF(ROW()-ROW(Khấu_trừ_dần[[#Headers],[số dư
đầu kỳ]])=1,Số_tiền_Vay,IF(Khấu_trừ_dần[[#This Row],[ngày
thanh toán]]="",0,INDEX(Khấu_trừ_dần[], ROW()-4,8)))</f>
        <v>4.308115721983052E4</v>
      </c>
      <c r="E320" s="19">
        <f ca="1">IF(Giá_trị_đã_nhập,IF(ROW()-ROW(Khấu_trừ_dần[[#Headers],[lãi_suất]])=1,-IPMT(Lãi_Suất_/12,1,Thời_hạn_Vay-ROWS($C$4:C320)+1,Khấu_trừ_dần[[#This Row],[số dư
đầu kỳ]]),IFERROR(-IPMT(Lãi_Suất_/12,1,Khấu_trừ_dần[[#This Row],['#
còn lại]],D321),0)),0)</f>
        <v>1.757792449814814E2</v>
      </c>
      <c r="F320" s="19">
        <f ca="1">IFERROR(IF(AND(Giá_trị_đã_nhập,Khấu_trừ_dần[[#This Row],[ngày
thanh toán]]&lt;&gt;""),-PPMT(Lãi_Suất_/12,1,Thời_hạn_Vay-ROWS($C$4:C320)+1,Khấu_trừ_dần[[#This Row],[số dư
đầu kỳ]]),""),0)</f>
        <v>8.941384242749848E2</v>
      </c>
      <c r="G320" s="19">
        <f ca="1">IF(Khấu_trừ_dần[[#This Row],[ngày
thanh toán]]="",0,PropertyTaxAmount)</f>
        <v>375</v>
      </c>
      <c r="H320" s="19">
        <f ca="1">IF(Khấu_trừ_dần[[#This Row],[ngày
thanh toán]]="",0,Khấu_trừ_dần[[#This Row],[lãi_suất]]+Khấu_trừ_dần[[#This Row],[gốc]]+Khấu_trừ_dần[[#This Row],[thuế
bất động sản]])</f>
        <v>1.4449176692564663E3</v>
      </c>
      <c r="I320" s="19">
        <f ca="1">IF(Khấu_trừ_dần[[#This Row],[ngày
thanh toán]]="",0,Khấu_trừ_dần[[#This Row],[số dư
đầu kỳ]]-Khấu_trừ_dần[[#This Row],[gốc]])</f>
        <v>4.218701879555554E4</v>
      </c>
      <c r="J320" s="20">
        <f ca="1">IF(Khấu_trừ_dần[[#This Row],[số dư
cuối kỳ]]&gt;0,LastRow-ROW(),0)</f>
        <v>43</v>
      </c>
    </row>
    <row r="321" spans="2:10" ht="15" customHeight="1" x14ac:dyDescent="0.25">
      <c r="B321" s="21">
        <f>ROWS($B$4:B321)</f>
        <v>318</v>
      </c>
      <c r="C321" s="15">
        <f ca="1">IF(Giá_trị_đã_nhập,IF(Khấu_trừ_dần[[#This Row],['#]]&lt;=Thời_hạn_Vay,IF(ROW()-ROW(Khấu_trừ_dần[[#Headers],[ngày
thanh toán]])=1,LoanStart,IF(I320&gt;0,EDATE(C320,1),"")),""),"")</f>
        <v>54390</v>
      </c>
      <c r="D321" s="19">
        <f ca="1">IF(ROW()-ROW(Khấu_trừ_dần[[#Headers],[số dư
đầu kỳ]])=1,Số_tiền_Vay,IF(Khấu_trừ_dần[[#This Row],[ngày
thanh toán]]="",0,INDEX(Khấu_trừ_dần[], ROW()-4,8)))</f>
        <v>4.218701879555554E4</v>
      </c>
      <c r="E321" s="19">
        <f ca="1">IF(Giá_trị_đã_nhập,IF(ROW()-ROW(Khấu_trừ_dần[[#Headers],[lãi_suất]])=1,-IPMT(Lãi_Suất_/12,1,Thời_hạn_Vay-ROWS($C$4:C321)+1,Khấu_trừ_dần[[#This Row],[số dư
đầu kỳ]]),IFERROR(-IPMT(Lãi_Suất_/12,1,Khấu_trừ_dần[[#This Row],['#
còn lại]],D322),0)),0)</f>
        <v>1.720381449771364E2</v>
      </c>
      <c r="F321" s="19">
        <f ca="1">IFERROR(IF(AND(Giá_trị_đã_nhập,Khấu_trừ_dần[[#This Row],[ngày
thanh toán]]&lt;&gt;""),-PPMT(Lãi_Suất_/12,1,Thời_hạn_Vay-ROWS($C$4:C321)+1,Khấu_trừ_dần[[#This Row],[số dư
đầu kỳ]]),""),0)</f>
        <v>8.978640010427972E2</v>
      </c>
      <c r="G321" s="19">
        <f ca="1">IF(Khấu_trừ_dần[[#This Row],[ngày
thanh toán]]="",0,PropertyTaxAmount)</f>
        <v>375</v>
      </c>
      <c r="H321" s="19">
        <f ca="1">IF(Khấu_trừ_dần[[#This Row],[ngày
thanh toán]]="",0,Khấu_trừ_dần[[#This Row],[lãi_suất]]+Khấu_trừ_dần[[#This Row],[gốc]]+Khấu_trừ_dần[[#This Row],[thuế
bất động sản]])</f>
        <v>1.4449021460199335E3</v>
      </c>
      <c r="I321" s="19">
        <f ca="1">IF(Khấu_trừ_dần[[#This Row],[ngày
thanh toán]]="",0,Khấu_trừ_dần[[#This Row],[số dư
đầu kỳ]]-Khấu_trừ_dần[[#This Row],[gốc]])</f>
        <v>4.128915479451274E4</v>
      </c>
      <c r="J321" s="20">
        <f ca="1">IF(Khấu_trừ_dần[[#This Row],[số dư
cuối kỳ]]&gt;0,LastRow-ROW(),0)</f>
        <v>42</v>
      </c>
    </row>
    <row r="322" spans="2:10" ht="15" customHeight="1" x14ac:dyDescent="0.25">
      <c r="B322" s="21">
        <f>ROWS($B$4:B322)</f>
        <v>319</v>
      </c>
      <c r="C322" s="15">
        <f ca="1">IF(Giá_trị_đã_nhập,IF(Khấu_trừ_dần[[#This Row],['#]]&lt;=Thời_hạn_Vay,IF(ROW()-ROW(Khấu_trừ_dần[[#Headers],[ngày
thanh toán]])=1,LoanStart,IF(I321&gt;0,EDATE(C321,1),"")),""),"")</f>
        <v>54420</v>
      </c>
      <c r="D322" s="19">
        <f ca="1">IF(ROW()-ROW(Khấu_trừ_dần[[#Headers],[số dư
đầu kỳ]])=1,Số_tiền_Vay,IF(Khấu_trừ_dần[[#This Row],[ngày
thanh toán]]="",0,INDEX(Khấu_trừ_dần[], ROW()-4,8)))</f>
        <v>4.128915479451274E4</v>
      </c>
      <c r="E322" s="19">
        <f ca="1">IF(Giá_trị_đã_nhập,IF(ROW()-ROW(Khấu_trừ_dần[[#Headers],[lãi_suất]])=1,-IPMT(Lãi_Suất_/12,1,Thời_hạn_Vay-ROWS($C$4:C322)+1,Khấu_trừ_dần[[#This Row],[số dư
đầu kỳ]]),IFERROR(-IPMT(Lãi_Suất_/12,1,Khấu_trừ_dần[[#This Row],['#
còn lại]],D323),0)),0)</f>
        <v>1.6828145705610666E2</v>
      </c>
      <c r="F322" s="19">
        <f ca="1">IFERROR(IF(AND(Giá_trị_đã_nhập,Khấu_trừ_dần[[#This Row],[ngày
thanh toán]]&lt;&gt;""),-PPMT(Lãi_Suất_/12,1,Thời_hạn_Vay-ROWS($C$4:C322)+1,Khấu_trừ_dần[[#This Row],[số dư
đầu kỳ]]),""),0)</f>
        <v>9.016051010471422E2</v>
      </c>
      <c r="G322" s="19">
        <f ca="1">IF(Khấu_trừ_dần[[#This Row],[ngày
thanh toán]]="",0,PropertyTaxAmount)</f>
        <v>375</v>
      </c>
      <c r="H322" s="19">
        <f ca="1">IF(Khấu_trừ_dần[[#This Row],[ngày
thanh toán]]="",0,Khấu_trừ_dần[[#This Row],[lãi_suất]]+Khấu_trừ_dần[[#This Row],[gốc]]+Khấu_trừ_dần[[#This Row],[thuế
bất động sản]])</f>
        <v>1.4448865581032487E3</v>
      </c>
      <c r="I322" s="19">
        <f ca="1">IF(Khấu_trừ_dần[[#This Row],[ngày
thanh toán]]="",0,Khấu_trừ_dần[[#This Row],[số dư
đầu kỳ]]-Khấu_trừ_dần[[#This Row],[gốc]])</f>
        <v>40387.5496934656</v>
      </c>
      <c r="J322" s="20">
        <f ca="1">IF(Khấu_trừ_dần[[#This Row],[số dư
cuối kỳ]]&gt;0,LastRow-ROW(),0)</f>
        <v>41</v>
      </c>
    </row>
    <row r="323" spans="2:10" ht="15" customHeight="1" x14ac:dyDescent="0.25">
      <c r="B323" s="21">
        <f>ROWS($B$4:B323)</f>
        <v>320</v>
      </c>
      <c r="C323" s="15">
        <f ca="1">IF(Giá_trị_đã_nhập,IF(Khấu_trừ_dần[[#This Row],['#]]&lt;=Thời_hạn_Vay,IF(ROW()-ROW(Khấu_trừ_dần[[#Headers],[ngày
thanh toán]])=1,LoanStart,IF(I322&gt;0,EDATE(C322,1),"")),""),"")</f>
        <v>54451</v>
      </c>
      <c r="D323" s="19">
        <f ca="1">IF(ROW()-ROW(Khấu_trừ_dần[[#Headers],[số dư
đầu kỳ]])=1,Số_tiền_Vay,IF(Khấu_trừ_dần[[#This Row],[ngày
thanh toán]]="",0,INDEX(Khấu_trừ_dần[], ROW()-4,8)))</f>
        <v>40387.5496934656</v>
      </c>
      <c r="E323" s="19">
        <f ca="1">IF(Giá_trị_đã_nhập,IF(ROW()-ROW(Khấu_trừ_dần[[#Headers],[lãi_suất]])=1,-IPMT(Lãi_Suất_/12,1,Thời_hạn_Vay-ROWS($C$4:C323)+1,Khấu_trừ_dần[[#This Row],[số dư
đầu kỳ]]),IFERROR(-IPMT(Lãi_Suất_/12,1,Khấu_trừ_dần[[#This Row],['#
còn lại]],D324),0)),0)</f>
        <v>1.6450911626873926E2</v>
      </c>
      <c r="F323" s="19">
        <f ca="1">IFERROR(IF(AND(Giá_trị_đã_nhập,Khấu_trừ_dần[[#This Row],[ngày
thanh toán]]&lt;&gt;""),-PPMT(Lãi_Suất_/12,1,Thời_hạn_Vay-ROWS($C$4:C323)+1,Khấu_trừ_dần[[#This Row],[số dư
đầu kỳ]]),""),0)</f>
        <v>9.053617889681718E2</v>
      </c>
      <c r="G323" s="19">
        <f ca="1">IF(Khấu_trừ_dần[[#This Row],[ngày
thanh toán]]="",0,PropertyTaxAmount)</f>
        <v>375</v>
      </c>
      <c r="H323" s="19">
        <f ca="1">IF(Khấu_trừ_dần[[#This Row],[ngày
thanh toán]]="",0,Khấu_trừ_dần[[#This Row],[lãi_suất]]+Khấu_trừ_dần[[#This Row],[gốc]]+Khấu_trừ_dần[[#This Row],[thuế
bất động sản]])</f>
        <v>1.444870905236911E3</v>
      </c>
      <c r="I323" s="19">
        <f ca="1">IF(Khấu_trừ_dần[[#This Row],[ngày
thanh toán]]="",0,Khấu_trừ_dần[[#This Row],[số dư
đầu kỳ]]-Khấu_trừ_dần[[#This Row],[gốc]])</f>
        <v>3.948218790449743E4</v>
      </c>
      <c r="J323" s="20">
        <f ca="1">IF(Khấu_trừ_dần[[#This Row],[số dư
cuối kỳ]]&gt;0,LastRow-ROW(),0)</f>
        <v>40</v>
      </c>
    </row>
    <row r="324" spans="2:10" ht="15" customHeight="1" x14ac:dyDescent="0.25">
      <c r="B324" s="21">
        <f>ROWS($B$4:B324)</f>
        <v>321</v>
      </c>
      <c r="C324" s="15">
        <f ca="1">IF(Giá_trị_đã_nhập,IF(Khấu_trừ_dần[[#This Row],['#]]&lt;=Thời_hạn_Vay,IF(ROW()-ROW(Khấu_trừ_dần[[#Headers],[ngày
thanh toán]])=1,LoanStart,IF(I323&gt;0,EDATE(C323,1),"")),""),"")</f>
        <v>54482</v>
      </c>
      <c r="D324" s="19">
        <f ca="1">IF(ROW()-ROW(Khấu_trừ_dần[[#Headers],[số dư
đầu kỳ]])=1,Số_tiền_Vay,IF(Khấu_trừ_dần[[#This Row],[ngày
thanh toán]]="",0,INDEX(Khấu_trừ_dần[], ROW()-4,8)))</f>
        <v>3.948218790449743E4</v>
      </c>
      <c r="E324" s="19">
        <f ca="1">IF(Giá_trị_đã_nhập,IF(ROW()-ROW(Khấu_trừ_dần[[#Headers],[lãi_suất]])=1,-IPMT(Lãi_Suất_/12,1,Thời_hạn_Vay-ROWS($C$4:C324)+1,Khấu_trừ_dần[[#This Row],[số dư
đầu kỳ]]),IFERROR(-IPMT(Lãi_Suất_/12,1,Khấu_trừ_dần[[#This Row],['#
còn lại]],D325),0)),0)</f>
        <v>1.6072105739475785E2</v>
      </c>
      <c r="F324" s="19">
        <f ca="1">IFERROR(IF(AND(Giá_trị_đã_nhập,Khấu_trừ_dần[[#This Row],[ngày
thanh toán]]&lt;&gt;""),-PPMT(Lãi_Suất_/12,1,Thời_hạn_Vay-ROWS($C$4:C324)+1,Khấu_trừ_dần[[#This Row],[số dư
đầu kỳ]]),""),0)</f>
        <v>9.091341297555394E2</v>
      </c>
      <c r="G324" s="19">
        <f ca="1">IF(Khấu_trừ_dần[[#This Row],[ngày
thanh toán]]="",0,PropertyTaxAmount)</f>
        <v>375</v>
      </c>
      <c r="H324" s="19">
        <f ca="1">IF(Khấu_trừ_dần[[#This Row],[ngày
thanh toán]]="",0,Khấu_trừ_dần[[#This Row],[lãi_suất]]+Khấu_trừ_dần[[#This Row],[gốc]]+Khấu_trừ_dần[[#This Row],[thuế
bất động sản]])</f>
        <v>1.4448551871502973E3</v>
      </c>
      <c r="I324" s="19">
        <f ca="1">IF(Khấu_trừ_dần[[#This Row],[ngày
thanh toán]]="",0,Khấu_trừ_dần[[#This Row],[số dư
đầu kỳ]]-Khấu_trừ_dần[[#This Row],[gốc]])</f>
        <v>3.8573053774741886E4</v>
      </c>
      <c r="J324" s="20">
        <f ca="1">IF(Khấu_trừ_dần[[#This Row],[số dư
cuối kỳ]]&gt;0,LastRow-ROW(),0)</f>
        <v>39</v>
      </c>
    </row>
    <row r="325" spans="2:10" ht="15" customHeight="1" x14ac:dyDescent="0.25">
      <c r="B325" s="21">
        <f>ROWS($B$4:B325)</f>
        <v>322</v>
      </c>
      <c r="C325" s="15">
        <f ca="1">IF(Giá_trị_đã_nhập,IF(Khấu_trừ_dần[[#This Row],['#]]&lt;=Thời_hạn_Vay,IF(ROW()-ROW(Khấu_trừ_dần[[#Headers],[ngày
thanh toán]])=1,LoanStart,IF(I324&gt;0,EDATE(C324,1),"")),""),"")</f>
        <v>54510</v>
      </c>
      <c r="D325" s="19">
        <f ca="1">IF(ROW()-ROW(Khấu_trừ_dần[[#Headers],[số dư
đầu kỳ]])=1,Số_tiền_Vay,IF(Khấu_trừ_dần[[#This Row],[ngày
thanh toán]]="",0,INDEX(Khấu_trừ_dần[], ROW()-4,8)))</f>
        <v>3.8573053774741886E4</v>
      </c>
      <c r="E325" s="19">
        <f ca="1">IF(Giá_trị_đã_nhập,IF(ROW()-ROW(Khấu_trừ_dần[[#Headers],[lãi_suất]])=1,-IPMT(Lãi_Suất_/12,1,Thời_hạn_Vay-ROWS($C$4:C325)+1,Khấu_trừ_dần[[#This Row],[số dư
đầu kỳ]]),IFERROR(-IPMT(Lãi_Suất_/12,1,Khấu_trừ_dần[[#This Row],['#
còn lại]],D326),0)),0)</f>
        <v>1.5691721494213485E2</v>
      </c>
      <c r="F325" s="19">
        <f ca="1">IFERROR(IF(AND(Giá_trị_đã_nhập,Khấu_trừ_dần[[#This Row],[ngày
thanh toán]]&lt;&gt;""),-PPMT(Lãi_Suất_/12,1,Thời_hạn_Vay-ROWS($C$4:C325)+1,Khấu_trừ_dần[[#This Row],[số dư
đầu kỳ]]),""),0)</f>
        <v>9.129221886295206E2</v>
      </c>
      <c r="G325" s="19">
        <f ca="1">IF(Khấu_trừ_dần[[#This Row],[ngày
thanh toán]]="",0,PropertyTaxAmount)</f>
        <v>375</v>
      </c>
      <c r="H325" s="19">
        <f ca="1">IF(Khấu_trừ_dần[[#This Row],[ngày
thanh toán]]="",0,Khấu_trừ_dần[[#This Row],[lãi_suất]]+Khấu_trừ_dần[[#This Row],[gốc]]+Khấu_trừ_dần[[#This Row],[thuế
bất động sản]])</f>
        <v>1.4448394035716556E3</v>
      </c>
      <c r="I325" s="19">
        <f ca="1">IF(Khấu_trừ_dần[[#This Row],[ngày
thanh toán]]="",0,Khấu_trừ_dần[[#This Row],[số dư
đầu kỳ]]-Khấu_trừ_dần[[#This Row],[gốc]])</f>
        <v>3.7660131586112366E4</v>
      </c>
      <c r="J325" s="20">
        <f ca="1">IF(Khấu_trừ_dần[[#This Row],[số dư
cuối kỳ]]&gt;0,LastRow-ROW(),0)</f>
        <v>38</v>
      </c>
    </row>
    <row r="326" spans="2:10" ht="15" customHeight="1" x14ac:dyDescent="0.25">
      <c r="B326" s="21">
        <f>ROWS($B$4:B326)</f>
        <v>323</v>
      </c>
      <c r="C326" s="15">
        <f ca="1">IF(Giá_trị_đã_nhập,IF(Khấu_trừ_dần[[#This Row],['#]]&lt;=Thời_hạn_Vay,IF(ROW()-ROW(Khấu_trừ_dần[[#Headers],[ngày
thanh toán]])=1,LoanStart,IF(I325&gt;0,EDATE(C325,1),"")),""),"")</f>
        <v>54541</v>
      </c>
      <c r="D326" s="19">
        <f ca="1">IF(ROW()-ROW(Khấu_trừ_dần[[#Headers],[số dư
đầu kỳ]])=1,Số_tiền_Vay,IF(Khấu_trừ_dần[[#This Row],[ngày
thanh toán]]="",0,INDEX(Khấu_trừ_dần[], ROW()-4,8)))</f>
        <v>3.7660131586112366E4</v>
      </c>
      <c r="E326" s="19">
        <f ca="1">IF(Giá_trị_đã_nhập,IF(ROW()-ROW(Khấu_trừ_dần[[#Headers],[lãi_suất]])=1,-IPMT(Lãi_Suất_/12,1,Thời_hạn_Vay-ROWS($C$4:C326)+1,Khấu_trừ_dần[[#This Row],[số dư
đầu kỳ]]),IFERROR(-IPMT(Lãi_Suất_/12,1,Khấu_trừ_dần[[#This Row],['#
còn lại]],D327),0)),0)</f>
        <v>1.5309752314595926E2</v>
      </c>
      <c r="F326" s="19">
        <f ca="1">IFERROR(IF(AND(Giá_trị_đã_nhập,Khấu_trừ_dần[[#This Row],[ngày
thanh toán]]&lt;&gt;""),-PPMT(Lãi_Suất_/12,1,Thời_hạn_Vay-ROWS($C$4:C326)+1,Khấu_trừ_dần[[#This Row],[số dư
đầu kỳ]]),""),0)</f>
        <v>9.167260310821438E2</v>
      </c>
      <c r="G326" s="19">
        <f ca="1">IF(Khấu_trừ_dần[[#This Row],[ngày
thanh toán]]="",0,PropertyTaxAmount)</f>
        <v>375</v>
      </c>
      <c r="H326" s="19">
        <f ca="1">IF(Khấu_trừ_dần[[#This Row],[ngày
thanh toán]]="",0,Khấu_trừ_dần[[#This Row],[lãi_suất]]+Khấu_trừ_dần[[#This Row],[gốc]]+Khấu_trừ_dần[[#This Row],[thuế
bất động sản]])</f>
        <v>1.4448235542281031E3</v>
      </c>
      <c r="I326" s="19">
        <f ca="1">IF(Khấu_trừ_dần[[#This Row],[ngày
thanh toán]]="",0,Khấu_trừ_dần[[#This Row],[số dư
đầu kỳ]]-Khấu_trừ_dần[[#This Row],[gốc]])</f>
        <v>3.674340555503022E4</v>
      </c>
      <c r="J326" s="20">
        <f ca="1">IF(Khấu_trừ_dần[[#This Row],[số dư
cuối kỳ]]&gt;0,LastRow-ROW(),0)</f>
        <v>37</v>
      </c>
    </row>
    <row r="327" spans="2:10" ht="15" customHeight="1" x14ac:dyDescent="0.25">
      <c r="B327" s="21">
        <f>ROWS($B$4:B327)</f>
        <v>324</v>
      </c>
      <c r="C327" s="15">
        <f ca="1">IF(Giá_trị_đã_nhập,IF(Khấu_trừ_dần[[#This Row],['#]]&lt;=Thời_hạn_Vay,IF(ROW()-ROW(Khấu_trừ_dần[[#Headers],[ngày
thanh toán]])=1,LoanStart,IF(I326&gt;0,EDATE(C326,1),"")),""),"")</f>
        <v>54571</v>
      </c>
      <c r="D327" s="19">
        <f ca="1">IF(ROW()-ROW(Khấu_trừ_dần[[#Headers],[số dư
đầu kỳ]])=1,Số_tiền_Vay,IF(Khấu_trừ_dần[[#This Row],[ngày
thanh toán]]="",0,INDEX(Khấu_trừ_dần[], ROW()-4,8)))</f>
        <v>3.674340555503022E4</v>
      </c>
      <c r="E327" s="19">
        <f ca="1">IF(Giá_trị_đã_nhập,IF(ROW()-ROW(Khấu_trừ_dần[[#Headers],[lãi_suất]])=1,-IPMT(Lãi_Suất_/12,1,Thời_hạn_Vay-ROWS($C$4:C327)+1,Khấu_trừ_dần[[#This Row],[số dư
đầu kỳ]]),IFERROR(-IPMT(Lãi_Suất_/12,1,Khấu_trừ_dần[[#This Row],['#
còn lại]],D328),0)),0)</f>
        <v>1.492619159672996E2</v>
      </c>
      <c r="F327" s="19">
        <f ca="1">IFERROR(IF(AND(Giá_trị_đã_nhập,Khấu_trừ_dần[[#This Row],[ngày
thanh toán]]&lt;&gt;""),-PPMT(Lãi_Suất_/12,1,Thời_hạn_Vay-ROWS($C$4:C327)+1,Khấu_trừ_dần[[#This Row],[số dư
đầu kỳ]]),""),0)</f>
        <v>9.205457228783192E2</v>
      </c>
      <c r="G327" s="19">
        <f ca="1">IF(Khấu_trừ_dần[[#This Row],[ngày
thanh toán]]="",0,PropertyTaxAmount)</f>
        <v>375</v>
      </c>
      <c r="H327" s="19">
        <f ca="1">IF(Khấu_trừ_dần[[#This Row],[ngày
thanh toán]]="",0,Khấu_trừ_dần[[#This Row],[lãi_suất]]+Khấu_trừ_dần[[#This Row],[gốc]]+Khấu_trừ_dần[[#This Row],[thuế
bất động sản]])</f>
        <v>1.4448076388456188E3</v>
      </c>
      <c r="I327" s="19">
        <f ca="1">IF(Khấu_trừ_dần[[#This Row],[ngày
thanh toán]]="",0,Khấu_trừ_dần[[#This Row],[số dư
đầu kỳ]]-Khấu_trừ_dần[[#This Row],[gốc]])</f>
        <v>35822.8598321519</v>
      </c>
      <c r="J327" s="20">
        <f ca="1">IF(Khấu_trừ_dần[[#This Row],[số dư
cuối kỳ]]&gt;0,LastRow-ROW(),0)</f>
        <v>36</v>
      </c>
    </row>
    <row r="328" spans="2:10" ht="15" customHeight="1" x14ac:dyDescent="0.25">
      <c r="B328" s="21">
        <f>ROWS($B$4:B328)</f>
        <v>325</v>
      </c>
      <c r="C328" s="15">
        <f ca="1">IF(Giá_trị_đã_nhập,IF(Khấu_trừ_dần[[#This Row],['#]]&lt;=Thời_hạn_Vay,IF(ROW()-ROW(Khấu_trừ_dần[[#Headers],[ngày
thanh toán]])=1,LoanStart,IF(I327&gt;0,EDATE(C327,1),"")),""),"")</f>
        <v>54602</v>
      </c>
      <c r="D328" s="19">
        <f ca="1">IF(ROW()-ROW(Khấu_trừ_dần[[#Headers],[số dư
đầu kỳ]])=1,Số_tiền_Vay,IF(Khấu_trừ_dần[[#This Row],[ngày
thanh toán]]="",0,INDEX(Khấu_trừ_dần[], ROW()-4,8)))</f>
        <v>35822.8598321519</v>
      </c>
      <c r="E328" s="19">
        <f ca="1">IF(Giá_trị_đã_nhập,IF(ROW()-ROW(Khấu_trừ_dần[[#Headers],[lãi_suất]])=1,-IPMT(Lãi_Suất_/12,1,Thời_hạn_Vay-ROWS($C$4:C328)+1,Khấu_trừ_dần[[#This Row],[số dư
đầu kỳ]]),IFERROR(-IPMT(Lãi_Suất_/12,1,Khấu_trừ_dần[[#This Row],['#
còn lại]],D329),0)),0)</f>
        <v>1.4541032709206218E2</v>
      </c>
      <c r="F328" s="19">
        <f ca="1">IFERROR(IF(AND(Giá_trị_đã_nhập,Khấu_trừ_dần[[#This Row],[ngày
thanh toán]]&lt;&gt;""),-PPMT(Lãi_Suất_/12,1,Thời_hạn_Vay-ROWS($C$4:C328)+1,Khấu_trừ_dần[[#This Row],[số dư
đầu kỳ]]),""),0)</f>
        <v>9.24381330056979E2</v>
      </c>
      <c r="G328" s="19">
        <f ca="1">IF(Khấu_trừ_dần[[#This Row],[ngày
thanh toán]]="",0,PropertyTaxAmount)</f>
        <v>375</v>
      </c>
      <c r="H328" s="19">
        <f ca="1">IF(Khấu_trừ_dần[[#This Row],[ngày
thanh toán]]="",0,Khấu_trừ_dần[[#This Row],[lãi_suất]]+Khấu_trừ_dần[[#This Row],[gốc]]+Khấu_trừ_dần[[#This Row],[thuế
bất động sản]])</f>
        <v>1.4447916571490412E3</v>
      </c>
      <c r="I328" s="19">
        <f ca="1">IF(Khấu_trừ_dần[[#This Row],[ngày
thanh toán]]="",0,Khấu_trừ_dần[[#This Row],[số dư
đầu kỳ]]-Khấu_trừ_dần[[#This Row],[gốc]])</f>
        <v>3.489847850209492E4</v>
      </c>
      <c r="J328" s="20">
        <f ca="1">IF(Khấu_trừ_dần[[#This Row],[số dư
cuối kỳ]]&gt;0,LastRow-ROW(),0)</f>
        <v>35</v>
      </c>
    </row>
    <row r="329" spans="2:10" ht="15" customHeight="1" x14ac:dyDescent="0.25">
      <c r="B329" s="21">
        <f>ROWS($B$4:B329)</f>
        <v>326</v>
      </c>
      <c r="C329" s="15">
        <f ca="1">IF(Giá_trị_đã_nhập,IF(Khấu_trừ_dần[[#This Row],['#]]&lt;=Thời_hạn_Vay,IF(ROW()-ROW(Khấu_trừ_dần[[#Headers],[ngày
thanh toán]])=1,LoanStart,IF(I328&gt;0,EDATE(C328,1),"")),""),"")</f>
        <v>54632</v>
      </c>
      <c r="D329" s="19">
        <f ca="1">IF(ROW()-ROW(Khấu_trừ_dần[[#Headers],[số dư
đầu kỳ]])=1,Số_tiền_Vay,IF(Khấu_trừ_dần[[#This Row],[ngày
thanh toán]]="",0,INDEX(Khấu_trừ_dần[], ROW()-4,8)))</f>
        <v>3.489847850209492E4</v>
      </c>
      <c r="E329" s="19">
        <f ca="1">IF(Giá_trị_đã_nhập,IF(ROW()-ROW(Khấu_trừ_dần[[#Headers],[lãi_suất]])=1,-IPMT(Lãi_Suất_/12,1,Thời_hạn_Vay-ROWS($C$4:C329)+1,Khấu_trừ_dần[[#This Row],[số dư
đầu kỳ]]),IFERROR(-IPMT(Lãi_Suất_/12,1,Khấu_trừ_dần[[#This Row],['#
còn lại]],D330),0)),0)</f>
        <v>1.4154268992984458E2</v>
      </c>
      <c r="F329" s="19">
        <f ca="1">IFERROR(IF(AND(Giá_trị_đã_nhập,Khấu_trừ_dần[[#This Row],[ngày
thanh toán]]&lt;&gt;""),-PPMT(Lãi_Suất_/12,1,Thời_hạn_Vay-ROWS($C$4:C329)+1,Khấu_trừ_dần[[#This Row],[số dư
đầu kỳ]]),""),0)</f>
        <v>9.282329189322163E2</v>
      </c>
      <c r="G329" s="19">
        <f ca="1">IF(Khấu_trừ_dần[[#This Row],[ngày
thanh toán]]="",0,PropertyTaxAmount)</f>
        <v>375</v>
      </c>
      <c r="H329" s="19">
        <f ca="1">IF(Khấu_trừ_dần[[#This Row],[ngày
thanh toán]]="",0,Khấu_trừ_dần[[#This Row],[lãi_suất]]+Khấu_trừ_dần[[#This Row],[gốc]]+Khấu_trừ_dần[[#This Row],[thuế
bất động sản]])</f>
        <v>1.4447756088620608E3</v>
      </c>
      <c r="I329" s="19">
        <f ca="1">IF(Khấu_trừ_dần[[#This Row],[ngày
thanh toán]]="",0,Khấu_trừ_dần[[#This Row],[số dư
đầu kỳ]]-Khấu_trừ_dần[[#This Row],[gốc]])</f>
        <v>33970.2455831627</v>
      </c>
      <c r="J329" s="20">
        <f ca="1">IF(Khấu_trừ_dần[[#This Row],[số dư
cuối kỳ]]&gt;0,LastRow-ROW(),0)</f>
        <v>34</v>
      </c>
    </row>
    <row r="330" spans="2:10" ht="15" customHeight="1" x14ac:dyDescent="0.25">
      <c r="B330" s="21">
        <f>ROWS($B$4:B330)</f>
        <v>327</v>
      </c>
      <c r="C330" s="15">
        <f ca="1">IF(Giá_trị_đã_nhập,IF(Khấu_trừ_dần[[#This Row],['#]]&lt;=Thời_hạn_Vay,IF(ROW()-ROW(Khấu_trừ_dần[[#Headers],[ngày
thanh toán]])=1,LoanStart,IF(I329&gt;0,EDATE(C329,1),"")),""),"")</f>
        <v>54663</v>
      </c>
      <c r="D330" s="19">
        <f ca="1">IF(ROW()-ROW(Khấu_trừ_dần[[#Headers],[số dư
đầu kỳ]])=1,Số_tiền_Vay,IF(Khấu_trừ_dần[[#This Row],[ngày
thanh toán]]="",0,INDEX(Khấu_trừ_dần[], ROW()-4,8)))</f>
        <v>33970.2455831627</v>
      </c>
      <c r="E330" s="19">
        <f ca="1">IF(Giá_trị_đã_nhập,IF(ROW()-ROW(Khấu_trừ_dần[[#Headers],[lãi_suất]])=1,-IPMT(Lãi_Suất_/12,1,Thời_hạn_Vay-ROWS($C$4:C330)+1,Khấu_trừ_dần[[#This Row],[số dư
đầu kỳ]]),IFERROR(-IPMT(Lãi_Suất_/12,1,Khấu_trừ_dần[[#This Row],['#
còn lại]],D331),0)),0)</f>
        <v>1.3765893761278446E2</v>
      </c>
      <c r="F330" s="19">
        <f ca="1">IFERROR(IF(AND(Giá_trị_đã_nhập,Khấu_trừ_dần[[#This Row],[ngày
thanh toán]]&lt;&gt;""),-PPMT(Lãi_Suất_/12,1,Thời_hạn_Vay-ROWS($C$4:C330)+1,Khấu_trừ_dần[[#This Row],[số dư
đầu kỳ]]),""),0)</f>
        <v>9.321005560944337E2</v>
      </c>
      <c r="G330" s="19">
        <f ca="1">IF(Khấu_trừ_dần[[#This Row],[ngày
thanh toán]]="",0,PropertyTaxAmount)</f>
        <v>375</v>
      </c>
      <c r="H330" s="19">
        <f ca="1">IF(Khấu_trừ_dần[[#This Row],[ngày
thanh toán]]="",0,Khấu_trừ_dần[[#This Row],[lãi_suất]]+Khấu_trừ_dần[[#This Row],[gốc]]+Khấu_trừ_dần[[#This Row],[thuế
bất động sản]])</f>
        <v>1.444759493707218E3</v>
      </c>
      <c r="I330" s="19">
        <f ca="1">IF(Khấu_trừ_dần[[#This Row],[ngày
thanh toán]]="",0,Khấu_trừ_dần[[#This Row],[số dư
đầu kỳ]]-Khấu_trừ_dần[[#This Row],[gốc]])</f>
        <v>3.303814502706827E4</v>
      </c>
      <c r="J330" s="20">
        <f ca="1">IF(Khấu_trừ_dần[[#This Row],[số dư
cuối kỳ]]&gt;0,LastRow-ROW(),0)</f>
        <v>33</v>
      </c>
    </row>
    <row r="331" spans="2:10" ht="15" customHeight="1" x14ac:dyDescent="0.25">
      <c r="B331" s="21">
        <f>ROWS($B$4:B331)</f>
        <v>328</v>
      </c>
      <c r="C331" s="15">
        <f ca="1">IF(Giá_trị_đã_nhập,IF(Khấu_trừ_dần[[#This Row],['#]]&lt;=Thời_hạn_Vay,IF(ROW()-ROW(Khấu_trừ_dần[[#Headers],[ngày
thanh toán]])=1,LoanStart,IF(I330&gt;0,EDATE(C330,1),"")),""),"")</f>
        <v>54694</v>
      </c>
      <c r="D331" s="19">
        <f ca="1">IF(ROW()-ROW(Khấu_trừ_dần[[#Headers],[số dư
đầu kỳ]])=1,Số_tiền_Vay,IF(Khấu_trừ_dần[[#This Row],[ngày
thanh toán]]="",0,INDEX(Khấu_trừ_dần[], ROW()-4,8)))</f>
        <v>3.303814502706827E4</v>
      </c>
      <c r="E331" s="19">
        <f ca="1">IF(Giá_trị_đã_nhập,IF(ROW()-ROW(Khấu_trừ_dần[[#Headers],[lãi_suất]])=1,-IPMT(Lãi_Suất_/12,1,Thời_hạn_Vay-ROWS($C$4:C331)+1,Khấu_trừ_dần[[#This Row],[số dư
đầu kỳ]]),IFERROR(-IPMT(Lãi_Suất_/12,1,Khấu_trừ_dần[[#This Row],['#
còn lại]],D332),0)),0)</f>
        <v>1.3375900299440323E2</v>
      </c>
      <c r="F331" s="19">
        <f ca="1">IFERROR(IF(AND(Giá_trị_đã_nhập,Khấu_trừ_dần[[#This Row],[ngày
thanh toán]]&lt;&gt;""),-PPMT(Lãi_Suất_/12,1,Thời_hạn_Vay-ROWS($C$4:C331)+1,Khấu_trừ_dần[[#This Row],[số dư
đầu kỳ]]),""),0)</f>
        <v>9.359843084114942E2</v>
      </c>
      <c r="G331" s="19">
        <f ca="1">IF(Khấu_trừ_dần[[#This Row],[ngày
thanh toán]]="",0,PropertyTaxAmount)</f>
        <v>375</v>
      </c>
      <c r="H331" s="19">
        <f ca="1">IF(Khấu_trừ_dần[[#This Row],[ngày
thanh toán]]="",0,Khấu_trừ_dần[[#This Row],[lãi_suất]]+Khấu_trừ_dần[[#This Row],[gốc]]+Khấu_trừ_dần[[#This Row],[thuế
bất động sản]])</f>
        <v>1.4447433114058974E3</v>
      </c>
      <c r="I331" s="19">
        <f ca="1">IF(Khấu_trừ_dần[[#This Row],[ngày
thanh toán]]="",0,Khấu_trừ_dần[[#This Row],[số dư
đầu kỳ]]-Khấu_trừ_dần[[#This Row],[gốc]])</f>
        <v>3.2102160718656774E4</v>
      </c>
      <c r="J331" s="20">
        <f ca="1">IF(Khấu_trừ_dần[[#This Row],[số dư
cuối kỳ]]&gt;0,LastRow-ROW(),0)</f>
        <v>32</v>
      </c>
    </row>
    <row r="332" spans="2:10" ht="15" customHeight="1" x14ac:dyDescent="0.25">
      <c r="B332" s="21">
        <f>ROWS($B$4:B332)</f>
        <v>329</v>
      </c>
      <c r="C332" s="15">
        <f ca="1">IF(Giá_trị_đã_nhập,IF(Khấu_trừ_dần[[#This Row],['#]]&lt;=Thời_hạn_Vay,IF(ROW()-ROW(Khấu_trừ_dần[[#Headers],[ngày
thanh toán]])=1,LoanStart,IF(I331&gt;0,EDATE(C331,1),"")),""),"")</f>
        <v>54724</v>
      </c>
      <c r="D332" s="19">
        <f ca="1">IF(ROW()-ROW(Khấu_trừ_dần[[#Headers],[số dư
đầu kỳ]])=1,Số_tiền_Vay,IF(Khấu_trừ_dần[[#This Row],[ngày
thanh toán]]="",0,INDEX(Khấu_trừ_dần[], ROW()-4,8)))</f>
        <v>3.2102160718656774E4</v>
      </c>
      <c r="E332" s="19">
        <f ca="1">IF(Giá_trị_đã_nhập,IF(ROW()-ROW(Khấu_trừ_dần[[#Headers],[lãi_suất]])=1,-IPMT(Lãi_Suất_/12,1,Thời_hạn_Vay-ROWS($C$4:C332)+1,Khấu_trừ_dần[[#This Row],[số dư
đầu kỳ]]),IFERROR(-IPMT(Lãi_Suất_/12,1,Khấu_trừ_dần[[#This Row],['#
còn lại]],D333),0)),0)</f>
        <v>1.2984281864844542E2</v>
      </c>
      <c r="F332" s="19">
        <f ca="1">IFERROR(IF(AND(Giá_trị_đã_nhập,Khấu_trừ_dần[[#This Row],[ngày
thanh toán]]&lt;&gt;""),-PPMT(Lãi_Suất_/12,1,Thời_hạn_Vay-ROWS($C$4:C332)+1,Khấu_trừ_dần[[#This Row],[số dư
đầu kỳ]]),""),0)</f>
        <v>9.398842430298754E2</v>
      </c>
      <c r="G332" s="19">
        <f ca="1">IF(Khấu_trừ_dần[[#This Row],[ngày
thanh toán]]="",0,PropertyTaxAmount)</f>
        <v>375</v>
      </c>
      <c r="H332" s="19">
        <f ca="1">IF(Khấu_trừ_dần[[#This Row],[ngày
thanh toán]]="",0,Khấu_trừ_dần[[#This Row],[lãi_suất]]+Khấu_trừ_dần[[#This Row],[gốc]]+Khấu_trừ_dần[[#This Row],[thuế
bất động sản]])</f>
        <v>1.4447270616783208E3</v>
      </c>
      <c r="I332" s="19">
        <f ca="1">IF(Khấu_trừ_dần[[#This Row],[ngày
thanh toán]]="",0,Khấu_trừ_dần[[#This Row],[số dư
đầu kỳ]]-Khấu_trừ_dần[[#This Row],[gốc]])</f>
        <v>31162.2764756269</v>
      </c>
      <c r="J332" s="20">
        <f ca="1">IF(Khấu_trừ_dần[[#This Row],[số dư
cuối kỳ]]&gt;0,LastRow-ROW(),0)</f>
        <v>31</v>
      </c>
    </row>
    <row r="333" spans="2:10" ht="15" customHeight="1" x14ac:dyDescent="0.25">
      <c r="B333" s="21">
        <f>ROWS($B$4:B333)</f>
        <v>330</v>
      </c>
      <c r="C333" s="15">
        <f ca="1">IF(Giá_trị_đã_nhập,IF(Khấu_trừ_dần[[#This Row],['#]]&lt;=Thời_hạn_Vay,IF(ROW()-ROW(Khấu_trừ_dần[[#Headers],[ngày
thanh toán]])=1,LoanStart,IF(I332&gt;0,EDATE(C332,1),"")),""),"")</f>
        <v>54755</v>
      </c>
      <c r="D333" s="19">
        <f ca="1">IF(ROW()-ROW(Khấu_trừ_dần[[#Headers],[số dư
đầu kỳ]])=1,Số_tiền_Vay,IF(Khấu_trừ_dần[[#This Row],[ngày
thanh toán]]="",0,INDEX(Khấu_trừ_dần[], ROW()-4,8)))</f>
        <v>31162.2764756269</v>
      </c>
      <c r="E333" s="19">
        <f ca="1">IF(Giá_trị_đã_nhập,IF(ROW()-ROW(Khấu_trừ_dần[[#Headers],[lãi_suất]])=1,-IPMT(Lãi_Suất_/12,1,Thời_hạn_Vay-ROWS($C$4:C333)+1,Khấu_trừ_dần[[#This Row],[số dư
đầu kỳ]]),IFERROR(-IPMT(Lãi_Suất_/12,1,Khấu_trừ_dần[[#This Row],['#
còn lại]],D334),0)),0)</f>
        <v>1.2591031686771277E2</v>
      </c>
      <c r="F333" s="19">
        <f ca="1">IFERROR(IF(AND(Giá_trị_đã_nhập,Khấu_trừ_dần[[#This Row],[ngày
thanh toán]]&lt;&gt;""),-PPMT(Lãi_Suất_/12,1,Thời_hạn_Vay-ROWS($C$4:C333)+1,Khấu_trừ_dần[[#This Row],[số dư
đầu kỳ]]),""),0)</f>
        <v>9.438004273758329E2</v>
      </c>
      <c r="G333" s="19">
        <f ca="1">IF(Khấu_trừ_dần[[#This Row],[ngày
thanh toán]]="",0,PropertyTaxAmount)</f>
        <v>375</v>
      </c>
      <c r="H333" s="19">
        <f ca="1">IF(Khấu_trừ_dần[[#This Row],[ngày
thanh toán]]="",0,Khấu_trừ_dần[[#This Row],[lãi_suất]]+Khấu_trừ_dần[[#This Row],[gốc]]+Khấu_trừ_dần[[#This Row],[thuế
bất động sản]])</f>
        <v>1.4447107442435456E3</v>
      </c>
      <c r="I333" s="19">
        <f ca="1">IF(Khấu_trừ_dần[[#This Row],[ngày
thanh toán]]="",0,Khấu_trừ_dần[[#This Row],[số dư
đầu kỳ]]-Khấu_trừ_dần[[#This Row],[gốc]])</f>
        <v>3.0218476048251065E4</v>
      </c>
      <c r="J333" s="20">
        <f ca="1">IF(Khấu_trừ_dần[[#This Row],[số dư
cuối kỳ]]&gt;0,LastRow-ROW(),0)</f>
        <v>30</v>
      </c>
    </row>
    <row r="334" spans="2:10" ht="15" customHeight="1" x14ac:dyDescent="0.25">
      <c r="B334" s="21">
        <f>ROWS($B$4:B334)</f>
        <v>331</v>
      </c>
      <c r="C334" s="15">
        <f ca="1">IF(Giá_trị_đã_nhập,IF(Khấu_trừ_dần[[#This Row],['#]]&lt;=Thời_hạn_Vay,IF(ROW()-ROW(Khấu_trừ_dần[[#Headers],[ngày
thanh toán]])=1,LoanStart,IF(I333&gt;0,EDATE(C333,1),"")),""),"")</f>
        <v>54785</v>
      </c>
      <c r="D334" s="19">
        <f ca="1">IF(ROW()-ROW(Khấu_trừ_dần[[#Headers],[số dư
đầu kỳ]])=1,Số_tiền_Vay,IF(Khấu_trừ_dần[[#This Row],[ngày
thanh toán]]="",0,INDEX(Khấu_trừ_dần[], ROW()-4,8)))</f>
        <v>3.0218476048251065E4</v>
      </c>
      <c r="E334" s="19">
        <f ca="1">IF(Giá_trị_đã_nhập,IF(ROW()-ROW(Khấu_trừ_dần[[#Headers],[lãi_suất]])=1,-IPMT(Lãi_Suất_/12,1,Thời_hạn_Vay-ROWS($C$4:C334)+1,Khấu_trừ_dần[[#This Row],[số dư
đầu kỳ]]),IFERROR(-IPMT(Lãi_Suất_/12,1,Khấu_trừ_dần[[#This Row],['#
còn lại]],D335),0)),0)</f>
        <v>1.2196142966289375E2</v>
      </c>
      <c r="F334" s="19">
        <f ca="1">IFERROR(IF(AND(Giá_trị_đã_nhập,Khấu_trừ_dần[[#This Row],[ngày
thanh toán]]&lt;&gt;""),-PPMT(Lãi_Suất_/12,1,Thời_hạn_Vay-ROWS($C$4:C334)+1,Khấu_trừ_dần[[#This Row],[số dư
đầu kỳ]]),""),0)</f>
        <v>9.477329291565655E2</v>
      </c>
      <c r="G334" s="19">
        <f ca="1">IF(Khấu_trừ_dần[[#This Row],[ngày
thanh toán]]="",0,PropertyTaxAmount)</f>
        <v>375</v>
      </c>
      <c r="H334" s="19">
        <f ca="1">IF(Khấu_trừ_dần[[#This Row],[ngày
thanh toán]]="",0,Khấu_trừ_dần[[#This Row],[lãi_suất]]+Khấu_trừ_dần[[#This Row],[gốc]]+Khấu_trừ_dần[[#This Row],[thuế
bất động sản]])</f>
        <v>1.4446943588194592E3</v>
      </c>
      <c r="I334" s="19">
        <f ca="1">IF(Khấu_trừ_dần[[#This Row],[ngày
thanh toán]]="",0,Khấu_trừ_dần[[#This Row],[số dư
đầu kỳ]]-Khấu_trừ_dần[[#This Row],[gốc]])</f>
        <v>29270.7431190945</v>
      </c>
      <c r="J334" s="20">
        <f ca="1">IF(Khấu_trừ_dần[[#This Row],[số dư
cuối kỳ]]&gt;0,LastRow-ROW(),0)</f>
        <v>29</v>
      </c>
    </row>
    <row r="335" spans="2:10" ht="15" customHeight="1" x14ac:dyDescent="0.25">
      <c r="B335" s="21">
        <f>ROWS($B$4:B335)</f>
        <v>332</v>
      </c>
      <c r="C335" s="15">
        <f ca="1">IF(Giá_trị_đã_nhập,IF(Khấu_trừ_dần[[#This Row],['#]]&lt;=Thời_hạn_Vay,IF(ROW()-ROW(Khấu_trừ_dần[[#Headers],[ngày
thanh toán]])=1,LoanStart,IF(I334&gt;0,EDATE(C334,1),"")),""),"")</f>
        <v>54816</v>
      </c>
      <c r="D335" s="19">
        <f ca="1">IF(ROW()-ROW(Khấu_trừ_dần[[#Headers],[số dư
đầu kỳ]])=1,Số_tiền_Vay,IF(Khấu_trừ_dần[[#This Row],[ngày
thanh toán]]="",0,INDEX(Khấu_trừ_dần[], ROW()-4,8)))</f>
        <v>29270.7431190945</v>
      </c>
      <c r="E335" s="19">
        <f ca="1">IF(Giá_trị_đã_nhập,IF(ROW()-ROW(Khấu_trừ_dần[[#Headers],[lãi_suất]])=1,-IPMT(Lãi_Suất_/12,1,Thời_hạn_Vay-ROWS($C$4:C335)+1,Khấu_trừ_dần[[#This Row],[số dư
đầu kỳ]]),IFERROR(-IPMT(Lãi_Suất_/12,1,Khấu_trừ_dần[[#This Row],['#
còn lại]],D336),0)),0)</f>
        <v>1.1799608876138797E2</v>
      </c>
      <c r="F335" s="19">
        <f ca="1">IFERROR(IF(AND(Giá_trị_đã_nhập,Khấu_trừ_dần[[#This Row],[ngày
thanh toán]]&lt;&gt;""),-PPMT(Lãi_Suất_/12,1,Thời_hạn_Vay-ROWS($C$4:C335)+1,Khấu_trừ_dần[[#This Row],[số dư
đầu kỳ]]),""),0)</f>
        <v>9.516818163613846E2</v>
      </c>
      <c r="G335" s="19">
        <f ca="1">IF(Khấu_trừ_dần[[#This Row],[ngày
thanh toán]]="",0,PropertyTaxAmount)</f>
        <v>375</v>
      </c>
      <c r="H335" s="19">
        <f ca="1">IF(Khấu_trừ_dần[[#This Row],[ngày
thanh toán]]="",0,Khấu_trừ_dần[[#This Row],[lãi_suất]]+Khấu_trừ_dần[[#This Row],[gốc]]+Khấu_trừ_dần[[#This Row],[thuế
bất động sản]])</f>
        <v>1.4446779051227725E3</v>
      </c>
      <c r="I335" s="19">
        <f ca="1">IF(Khấu_trừ_dần[[#This Row],[ngày
thanh toán]]="",0,Khấu_trừ_dần[[#This Row],[số dư
đầu kỳ]]-Khấu_trừ_dần[[#This Row],[gốc]])</f>
        <v>2.8319061302733113E4</v>
      </c>
      <c r="J335" s="20">
        <f ca="1">IF(Khấu_trừ_dần[[#This Row],[số dư
cuối kỳ]]&gt;0,LastRow-ROW(),0)</f>
        <v>28</v>
      </c>
    </row>
    <row r="336" spans="2:10" ht="15" customHeight="1" x14ac:dyDescent="0.25">
      <c r="B336" s="21">
        <f>ROWS($B$4:B336)</f>
        <v>333</v>
      </c>
      <c r="C336" s="15">
        <f ca="1">IF(Giá_trị_đã_nhập,IF(Khấu_trừ_dần[[#This Row],['#]]&lt;=Thời_hạn_Vay,IF(ROW()-ROW(Khấu_trừ_dần[[#Headers],[ngày
thanh toán]])=1,LoanStart,IF(I335&gt;0,EDATE(C335,1),"")),""),"")</f>
        <v>54847</v>
      </c>
      <c r="D336" s="19">
        <f ca="1">IF(ROW()-ROW(Khấu_trừ_dần[[#Headers],[số dư
đầu kỳ]])=1,Số_tiền_Vay,IF(Khấu_trừ_dần[[#This Row],[ngày
thanh toán]]="",0,INDEX(Khấu_trừ_dần[], ROW()-4,8)))</f>
        <v>2.8319061302733113E4</v>
      </c>
      <c r="E336" s="19">
        <f ca="1">IF(Giá_trị_đã_nhập,IF(ROW()-ROW(Khấu_trừ_dần[[#Headers],[lãi_suất]])=1,-IPMT(Lãi_Suất_/12,1,Thời_hạn_Vay-ROWS($C$4:C336)+1,Khấu_trừ_dần[[#This Row],[số dư
đầu kỳ]]),IFERROR(-IPMT(Lãi_Suất_/12,1,Khấu_trừ_dần[[#This Row],['#
còn lại]],D337),0)),0)</f>
        <v>1.1401422560612592E2</v>
      </c>
      <c r="F336" s="19">
        <f ca="1">IFERROR(IF(AND(Giá_trị_đã_nhập,Khấu_trừ_dần[[#This Row],[ngày
thanh toán]]&lt;&gt;""),-PPMT(Lãi_Suất_/12,1,Thời_hạn_Vay-ROWS($C$4:C336)+1,Khấu_trừ_dần[[#This Row],[số dư
đầu kỳ]]),""),0)</f>
        <v>9.556471572628902E2</v>
      </c>
      <c r="G336" s="19">
        <f ca="1">IF(Khấu_trừ_dần[[#This Row],[ngày
thanh toán]]="",0,PropertyTaxAmount)</f>
        <v>375</v>
      </c>
      <c r="H336" s="19">
        <f ca="1">IF(Khấu_trừ_dần[[#This Row],[ngày
thanh toán]]="",0,Khấu_trừ_dần[[#This Row],[lãi_suất]]+Khấu_trừ_dần[[#This Row],[gốc]]+Khấu_trừ_dần[[#This Row],[thuế
bất động sản]])</f>
        <v>1.444661382869016E3</v>
      </c>
      <c r="I336" s="19">
        <f ca="1">IF(Khấu_trừ_dần[[#This Row],[ngày
thanh toán]]="",0,Khấu_trừ_dần[[#This Row],[số dư
đầu kỳ]]-Khấu_trừ_dần[[#This Row],[gốc]])</f>
        <v>2.7363414145470222E4</v>
      </c>
      <c r="J336" s="20">
        <f ca="1">IF(Khấu_trừ_dần[[#This Row],[số dư
cuối kỳ]]&gt;0,LastRow-ROW(),0)</f>
        <v>27</v>
      </c>
    </row>
    <row r="337" spans="2:10" ht="15" customHeight="1" x14ac:dyDescent="0.25">
      <c r="B337" s="21">
        <f>ROWS($B$4:B337)</f>
        <v>334</v>
      </c>
      <c r="C337" s="15">
        <f ca="1">IF(Giá_trị_đã_nhập,IF(Khấu_trừ_dần[[#This Row],['#]]&lt;=Thời_hạn_Vay,IF(ROW()-ROW(Khấu_trừ_dần[[#Headers],[ngày
thanh toán]])=1,LoanStart,IF(I336&gt;0,EDATE(C336,1),"")),""),"")</f>
        <v>54875</v>
      </c>
      <c r="D337" s="19">
        <f ca="1">IF(ROW()-ROW(Khấu_trừ_dần[[#Headers],[số dư
đầu kỳ]])=1,Số_tiền_Vay,IF(Khấu_trừ_dần[[#This Row],[ngày
thanh toán]]="",0,INDEX(Khấu_trừ_dần[], ROW()-4,8)))</f>
        <v>2.7363414145470222E4</v>
      </c>
      <c r="E337" s="19">
        <f ca="1">IF(Giá_trị_đã_nhập,IF(ROW()-ROW(Khấu_trừ_dần[[#Headers],[lãi_suất]])=1,-IPMT(Lãi_Suất_/12,1,Thời_hạn_Vay-ROWS($C$4:C337)+1,Khấu_trừ_dần[[#This Row],[số dư
đầu kỳ]]),IFERROR(-IPMT(Lãi_Suất_/12,1,Khấu_trừ_dần[[#This Row],['#
còn lại]],D338),0)),0)</f>
        <v>1.1001577135438362E2</v>
      </c>
      <c r="F337" s="19">
        <f ca="1">IFERROR(IF(AND(Giá_trị_đã_nhập,Khấu_trừ_dần[[#This Row],[ngày
thanh toán]]&lt;&gt;""),-PPMT(Lãi_Suất_/12,1,Thời_hạn_Vay-ROWS($C$4:C337)+1,Khấu_trừ_dần[[#This Row],[số dư
đầu kỳ]]),""),0)</f>
        <v>9.596290204181522E2</v>
      </c>
      <c r="G337" s="19">
        <f ca="1">IF(Khấu_trừ_dần[[#This Row],[ngày
thanh toán]]="",0,PropertyTaxAmount)</f>
        <v>375</v>
      </c>
      <c r="H337" s="19">
        <f ca="1">IF(Khấu_trừ_dần[[#This Row],[ngày
thanh toán]]="",0,Khấu_trừ_dần[[#This Row],[lãi_suất]]+Khấu_trừ_dần[[#This Row],[gốc]]+Khấu_trừ_dần[[#This Row],[thuế
bất động sản]])</f>
        <v>1.4446447917725359E3</v>
      </c>
      <c r="I337" s="19">
        <f ca="1">IF(Khấu_trừ_dần[[#This Row],[ngày
thanh toán]]="",0,Khấu_trừ_dần[[#This Row],[số dư
đầu kỳ]]-Khấu_trừ_dần[[#This Row],[gốc]])</f>
        <v>2.640378512505207E4</v>
      </c>
      <c r="J337" s="20">
        <f ca="1">IF(Khấu_trừ_dần[[#This Row],[số dư
cuối kỳ]]&gt;0,LastRow-ROW(),0)</f>
        <v>26</v>
      </c>
    </row>
    <row r="338" spans="2:10" ht="15" customHeight="1" x14ac:dyDescent="0.25">
      <c r="B338" s="21">
        <f>ROWS($B$4:B338)</f>
        <v>335</v>
      </c>
      <c r="C338" s="15">
        <f ca="1">IF(Giá_trị_đã_nhập,IF(Khấu_trừ_dần[[#This Row],['#]]&lt;=Thời_hạn_Vay,IF(ROW()-ROW(Khấu_trừ_dần[[#Headers],[ngày
thanh toán]])=1,LoanStart,IF(I337&gt;0,EDATE(C337,1),"")),""),"")</f>
        <v>54906</v>
      </c>
      <c r="D338" s="19">
        <f ca="1">IF(ROW()-ROW(Khấu_trừ_dần[[#Headers],[số dư
đầu kỳ]])=1,Số_tiền_Vay,IF(Khấu_trừ_dần[[#This Row],[ngày
thanh toán]]="",0,INDEX(Khấu_trừ_dần[], ROW()-4,8)))</f>
        <v>2.640378512505207E4</v>
      </c>
      <c r="E338" s="19">
        <f ca="1">IF(Giá_trị_đã_nhập,IF(ROW()-ROW(Khấu_trừ_dần[[#Headers],[lãi_suất]])=1,-IPMT(Lãi_Suất_/12,1,Thời_hạn_Vay-ROWS($C$4:C338)+1,Khấu_trừ_dần[[#This Row],[số dư
đầu kỳ]]),IFERROR(-IPMT(Lãi_Suất_/12,1,Khấu_trừ_dần[[#This Row],['#
còn lại]],D339),0)),0)</f>
        <v>1.0600065687659239E2</v>
      </c>
      <c r="F338" s="19">
        <f ca="1">IFERROR(IF(AND(Giá_trị_đã_nhập,Khấu_trừ_dần[[#This Row],[ngày
thanh toán]]&lt;&gt;""),-PPMT(Lãi_Suất_/12,1,Thời_hạn_Vay-ROWS($C$4:C338)+1,Khấu_trừ_dần[[#This Row],[số dư
đầu kỳ]]),""),0)</f>
        <v>9.636274746698947E2</v>
      </c>
      <c r="G338" s="19">
        <f ca="1">IF(Khấu_trừ_dần[[#This Row],[ngày
thanh toán]]="",0,PropertyTaxAmount)</f>
        <v>375</v>
      </c>
      <c r="H338" s="19">
        <f ca="1">IF(Khấu_trừ_dần[[#This Row],[ngày
thanh toán]]="",0,Khấu_trừ_dần[[#This Row],[lãi_suất]]+Khấu_trừ_dần[[#This Row],[gốc]]+Khấu_trừ_dần[[#This Row],[thuế
bất động sản]])</f>
        <v>1.444628131546487E3</v>
      </c>
      <c r="I338" s="19">
        <f ca="1">IF(Khấu_trừ_dần[[#This Row],[ngày
thanh toán]]="",0,Khấu_trừ_dần[[#This Row],[số dư
đầu kỳ]]-Khấu_trừ_dần[[#This Row],[gốc]])</f>
        <v>2.5440157650382174E4</v>
      </c>
      <c r="J338" s="20">
        <f ca="1">IF(Khấu_trừ_dần[[#This Row],[số dư
cuối kỳ]]&gt;0,LastRow-ROW(),0)</f>
        <v>25</v>
      </c>
    </row>
    <row r="339" spans="2:10" ht="15" customHeight="1" x14ac:dyDescent="0.25">
      <c r="B339" s="21">
        <f>ROWS($B$4:B339)</f>
        <v>336</v>
      </c>
      <c r="C339" s="15">
        <f ca="1">IF(Giá_trị_đã_nhập,IF(Khấu_trừ_dần[[#This Row],['#]]&lt;=Thời_hạn_Vay,IF(ROW()-ROW(Khấu_trừ_dần[[#Headers],[ngày
thanh toán]])=1,LoanStart,IF(I338&gt;0,EDATE(C338,1),"")),""),"")</f>
        <v>54936</v>
      </c>
      <c r="D339" s="19">
        <f ca="1">IF(ROW()-ROW(Khấu_trừ_dần[[#Headers],[số dư
đầu kỳ]])=1,Số_tiền_Vay,IF(Khấu_trừ_dần[[#This Row],[ngày
thanh toán]]="",0,INDEX(Khấu_trừ_dần[], ROW()-4,8)))</f>
        <v>2.5440157650382174E4</v>
      </c>
      <c r="E339" s="19">
        <f ca="1">IF(Giá_trị_đã_nhập,IF(ROW()-ROW(Khấu_trừ_dần[[#Headers],[lãi_suất]])=1,-IPMT(Lãi_Suất_/12,1,Thời_hạn_Vay-ROWS($C$4:C339)+1,Khấu_trừ_dần[[#This Row],[số dư
đầu kỳ]]),IFERROR(-IPMT(Lãi_Suất_/12,1,Khấu_trừ_dần[[#This Row],['#
còn lại]],D340),0)),0)</f>
        <v>1.019688127551437E2</v>
      </c>
      <c r="F339" s="19">
        <f ca="1">IFERROR(IF(AND(Giá_trị_đã_nhập,Khấu_trừ_dần[[#This Row],[ngày
thanh toán]]&lt;&gt;""),-PPMT(Lãi_Suất_/12,1,Thời_hạn_Vay-ROWS($C$4:C339)+1,Khấu_trừ_dần[[#This Row],[số dư
đầu kỳ]]),""),0)</f>
        <v>9.676425891476856E2</v>
      </c>
      <c r="G339" s="19">
        <f ca="1">IF(Khấu_trừ_dần[[#This Row],[ngày
thanh toán]]="",0,PropertyTaxAmount)</f>
        <v>375</v>
      </c>
      <c r="H339" s="19">
        <f ca="1">IF(Khấu_trừ_dần[[#This Row],[ngày
thanh toán]]="",0,Khấu_trừ_dần[[#This Row],[lãi_suất]]+Khấu_trừ_dần[[#This Row],[gốc]]+Khấu_trừ_dần[[#This Row],[thuế
bất động sản]])</f>
        <v>1.4446114019028294E3</v>
      </c>
      <c r="I339" s="19">
        <f ca="1">IF(Khấu_trừ_dần[[#This Row],[ngày
thanh toán]]="",0,Khấu_trừ_dần[[#This Row],[số dư
đầu kỳ]]-Khấu_trừ_dần[[#This Row],[gốc]])</f>
        <v>2.4472515061234488E4</v>
      </c>
      <c r="J339" s="20">
        <f ca="1">IF(Khấu_trừ_dần[[#This Row],[số dư
cuối kỳ]]&gt;0,LastRow-ROW(),0)</f>
        <v>24</v>
      </c>
    </row>
    <row r="340" spans="2:10" ht="15" customHeight="1" x14ac:dyDescent="0.25">
      <c r="B340" s="21">
        <f>ROWS($B$4:B340)</f>
        <v>337</v>
      </c>
      <c r="C340" s="15">
        <f ca="1">IF(Giá_trị_đã_nhập,IF(Khấu_trừ_dần[[#This Row],['#]]&lt;=Thời_hạn_Vay,IF(ROW()-ROW(Khấu_trừ_dần[[#Headers],[ngày
thanh toán]])=1,LoanStart,IF(I339&gt;0,EDATE(C339,1),"")),""),"")</f>
        <v>54967</v>
      </c>
      <c r="D340" s="19">
        <f ca="1">IF(ROW()-ROW(Khấu_trừ_dần[[#Headers],[số dư
đầu kỳ]])=1,Số_tiền_Vay,IF(Khấu_trừ_dần[[#This Row],[ngày
thanh toán]]="",0,INDEX(Khấu_trừ_dần[], ROW()-4,8)))</f>
        <v>2.4472515061234488E4</v>
      </c>
      <c r="E340" s="19">
        <f ca="1">IF(Giá_trị_đã_nhập,IF(ROW()-ROW(Khấu_trừ_dần[[#Headers],[lãi_suất]])=1,-IPMT(Lãi_Suất_/12,1,Thời_hạn_Vay-ROWS($C$4:C340)+1,Khấu_trừ_dần[[#This Row],[số dư
đầu kỳ]]),IFERROR(-IPMT(Lãi_Suất_/12,1,Khấu_trừ_dần[[#This Row],['#
còn lại]],D341),0)),0)</f>
        <v>9.792016928318897E1</v>
      </c>
      <c r="F340" s="19">
        <f ca="1">IFERROR(IF(AND(Giá_trị_đã_nhập,Khấu_trừ_dần[[#This Row],[ngày
thanh toán]]&lt;&gt;""),-PPMT(Lãi_Suất_/12,1,Thời_hạn_Vay-ROWS($C$4:C340)+1,Khấu_trừ_dần[[#This Row],[số dư
đầu kỳ]]),""),0)</f>
        <v>9.716744332691345E2</v>
      </c>
      <c r="G340" s="19">
        <f ca="1">IF(Khấu_trừ_dần[[#This Row],[ngày
thanh toán]]="",0,PropertyTaxAmount)</f>
        <v>375</v>
      </c>
      <c r="H340" s="19">
        <f ca="1">IF(Khấu_trừ_dần[[#This Row],[ngày
thanh toán]]="",0,Khấu_trừ_dần[[#This Row],[lãi_suất]]+Khấu_trừ_dần[[#This Row],[gốc]]+Khấu_trừ_dần[[#This Row],[thuế
bất động sản]])</f>
        <v>1.4445946025523235E3</v>
      </c>
      <c r="I340" s="19">
        <f ca="1">IF(Khấu_trừ_dần[[#This Row],[ngày
thanh toán]]="",0,Khấu_trừ_dần[[#This Row],[số dư
đầu kỳ]]-Khấu_trừ_dần[[#This Row],[gốc]])</f>
        <v>2.3500840627965354E4</v>
      </c>
      <c r="J340" s="20">
        <f ca="1">IF(Khấu_trừ_dần[[#This Row],[số dư
cuối kỳ]]&gt;0,LastRow-ROW(),0)</f>
        <v>23</v>
      </c>
    </row>
    <row r="341" spans="2:10" ht="15" customHeight="1" x14ac:dyDescent="0.25">
      <c r="B341" s="21">
        <f>ROWS($B$4:B341)</f>
        <v>338</v>
      </c>
      <c r="C341" s="15">
        <f ca="1">IF(Giá_trị_đã_nhập,IF(Khấu_trừ_dần[[#This Row],['#]]&lt;=Thời_hạn_Vay,IF(ROW()-ROW(Khấu_trừ_dần[[#Headers],[ngày
thanh toán]])=1,LoanStart,IF(I340&gt;0,EDATE(C340,1),"")),""),"")</f>
        <v>54997</v>
      </c>
      <c r="D341" s="19">
        <f ca="1">IF(ROW()-ROW(Khấu_trừ_dần[[#Headers],[số dư
đầu kỳ]])=1,Số_tiền_Vay,IF(Khấu_trừ_dần[[#This Row],[ngày
thanh toán]]="",0,INDEX(Khấu_trừ_dần[], ROW()-4,8)))</f>
        <v>2.3500840627965354E4</v>
      </c>
      <c r="E341" s="19">
        <f ca="1">IF(Giá_trị_đã_nhập,IF(ROW()-ROW(Khấu_trừ_dần[[#Headers],[lãi_suất]])=1,-IPMT(Lãi_Suất_/12,1,Thời_hạn_Vay-ROWS($C$4:C341)+1,Khấu_trừ_dần[[#This Row],[số dư
đầu kỳ]]),IFERROR(-IPMT(Lãi_Suất_/12,1,Khấu_trừ_dần[[#This Row],['#
còn lại]],D342),0)),0)</f>
        <v>9.385465646343444E1</v>
      </c>
      <c r="F341" s="19">
        <f ca="1">IFERROR(IF(AND(Giá_trị_đã_nhập,Khấu_trừ_dần[[#This Row],[ngày
thanh toán]]&lt;&gt;""),-PPMT(Lãi_Suất_/12,1,Thời_hạn_Vay-ROWS($C$4:C341)+1,Khấu_trừ_dần[[#This Row],[số dư
đầu kỳ]]),""),0)</f>
        <v>9.757230767410891E2</v>
      </c>
      <c r="G341" s="19">
        <f ca="1">IF(Khấu_trừ_dần[[#This Row],[ngày
thanh toán]]="",0,PropertyTaxAmount)</f>
        <v>375</v>
      </c>
      <c r="H341" s="19">
        <f ca="1">IF(Khấu_trừ_dần[[#This Row],[ngày
thanh toán]]="",0,Khấu_trừ_dần[[#This Row],[lãi_suất]]+Khấu_trừ_dần[[#This Row],[gốc]]+Khấu_trừ_dần[[#This Row],[thuế
bất động sản]])</f>
        <v>1.4445777332045236E3</v>
      </c>
      <c r="I341" s="19">
        <f ca="1">IF(Khấu_trừ_dần[[#This Row],[ngày
thanh toán]]="",0,Khấu_trừ_dần[[#This Row],[số dư
đầu kỳ]]-Khấu_trừ_dần[[#This Row],[gốc]])</f>
        <v>2.2525117551224266E4</v>
      </c>
      <c r="J341" s="20">
        <f ca="1">IF(Khấu_trừ_dần[[#This Row],[số dư
cuối kỳ]]&gt;0,LastRow-ROW(),0)</f>
        <v>22</v>
      </c>
    </row>
    <row r="342" spans="2:10" ht="15" customHeight="1" x14ac:dyDescent="0.25">
      <c r="B342" s="21">
        <f>ROWS($B$4:B342)</f>
        <v>339</v>
      </c>
      <c r="C342" s="15">
        <f ca="1">IF(Giá_trị_đã_nhập,IF(Khấu_trừ_dần[[#This Row],['#]]&lt;=Thời_hạn_Vay,IF(ROW()-ROW(Khấu_trừ_dần[[#Headers],[ngày
thanh toán]])=1,LoanStart,IF(I341&gt;0,EDATE(C341,1),"")),""),"")</f>
        <v>55028</v>
      </c>
      <c r="D342" s="19">
        <f ca="1">IF(ROW()-ROW(Khấu_trừ_dần[[#Headers],[số dư
đầu kỳ]])=1,Số_tiền_Vay,IF(Khấu_trừ_dần[[#This Row],[ngày
thanh toán]]="",0,INDEX(Khấu_trừ_dần[], ROW()-4,8)))</f>
        <v>2.2525117551224266E4</v>
      </c>
      <c r="E342" s="19">
        <f ca="1">IF(Giá_trị_đã_nhập,IF(ROW()-ROW(Khấu_trừ_dần[[#Headers],[lãi_suất]])=1,-IPMT(Lãi_Suất_/12,1,Thời_hạn_Vay-ROWS($C$4:C342)+1,Khấu_trừ_dần[[#This Row],[số dư
đầu kỳ]]),IFERROR(-IPMT(Lãi_Suất_/12,1,Khấu_trừ_dần[[#This Row],['#
còn lại]],D343),0)),0)</f>
        <v>8.977220400693092E1</v>
      </c>
      <c r="F342" s="19">
        <f ca="1">IFERROR(IF(AND(Giá_trị_đã_nhập,Khấu_trừ_dần[[#This Row],[ngày
thanh toán]]&lt;&gt;""),-PPMT(Lãi_Suất_/12,1,Thời_hạn_Vay-ROWS($C$4:C342)+1,Khấu_trừ_dần[[#This Row],[số dư
đầu kỳ]]),""),0)</f>
        <v>9.797885895608438E2</v>
      </c>
      <c r="G342" s="19">
        <f ca="1">IF(Khấu_trừ_dần[[#This Row],[ngày
thanh toán]]="",0,PropertyTaxAmount)</f>
        <v>375</v>
      </c>
      <c r="H342" s="19">
        <f ca="1">IF(Khấu_trừ_dần[[#This Row],[ngày
thanh toán]]="",0,Khấu_trừ_dần[[#This Row],[lãi_suất]]+Khấu_trừ_dần[[#This Row],[gốc]]+Khấu_trừ_dần[[#This Row],[thuế
bất động sản]])</f>
        <v>1.4445607935677747E3</v>
      </c>
      <c r="I342" s="19">
        <f ca="1">IF(Khấu_trừ_dần[[#This Row],[ngày
thanh toán]]="",0,Khấu_trừ_dần[[#This Row],[số dư
đầu kỳ]]-Khấu_trừ_dần[[#This Row],[gốc]])</f>
        <v>2.154532896166342E4</v>
      </c>
      <c r="J342" s="20">
        <f ca="1">IF(Khấu_trừ_dần[[#This Row],[số dư
cuối kỳ]]&gt;0,LastRow-ROW(),0)</f>
        <v>21</v>
      </c>
    </row>
    <row r="343" spans="2:10" ht="15" customHeight="1" x14ac:dyDescent="0.25">
      <c r="B343" s="21">
        <f>ROWS($B$4:B343)</f>
        <v>340</v>
      </c>
      <c r="C343" s="15">
        <f ca="1">IF(Giá_trị_đã_nhập,IF(Khấu_trừ_dần[[#This Row],['#]]&lt;=Thời_hạn_Vay,IF(ROW()-ROW(Khấu_trừ_dần[[#Headers],[ngày
thanh toán]])=1,LoanStart,IF(I342&gt;0,EDATE(C342,1),"")),""),"")</f>
        <v>55059</v>
      </c>
      <c r="D343" s="19">
        <f ca="1">IF(ROW()-ROW(Khấu_trừ_dần[[#Headers],[số dư
đầu kỳ]])=1,Số_tiền_Vay,IF(Khấu_trừ_dần[[#This Row],[ngày
thanh toán]]="",0,INDEX(Khấu_trừ_dần[], ROW()-4,8)))</f>
        <v>2.154532896166342E4</v>
      </c>
      <c r="E343" s="19">
        <f ca="1">IF(Giá_trị_đã_nhập,IF(ROW()-ROW(Khấu_trừ_dần[[#Headers],[lãi_suất]])=1,-IPMT(Lãi_Suất_/12,1,Thời_hạn_Vay-ROWS($C$4:C343)+1,Khấu_trừ_dần[[#This Row],[số dư
đầu kỳ]]),IFERROR(-IPMT(Lãi_Suất_/12,1,Khấu_trừ_dần[[#This Row],['#
còn lại]],D344),0)),0)</f>
        <v>8.567274133185863E1</v>
      </c>
      <c r="F343" s="19">
        <f ca="1">IFERROR(IF(AND(Giá_trị_đã_nhập,Khấu_trừ_dần[[#This Row],[ngày
thanh toán]]&lt;&gt;""),-PPMT(Lãi_Suất_/12,1,Thời_hạn_Vay-ROWS($C$4:C343)+1,Khấu_trừ_dần[[#This Row],[số dư
đầu kỳ]]),""),0)</f>
        <v>9.838710420173472E2</v>
      </c>
      <c r="G343" s="19">
        <f ca="1">IF(Khấu_trừ_dần[[#This Row],[ngày
thanh toán]]="",0,PropertyTaxAmount)</f>
        <v>375</v>
      </c>
      <c r="H343" s="19">
        <f ca="1">IF(Khấu_trừ_dần[[#This Row],[ngày
thanh toán]]="",0,Khấu_trừ_dần[[#This Row],[lãi_suất]]+Khấu_trừ_dần[[#This Row],[gốc]]+Khấu_trừ_dần[[#This Row],[thuế
bất động sản]])</f>
        <v>1.4445437833492058E3</v>
      </c>
      <c r="I343" s="19">
        <f ca="1">IF(Khấu_trừ_dần[[#This Row],[ngày
thanh toán]]="",0,Khấu_trừ_dần[[#This Row],[số dư
đầu kỳ]]-Khấu_trừ_dần[[#This Row],[gốc]])</f>
        <v>2.0561457919646073E4</v>
      </c>
      <c r="J343" s="20">
        <f ca="1">IF(Khấu_trừ_dần[[#This Row],[số dư
cuối kỳ]]&gt;0,LastRow-ROW(),0)</f>
        <v>20</v>
      </c>
    </row>
    <row r="344" spans="2:10" ht="15" customHeight="1" x14ac:dyDescent="0.25">
      <c r="B344" s="21">
        <f>ROWS($B$4:B344)</f>
        <v>341</v>
      </c>
      <c r="C344" s="15">
        <f ca="1">IF(Giá_trị_đã_nhập,IF(Khấu_trừ_dần[[#This Row],['#]]&lt;=Thời_hạn_Vay,IF(ROW()-ROW(Khấu_trừ_dần[[#Headers],[ngày
thanh toán]])=1,LoanStart,IF(I343&gt;0,EDATE(C343,1),"")),""),"")</f>
        <v>55089</v>
      </c>
      <c r="D344" s="19">
        <f ca="1">IF(ROW()-ROW(Khấu_trừ_dần[[#Headers],[số dư
đầu kỳ]])=1,Số_tiền_Vay,IF(Khấu_trừ_dần[[#This Row],[ngày
thanh toán]]="",0,INDEX(Khấu_trừ_dần[], ROW()-4,8)))</f>
        <v>2.0561457919646073E4</v>
      </c>
      <c r="E344" s="19">
        <f ca="1">IF(Giá_trị_đã_nhập,IF(ROW()-ROW(Khấu_trừ_dần[[#Headers],[lãi_suất]])=1,-IPMT(Lãi_Suất_/12,1,Thời_hạn_Vay-ROWS($C$4:C344)+1,Khấu_trừ_dần[[#This Row],[số dư
đầu kỳ]]),IFERROR(-IPMT(Lãi_Suất_/12,1,Khấu_trừ_dần[[#This Row],['#
còn lại]],D345),0)),0)</f>
        <v>8.155619756230688E1</v>
      </c>
      <c r="F344" s="19">
        <f ca="1">IFERROR(IF(AND(Giá_trị_đã_nhập,Khấu_trừ_dần[[#This Row],[ngày
thanh toán]]&lt;&gt;""),-PPMT(Lãi_Suất_/12,1,Thời_hạn_Vay-ROWS($C$4:C344)+1,Khấu_trừ_dần[[#This Row],[số dư
đầu kỳ]]),""),0)</f>
        <v>9.879705046924195E2</v>
      </c>
      <c r="G344" s="19">
        <f ca="1">IF(Khấu_trừ_dần[[#This Row],[ngày
thanh toán]]="",0,PropertyTaxAmount)</f>
        <v>375</v>
      </c>
      <c r="H344" s="19">
        <f ca="1">IF(Khấu_trừ_dần[[#This Row],[ngày
thanh toán]]="",0,Khấu_trừ_dần[[#This Row],[lãi_suất]]+Khấu_trừ_dần[[#This Row],[gốc]]+Khấu_trừ_dần[[#This Row],[thuế
bất động sản]])</f>
        <v>1.4445267022547264E3</v>
      </c>
      <c r="I344" s="19">
        <f ca="1">IF(Khấu_trừ_dần[[#This Row],[ngày
thanh toán]]="",0,Khấu_trừ_dần[[#This Row],[số dư
đầu kỳ]]-Khấu_trừ_dần[[#This Row],[gốc]])</f>
        <v>1.957348741495365E4</v>
      </c>
      <c r="J344" s="20">
        <f ca="1">IF(Khấu_trừ_dần[[#This Row],[số dư
cuối kỳ]]&gt;0,LastRow-ROW(),0)</f>
        <v>19</v>
      </c>
    </row>
    <row r="345" spans="2:10" ht="15" customHeight="1" x14ac:dyDescent="0.25">
      <c r="B345" s="21">
        <f>ROWS($B$4:B345)</f>
        <v>342</v>
      </c>
      <c r="C345" s="15">
        <f ca="1">IF(Giá_trị_đã_nhập,IF(Khấu_trừ_dần[[#This Row],['#]]&lt;=Thời_hạn_Vay,IF(ROW()-ROW(Khấu_trừ_dần[[#Headers],[ngày
thanh toán]])=1,LoanStart,IF(I344&gt;0,EDATE(C344,1),"")),""),"")</f>
        <v>55120</v>
      </c>
      <c r="D345" s="19">
        <f ca="1">IF(ROW()-ROW(Khấu_trừ_dần[[#Headers],[số dư
đầu kỳ]])=1,Số_tiền_Vay,IF(Khấu_trừ_dần[[#This Row],[ngày
thanh toán]]="",0,INDEX(Khấu_trừ_dần[], ROW()-4,8)))</f>
        <v>1.957348741495365E4</v>
      </c>
      <c r="E345" s="19">
        <f ca="1">IF(Giá_trị_đã_nhập,IF(ROW()-ROW(Khấu_trừ_dần[[#Headers],[lãi_suất]])=1,-IPMT(Lãi_Suất_/12,1,Thời_hạn_Vay-ROWS($C$4:C345)+1,Khấu_trừ_dần[[#This Row],[số dư
đầu kỳ]]),IFERROR(-IPMT(Lãi_Suất_/12,1,Khấu_trừ_dần[[#This Row],['#
còn lại]],D346),0)),0)</f>
        <v>7.742250152704867E1</v>
      </c>
      <c r="F345" s="19">
        <f ca="1">IFERROR(IF(AND(Giá_trị_đã_nhập,Khấu_trừ_dần[[#This Row],[ngày
thanh toán]]&lt;&gt;""),-PPMT(Lãi_Suất_/12,1,Thời_hạn_Vay-ROWS($C$4:C345)+1,Khấu_trừ_dần[[#This Row],[số dư
đầu kỳ]]),""),0)</f>
        <v>9.92087048461971E2</v>
      </c>
      <c r="G345" s="19">
        <f ca="1">IF(Khấu_trừ_dần[[#This Row],[ngày
thanh toán]]="",0,PropertyTaxAmount)</f>
        <v>375</v>
      </c>
      <c r="H345" s="19">
        <f ca="1">IF(Khấu_trừ_dần[[#This Row],[ngày
thanh toán]]="",0,Khấu_trừ_dần[[#This Row],[lãi_suất]]+Khấu_trừ_dần[[#This Row],[gốc]]+Khấu_trừ_dần[[#This Row],[thuế
bất động sản]])</f>
        <v>1.4445095499890197E3</v>
      </c>
      <c r="I345" s="19">
        <f ca="1">IF(Khấu_trừ_dần[[#This Row],[ngày
thanh toán]]="",0,Khấu_trừ_dần[[#This Row],[số dư
đầu kỳ]]-Khấu_trừ_dần[[#This Row],[gốc]])</f>
        <v>1.858140036649168E4</v>
      </c>
      <c r="J345" s="20">
        <f ca="1">IF(Khấu_trừ_dần[[#This Row],[số dư
cuối kỳ]]&gt;0,LastRow-ROW(),0)</f>
        <v>18</v>
      </c>
    </row>
    <row r="346" spans="2:10" ht="15" customHeight="1" x14ac:dyDescent="0.25">
      <c r="B346" s="21">
        <f>ROWS($B$4:B346)</f>
        <v>343</v>
      </c>
      <c r="C346" s="15">
        <f ca="1">IF(Giá_trị_đã_nhập,IF(Khấu_trừ_dần[[#This Row],['#]]&lt;=Thời_hạn_Vay,IF(ROW()-ROW(Khấu_trừ_dần[[#Headers],[ngày
thanh toán]])=1,LoanStart,IF(I345&gt;0,EDATE(C345,1),"")),""),"")</f>
        <v>55150</v>
      </c>
      <c r="D346" s="19">
        <f ca="1">IF(ROW()-ROW(Khấu_trừ_dần[[#Headers],[số dư
đầu kỳ]])=1,Số_tiền_Vay,IF(Khấu_trừ_dần[[#This Row],[ngày
thanh toán]]="",0,INDEX(Khấu_trừ_dần[], ROW()-4,8)))</f>
        <v>1.858140036649168E4</v>
      </c>
      <c r="E346" s="19">
        <f ca="1">IF(Giá_trị_đã_nhập,IF(ROW()-ROW(Khấu_trừ_dần[[#Headers],[lãi_suất]])=1,-IPMT(Lãi_Suất_/12,1,Thời_hạn_Vay-ROWS($C$4:C346)+1,Khấu_trừ_dần[[#This Row],[số dư
đầu kỳ]]),IFERROR(-IPMT(Lãi_Suất_/12,1,Khấu_trừ_dần[[#This Row],['#
còn lại]],D347),0)),0)</f>
        <v>7.327158175831022E1</v>
      </c>
      <c r="F346" s="19">
        <f ca="1">IFERROR(IF(AND(Giá_trị_đã_nhập,Khấu_trừ_dần[[#This Row],[ngày
thanh toán]]&lt;&gt;""),-PPMT(Lãi_Suất_/12,1,Thời_hạn_Vay-ROWS($C$4:C346)+1,Khấu_trừ_dần[[#This Row],[số dư
đầu kỳ]]),""),0)</f>
        <v>9.962207444972296E2</v>
      </c>
      <c r="G346" s="19">
        <f ca="1">IF(Khấu_trừ_dần[[#This Row],[ngày
thanh toán]]="",0,PropertyTaxAmount)</f>
        <v>375</v>
      </c>
      <c r="H346" s="19">
        <f ca="1">IF(Khấu_trừ_dần[[#This Row],[ngày
thanh toán]]="",0,Khấu_trừ_dần[[#This Row],[lãi_suất]]+Khấu_trừ_dần[[#This Row],[gốc]]+Khấu_trừ_dần[[#This Row],[thuế
bất động sản]])</f>
        <v>1.4444923262555399E3</v>
      </c>
      <c r="I346" s="19">
        <f ca="1">IF(Khấu_trừ_dần[[#This Row],[ngày
thanh toán]]="",0,Khấu_trừ_dần[[#This Row],[số dư
đầu kỳ]]-Khấu_trừ_dần[[#This Row],[gốc]])</f>
        <v>1.758517962199445E4</v>
      </c>
      <c r="J346" s="20">
        <f ca="1">IF(Khấu_trừ_dần[[#This Row],[số dư
cuối kỳ]]&gt;0,LastRow-ROW(),0)</f>
        <v>17</v>
      </c>
    </row>
    <row r="347" spans="2:10" ht="15" customHeight="1" x14ac:dyDescent="0.25">
      <c r="B347" s="21">
        <f>ROWS($B$4:B347)</f>
        <v>344</v>
      </c>
      <c r="C347" s="15">
        <f ca="1">IF(Giá_trị_đã_nhập,IF(Khấu_trừ_dần[[#This Row],['#]]&lt;=Thời_hạn_Vay,IF(ROW()-ROW(Khấu_trừ_dần[[#Headers],[ngày
thanh toán]])=1,LoanStart,IF(I346&gt;0,EDATE(C346,1),"")),""),"")</f>
        <v>55181</v>
      </c>
      <c r="D347" s="19">
        <f ca="1">IF(ROW()-ROW(Khấu_trừ_dần[[#Headers],[số dư
đầu kỳ]])=1,Số_tiền_Vay,IF(Khấu_trừ_dần[[#This Row],[ngày
thanh toán]]="",0,INDEX(Khấu_trừ_dần[], ROW()-4,8)))</f>
        <v>1.758517962199445E4</v>
      </c>
      <c r="E347" s="19">
        <f ca="1">IF(Giá_trị_đã_nhập,IF(ROW()-ROW(Khấu_trừ_dần[[#Headers],[lãi_suất]])=1,-IPMT(Lãi_Suất_/12,1,Thời_hạn_Vay-ROWS($C$4:C347)+1,Khấu_trừ_dần[[#This Row],[số dư
đầu kỳ]]),IFERROR(-IPMT(Lãi_Suất_/12,1,Khấu_trừ_dần[[#This Row],['#
còn lại]],D348),0)),0)</f>
        <v>6.910336649053535E1</v>
      </c>
      <c r="F347" s="19">
        <f ca="1">IFERROR(IF(AND(Giá_trị_đã_nhập,Khấu_trừ_dần[[#This Row],[ngày
thanh toán]]&lt;&gt;""),-PPMT(Lãi_Suất_/12,1,Thời_hạn_Vay-ROWS($C$4:C347)+1,Khấu_trừ_dần[[#This Row],[số dư
đầu kỳ]]),""),0)</f>
        <v>1.0003716642659678E3</v>
      </c>
      <c r="G347" s="19">
        <f ca="1">IF(Khấu_trừ_dần[[#This Row],[ngày
thanh toán]]="",0,PropertyTaxAmount)</f>
        <v>375</v>
      </c>
      <c r="H347" s="19">
        <f ca="1">IF(Khấu_trừ_dần[[#This Row],[ngày
thanh toán]]="",0,Khấu_trừ_dần[[#This Row],[lãi_suất]]+Khấu_trừ_dần[[#This Row],[gốc]]+Khấu_trừ_dần[[#This Row],[thuế
bất động sản]])</f>
        <v>1.4444750307565032E3</v>
      </c>
      <c r="I347" s="19">
        <f ca="1">IF(Khấu_trừ_dần[[#This Row],[ngày
thanh toán]]="",0,Khấu_trừ_dần[[#This Row],[số dư
đầu kỳ]]-Khấu_trừ_dần[[#This Row],[gốc]])</f>
        <v>1.6584807957728484E4</v>
      </c>
      <c r="J347" s="20">
        <f ca="1">IF(Khấu_trừ_dần[[#This Row],[số dư
cuối kỳ]]&gt;0,LastRow-ROW(),0)</f>
        <v>16</v>
      </c>
    </row>
    <row r="348" spans="2:10" ht="15" customHeight="1" x14ac:dyDescent="0.25">
      <c r="B348" s="21">
        <f>ROWS($B$4:B348)</f>
        <v>345</v>
      </c>
      <c r="C348" s="15">
        <f ca="1">IF(Giá_trị_đã_nhập,IF(Khấu_trừ_dần[[#This Row],['#]]&lt;=Thời_hạn_Vay,IF(ROW()-ROW(Khấu_trừ_dần[[#Headers],[ngày
thanh toán]])=1,LoanStart,IF(I347&gt;0,EDATE(C347,1),"")),""),"")</f>
        <v>55212</v>
      </c>
      <c r="D348" s="19">
        <f ca="1">IF(ROW()-ROW(Khấu_trừ_dần[[#Headers],[số dư
đầu kỳ]])=1,Số_tiền_Vay,IF(Khấu_trừ_dần[[#This Row],[ngày
thanh toán]]="",0,INDEX(Khấu_trừ_dần[], ROW()-4,8)))</f>
        <v>1.6584807957728484E4</v>
      </c>
      <c r="E348" s="19">
        <f ca="1">IF(Giá_trị_đã_nhập,IF(ROW()-ROW(Khấu_trừ_dần[[#Headers],[lãi_suất]])=1,-IPMT(Lãi_Suất_/12,1,Thời_hạn_Vay-ROWS($C$4:C348)+1,Khấu_trừ_dần[[#This Row],[số dư
đầu kỳ]]),IFERROR(-IPMT(Lãi_Suất_/12,1,Khấu_trừ_dần[[#This Row],['#
còn lại]],D349),0)),0)</f>
        <v>6.491778365914476E1</v>
      </c>
      <c r="F348" s="19">
        <f ca="1">IFERROR(IF(AND(Giá_trị_đã_nhập,Khấu_trừ_dần[[#This Row],[ngày
thanh toán]]&lt;&gt;""),-PPMT(Lãi_Suất_/12,1,Thời_hạn_Vay-ROWS($C$4:C348)+1,Khấu_trừ_dần[[#This Row],[số dư
đầu kỳ]]),""),0)</f>
        <v>1.0045398795337426E3</v>
      </c>
      <c r="G348" s="19">
        <f ca="1">IF(Khấu_trừ_dần[[#This Row],[ngày
thanh toán]]="",0,PropertyTaxAmount)</f>
        <v>375</v>
      </c>
      <c r="H348" s="19">
        <f ca="1">IF(Khấu_trừ_dần[[#This Row],[ngày
thanh toán]]="",0,Khấu_trừ_dần[[#This Row],[lãi_suất]]+Khấu_trừ_dần[[#This Row],[gốc]]+Khấu_trừ_dần[[#This Row],[thuế
bất động sản]])</f>
        <v>1.4444576631928874E3</v>
      </c>
      <c r="I348" s="19">
        <f ca="1">IF(Khấu_trừ_dần[[#This Row],[ngày
thanh toán]]="",0,Khấu_trừ_dần[[#This Row],[số dư
đầu kỳ]]-Khấu_trừ_dần[[#This Row],[gốc]])</f>
        <v>1.5580268078194742E4</v>
      </c>
      <c r="J348" s="20">
        <f ca="1">IF(Khấu_trừ_dần[[#This Row],[số dư
cuối kỳ]]&gt;0,LastRow-ROW(),0)</f>
        <v>15</v>
      </c>
    </row>
    <row r="349" spans="2:10" ht="15" customHeight="1" x14ac:dyDescent="0.25">
      <c r="B349" s="21">
        <f>ROWS($B$4:B349)</f>
        <v>346</v>
      </c>
      <c r="C349" s="15">
        <f ca="1">IF(Giá_trị_đã_nhập,IF(Khấu_trừ_dần[[#This Row],['#]]&lt;=Thời_hạn_Vay,IF(ROW()-ROW(Khấu_trừ_dần[[#Headers],[ngày
thanh toán]])=1,LoanStart,IF(I348&gt;0,EDATE(C348,1),"")),""),"")</f>
        <v>55240</v>
      </c>
      <c r="D349" s="19">
        <f ca="1">IF(ROW()-ROW(Khấu_trừ_dần[[#Headers],[số dư
đầu kỳ]])=1,Số_tiền_Vay,IF(Khấu_trừ_dần[[#This Row],[ngày
thanh toán]]="",0,INDEX(Khấu_trừ_dần[], ROW()-4,8)))</f>
        <v>1.5580268078194742E4</v>
      </c>
      <c r="E349" s="19">
        <f ca="1">IF(Giá_trị_đã_nhập,IF(ROW()-ROW(Khấu_trừ_dần[[#Headers],[lãi_suất]])=1,-IPMT(Lãi_Suất_/12,1,Thời_hạn_Vay-ROWS($C$4:C349)+1,Khấu_trừ_dần[[#This Row],[số dư
đầu kỳ]]),IFERROR(-IPMT(Lãi_Suất_/12,1,Khấu_trừ_dần[[#This Row],['#
còn lại]],D350),0)),0)</f>
        <v>6.0714760899290035E1</v>
      </c>
      <c r="F349" s="19">
        <f ca="1">IFERROR(IF(AND(Giá_trị_đã_nhập,Khấu_trừ_dần[[#This Row],[ngày
thanh toán]]&lt;&gt;""),-PPMT(Lãi_Suất_/12,1,Thời_hạn_Vay-ROWS($C$4:C349)+1,Khấu_trừ_dần[[#This Row],[số dư
đầu kỳ]]),""),0)</f>
        <v>1.0087254623651334E3</v>
      </c>
      <c r="G349" s="19">
        <f ca="1">IF(Khấu_trừ_dần[[#This Row],[ngày
thanh toán]]="",0,PropertyTaxAmount)</f>
        <v>375</v>
      </c>
      <c r="H349" s="19">
        <f ca="1">IF(Khấu_trừ_dần[[#This Row],[ngày
thanh toán]]="",0,Khấu_trừ_dần[[#This Row],[lãi_suất]]+Khấu_trừ_dần[[#This Row],[gốc]]+Khấu_trừ_dần[[#This Row],[thuế
bất động sản]])</f>
        <v>1.4444402232644234E3</v>
      </c>
      <c r="I349" s="19">
        <f ca="1">IF(Khấu_trừ_dần[[#This Row],[ngày
thanh toán]]="",0,Khấu_trừ_dần[[#This Row],[số dư
đầu kỳ]]-Khấu_trừ_dần[[#This Row],[gốc]])</f>
        <v>1.4571542615829609E4</v>
      </c>
      <c r="J349" s="20">
        <f ca="1">IF(Khấu_trừ_dần[[#This Row],[số dư
cuối kỳ]]&gt;0,LastRow-ROW(),0)</f>
        <v>14</v>
      </c>
    </row>
    <row r="350" spans="2:10" ht="15" customHeight="1" x14ac:dyDescent="0.25">
      <c r="B350" s="21">
        <f>ROWS($B$4:B350)</f>
        <v>347</v>
      </c>
      <c r="C350" s="15">
        <f ca="1">IF(Giá_trị_đã_nhập,IF(Khấu_trừ_dần[[#This Row],['#]]&lt;=Thời_hạn_Vay,IF(ROW()-ROW(Khấu_trừ_dần[[#Headers],[ngày
thanh toán]])=1,LoanStart,IF(I349&gt;0,EDATE(C349,1),"")),""),"")</f>
        <v>55271</v>
      </c>
      <c r="D350" s="19">
        <f ca="1">IF(ROW()-ROW(Khấu_trừ_dần[[#Headers],[số dư
đầu kỳ]])=1,Số_tiền_Vay,IF(Khấu_trừ_dần[[#This Row],[ngày
thanh toán]]="",0,INDEX(Khấu_trừ_dần[], ROW()-4,8)))</f>
        <v>1.4571542615829609E4</v>
      </c>
      <c r="E350" s="19">
        <f ca="1">IF(Giá_trị_đã_nhập,IF(ROW()-ROW(Khấu_trừ_dần[[#Headers],[lãi_suất]])=1,-IPMT(Lãi_Suất_/12,1,Thời_hạn_Vay-ROWS($C$4:C350)+1,Khấu_trừ_dần[[#This Row],[số dư
đầu kỳ]]),IFERROR(-IPMT(Lãi_Suất_/12,1,Khấu_trừ_dần[[#This Row],['#
còn lại]],D351),0)),0)</f>
        <v>5.6494225544602585E1</v>
      </c>
      <c r="F350" s="19">
        <f ca="1">IFERROR(IF(AND(Giá_trị_đã_nhập,Khấu_trừ_dần[[#This Row],[ngày
thanh toán]]&lt;&gt;""),-PPMT(Lãi_Suất_/12,1,Thời_hạn_Vay-ROWS($C$4:C350)+1,Khấu_trừ_dần[[#This Row],[số dư
đầu kỳ]]),""),0)</f>
        <v>1.0129284851249878E3</v>
      </c>
      <c r="G350" s="19">
        <f ca="1">IF(Khấu_trừ_dần[[#This Row],[ngày
thanh toán]]="",0,PropertyTaxAmount)</f>
        <v>375</v>
      </c>
      <c r="H350" s="19">
        <f ca="1">IF(Khấu_trừ_dần[[#This Row],[ngày
thanh toán]]="",0,Khấu_trừ_dần[[#This Row],[lãi_suất]]+Khấu_trừ_dần[[#This Row],[gốc]]+Khấu_trừ_dần[[#This Row],[thuế
bất động sản]])</f>
        <v>1.4444227106695903E3</v>
      </c>
      <c r="I350" s="19">
        <f ca="1">IF(Khấu_trừ_dần[[#This Row],[ngày
thanh toán]]="",0,Khấu_trừ_dần[[#This Row],[số dư
đầu kỳ]]-Khấu_trừ_dần[[#This Row],[gốc]])</f>
        <v>1.355861413070462E4</v>
      </c>
      <c r="J350" s="20">
        <f ca="1">IF(Khấu_trừ_dần[[#This Row],[số dư
cuối kỳ]]&gt;0,LastRow-ROW(),0)</f>
        <v>13</v>
      </c>
    </row>
    <row r="351" spans="2:10" ht="15" customHeight="1" x14ac:dyDescent="0.25">
      <c r="B351" s="21">
        <f>ROWS($B$4:B351)</f>
        <v>348</v>
      </c>
      <c r="C351" s="15">
        <f ca="1">IF(Giá_trị_đã_nhập,IF(Khấu_trừ_dần[[#This Row],['#]]&lt;=Thời_hạn_Vay,IF(ROW()-ROW(Khấu_trừ_dần[[#Headers],[ngày
thanh toán]])=1,LoanStart,IF(I350&gt;0,EDATE(C350,1),"")),""),"")</f>
        <v>55301</v>
      </c>
      <c r="D351" s="19">
        <f ca="1">IF(ROW()-ROW(Khấu_trừ_dần[[#Headers],[số dư
đầu kỳ]])=1,Số_tiền_Vay,IF(Khấu_trừ_dần[[#This Row],[ngày
thanh toán]]="",0,INDEX(Khấu_trừ_dần[], ROW()-4,8)))</f>
        <v>1.355861413070462E4</v>
      </c>
      <c r="E351" s="19">
        <f ca="1">IF(Giá_trị_đã_nhập,IF(ROW()-ROW(Khấu_trừ_dần[[#Headers],[lãi_suất]])=1,-IPMT(Lãi_Suất_/12,1,Thời_hạn_Vay-ROWS($C$4:C351)+1,Khấu_trừ_dần[[#This Row],[số dư
đầu kỳ]]),IFERROR(-IPMT(Lãi_Suất_/12,1,Khấu_trừ_dần[[#This Row],['#
còn lại]],D352),0)),0)</f>
        <v>5.225610462593727E1</v>
      </c>
      <c r="F351" s="19">
        <f ca="1">IFERROR(IF(AND(Giá_trị_đã_nhập,Khấu_trừ_dần[[#This Row],[ngày
thanh toán]]&lt;&gt;""),-PPMT(Lãi_Suất_/12,1,Thời_hạn_Vay-ROWS($C$4:C351)+1,Khấu_trừ_dần[[#This Row],[số dư
đầu kỳ]]),""),0)</f>
        <v>1.0171490204796754E3</v>
      </c>
      <c r="G351" s="19">
        <f ca="1">IF(Khấu_trừ_dần[[#This Row],[ngày
thanh toán]]="",0,PropertyTaxAmount)</f>
        <v>375</v>
      </c>
      <c r="H351" s="19">
        <f ca="1">IF(Khấu_trừ_dần[[#This Row],[ngày
thanh toán]]="",0,Khấu_trừ_dần[[#This Row],[lãi_suất]]+Khấu_trừ_dần[[#This Row],[gốc]]+Khấu_trừ_dần[[#This Row],[thuế
bất động sản]])</f>
        <v>1.4444051251056126E3</v>
      </c>
      <c r="I351" s="19">
        <f ca="1">IF(Khấu_trừ_dần[[#This Row],[ngày
thanh toán]]="",0,Khấu_trừ_dần[[#This Row],[số dư
đầu kỳ]]-Khấu_trừ_dần[[#This Row],[gốc]])</f>
        <v>1.2541465110224945E4</v>
      </c>
      <c r="J351" s="20">
        <f ca="1">IF(Khấu_trừ_dần[[#This Row],[số dư
cuối kỳ]]&gt;0,LastRow-ROW(),0)</f>
        <v>12</v>
      </c>
    </row>
    <row r="352" spans="2:10" ht="15" customHeight="1" x14ac:dyDescent="0.25">
      <c r="B352" s="21">
        <f>ROWS($B$4:B352)</f>
        <v>349</v>
      </c>
      <c r="C352" s="15">
        <f ca="1">IF(Giá_trị_đã_nhập,IF(Khấu_trừ_dần[[#This Row],['#]]&lt;=Thời_hạn_Vay,IF(ROW()-ROW(Khấu_trừ_dần[[#Headers],[ngày
thanh toán]])=1,LoanStart,IF(I351&gt;0,EDATE(C351,1),"")),""),"")</f>
        <v>55332</v>
      </c>
      <c r="D352" s="19">
        <f ca="1">IF(ROW()-ROW(Khấu_trừ_dần[[#Headers],[số dư
đầu kỳ]])=1,Số_tiền_Vay,IF(Khấu_trừ_dần[[#This Row],[ngày
thanh toán]]="",0,INDEX(Khấu_trừ_dần[], ROW()-4,8)))</f>
        <v>1.2541465110224945E4</v>
      </c>
      <c r="E352" s="19">
        <f ca="1">IF(Giá_trị_đã_nhập,IF(ROW()-ROW(Khấu_trừ_dần[[#Headers],[lãi_suất]])=1,-IPMT(Lãi_Suất_/12,1,Thời_hạn_Vay-ROWS($C$4:C352)+1,Khấu_trừ_dần[[#This Row],[số dư
đầu kỳ]]),IFERROR(-IPMT(Lãi_Suất_/12,1,Khấu_trừ_dần[[#This Row],['#
còn lại]],D353),0)),0)</f>
        <v>4.800032487011085E1</v>
      </c>
      <c r="F352" s="19">
        <f ca="1">IFERROR(IF(AND(Giá_trị_đã_nhập,Khấu_trừ_dần[[#This Row],[ngày
thanh toán]]&lt;&gt;""),-PPMT(Lãi_Suất_/12,1,Thời_hạn_Vay-ROWS($C$4:C352)+1,Khấu_trừ_dần[[#This Row],[số dư
đầu kỳ]]),""),0)</f>
        <v>1.0213871413983405E3</v>
      </c>
      <c r="G352" s="19">
        <f ca="1">IF(Khấu_trừ_dần[[#This Row],[ngày
thanh toán]]="",0,PropertyTaxAmount)</f>
        <v>375</v>
      </c>
      <c r="H352" s="19">
        <f ca="1">IF(Khấu_trừ_dần[[#This Row],[ngày
thanh toán]]="",0,Khấu_trừ_dần[[#This Row],[lãi_suất]]+Khấu_trừ_dần[[#This Row],[gốc]]+Khấu_trừ_dần[[#This Row],[thuế
bất động sản]])</f>
        <v>1.4443874662684514E3</v>
      </c>
      <c r="I352" s="19">
        <f ca="1">IF(Khấu_trừ_dần[[#This Row],[ngày
thanh toán]]="",0,Khấu_trừ_dần[[#This Row],[số dư
đầu kỳ]]-Khấu_trừ_dần[[#This Row],[gốc]])</f>
        <v>1.1520077968826605E4</v>
      </c>
      <c r="J352" s="20">
        <f ca="1">IF(Khấu_trừ_dần[[#This Row],[số dư
cuối kỳ]]&gt;0,LastRow-ROW(),0)</f>
        <v>11</v>
      </c>
    </row>
    <row r="353" spans="2:10" ht="15" customHeight="1" x14ac:dyDescent="0.25">
      <c r="B353" s="21">
        <f>ROWS($B$4:B353)</f>
        <v>350</v>
      </c>
      <c r="C353" s="15">
        <f ca="1">IF(Giá_trị_đã_nhập,IF(Khấu_trừ_dần[[#This Row],['#]]&lt;=Thời_hạn_Vay,IF(ROW()-ROW(Khấu_trừ_dần[[#Headers],[ngày
thanh toán]])=1,LoanStart,IF(I352&gt;0,EDATE(C352,1),"")),""),"")</f>
        <v>55362</v>
      </c>
      <c r="D353" s="19">
        <f ca="1">IF(ROW()-ROW(Khấu_trừ_dần[[#Headers],[số dư
đầu kỳ]])=1,Số_tiền_Vay,IF(Khấu_trừ_dần[[#This Row],[ngày
thanh toán]]="",0,INDEX(Khấu_trừ_dần[], ROW()-4,8)))</f>
        <v>1.1520077968826605E4</v>
      </c>
      <c r="E353" s="19">
        <f ca="1">IF(Giá_trị_đã_nhập,IF(ROW()-ROW(Khấu_trừ_dần[[#Headers],[lãi_suất]])=1,-IPMT(Lãi_Suất_/12,1,Thời_hạn_Vay-ROWS($C$4:C353)+1,Khấu_trừ_dần[[#This Row],[số dư
đầu kỳ]]),IFERROR(-IPMT(Lãi_Suất_/12,1,Khấu_trừ_dần[[#This Row],['#
còn lại]],D354),0)),0)</f>
        <v>4.372681269863516E1</v>
      </c>
      <c r="F353" s="19">
        <f ca="1">IFERROR(IF(AND(Giá_trị_đã_nhập,Khấu_trừ_dần[[#This Row],[ngày
thanh toán]]&lt;&gt;""),-PPMT(Lãi_Suất_/12,1,Thời_hạn_Vay-ROWS($C$4:C353)+1,Khấu_trừ_dần[[#This Row],[số dư
đầu kỳ]]),""),0)</f>
        <v>1.025642921154167E3</v>
      </c>
      <c r="G353" s="19">
        <f ca="1">IF(Khấu_trừ_dần[[#This Row],[ngày
thanh toán]]="",0,PropertyTaxAmount)</f>
        <v>375</v>
      </c>
      <c r="H353" s="19">
        <f ca="1">IF(Khấu_trừ_dần[[#This Row],[ngày
thanh toán]]="",0,Khấu_trừ_dần[[#This Row],[lãi_suất]]+Khấu_trừ_dần[[#This Row],[gốc]]+Khấu_trừ_dần[[#This Row],[thuế
bất động sản]])</f>
        <v>1.444369733852802E3</v>
      </c>
      <c r="I353" s="19">
        <f ca="1">IF(Khấu_trừ_dần[[#This Row],[ngày
thanh toán]]="",0,Khấu_trừ_dần[[#This Row],[số dư
đầu kỳ]]-Khấu_trừ_dần[[#This Row],[gốc]])</f>
        <v>1.0494435047672438E4</v>
      </c>
      <c r="J353" s="20">
        <f ca="1">IF(Khấu_trừ_dần[[#This Row],[số dư
cuối kỳ]]&gt;0,LastRow-ROW(),0)</f>
        <v>10</v>
      </c>
    </row>
    <row r="354" spans="2:10" ht="15" customHeight="1" x14ac:dyDescent="0.25">
      <c r="B354" s="21">
        <f>ROWS($B$4:B354)</f>
        <v>351</v>
      </c>
      <c r="C354" s="15">
        <f ca="1">IF(Giá_trị_đã_nhập,IF(Khấu_trừ_dần[[#This Row],['#]]&lt;=Thời_hạn_Vay,IF(ROW()-ROW(Khấu_trừ_dần[[#Headers],[ngày
thanh toán]])=1,LoanStart,IF(I353&gt;0,EDATE(C353,1),"")),""),"")</f>
        <v>55393</v>
      </c>
      <c r="D354" s="19">
        <f ca="1">IF(ROW()-ROW(Khấu_trừ_dần[[#Headers],[số dư
đầu kỳ]])=1,Số_tiền_Vay,IF(Khấu_trừ_dần[[#This Row],[ngày
thanh toán]]="",0,INDEX(Khấu_trừ_dần[], ROW()-4,8)))</f>
        <v>1.0494435047672438E4</v>
      </c>
      <c r="E354" s="19">
        <f ca="1">IF(Giá_trị_đã_nhập,IF(ROW()-ROW(Khấu_trừ_dần[[#Headers],[lãi_suất]])=1,-IPMT(Lãi_Suất_/12,1,Thời_hạn_Vay-ROWS($C$4:C354)+1,Khấu_trừ_dần[[#This Row],[số dư
đầu kỳ]]),IFERROR(-IPMT(Lãi_Suất_/12,1,Khấu_trừ_dần[[#This Row],['#
còn lại]],D355),0)),0)</f>
        <v>3.943549422644497E1</v>
      </c>
      <c r="F354" s="19">
        <f ca="1">IFERROR(IF(AND(Giá_trị_đã_nhập,Khấu_trừ_dần[[#This Row],[ngày
thanh toán]]&lt;&gt;""),-PPMT(Lãi_Suất_/12,1,Thời_hạn_Vay-ROWS($C$4:C354)+1,Khấu_trừ_dần[[#This Row],[số dư
đầu kỳ]]),""),0)</f>
        <v>1.0299164333256426E3</v>
      </c>
      <c r="G354" s="19">
        <f ca="1">IF(Khấu_trừ_dần[[#This Row],[ngày
thanh toán]]="",0,PropertyTaxAmount)</f>
        <v>375</v>
      </c>
      <c r="H354" s="19">
        <f ca="1">IF(Khấu_trừ_dần[[#This Row],[ngày
thanh toán]]="",0,Khấu_trừ_dần[[#This Row],[lãi_suất]]+Khấu_trừ_dần[[#This Row],[gốc]]+Khấu_trừ_dần[[#This Row],[thuế
bất động sản]])</f>
        <v>1.4443519275520875E3</v>
      </c>
      <c r="I354" s="19">
        <f ca="1">IF(Khấu_trừ_dần[[#This Row],[ngày
thanh toán]]="",0,Khấu_trừ_dần[[#This Row],[số dư
đầu kỳ]]-Khấu_trừ_dần[[#This Row],[gốc]])</f>
        <v>9.464518614346794E3</v>
      </c>
      <c r="J354" s="20">
        <f ca="1">IF(Khấu_trừ_dần[[#This Row],[số dư
cuối kỳ]]&gt;0,LastRow-ROW(),0)</f>
        <v>9</v>
      </c>
    </row>
    <row r="355" spans="2:10" ht="15" customHeight="1" x14ac:dyDescent="0.25">
      <c r="B355" s="21">
        <f>ROWS($B$4:B355)</f>
        <v>352</v>
      </c>
      <c r="C355" s="15">
        <f ca="1">IF(Giá_trị_đã_nhập,IF(Khấu_trừ_dần[[#This Row],['#]]&lt;=Thời_hạn_Vay,IF(ROW()-ROW(Khấu_trừ_dần[[#Headers],[ngày
thanh toán]])=1,LoanStart,IF(I354&gt;0,EDATE(C354,1),"")),""),"")</f>
        <v>55424</v>
      </c>
      <c r="D355" s="19">
        <f ca="1">IF(ROW()-ROW(Khấu_trừ_dần[[#Headers],[số dư
đầu kỳ]])=1,Số_tiền_Vay,IF(Khấu_trừ_dần[[#This Row],[ngày
thanh toán]]="",0,INDEX(Khấu_trừ_dần[], ROW()-4,8)))</f>
        <v>9.464518614346794E3</v>
      </c>
      <c r="E355" s="19">
        <f ca="1">IF(Giá_trị_đã_nhập,IF(ROW()-ROW(Khấu_trừ_dần[[#Headers],[lãi_suất]])=1,-IPMT(Lãi_Suất_/12,1,Thời_hạn_Vay-ROWS($C$4:C355)+1,Khấu_trừ_dần[[#This Row],[số dư
đầu kỳ]]),IFERROR(-IPMT(Lãi_Suất_/12,1,Khấu_trừ_dần[[#This Row],['#
còn lại]],D356),0)),0)</f>
        <v>3.512629526062067E1</v>
      </c>
      <c r="F355" s="19">
        <f ca="1">IFERROR(IF(AND(Giá_trị_đã_nhập,Khấu_trừ_dần[[#This Row],[ngày
thanh toán]]&lt;&gt;""),-PPMT(Lãi_Suất_/12,1,Thời_hạn_Vay-ROWS($C$4:C355)+1,Khấu_trừ_dần[[#This Row],[số dư
đầu kỳ]]),""),0)</f>
        <v>1.034207751797833E3</v>
      </c>
      <c r="G355" s="19">
        <f ca="1">IF(Khấu_trừ_dần[[#This Row],[ngày
thanh toán]]="",0,PropertyTaxAmount)</f>
        <v>375</v>
      </c>
      <c r="H355" s="19">
        <f ca="1">IF(Khấu_trừ_dần[[#This Row],[ngày
thanh toán]]="",0,Khấu_trừ_dần[[#This Row],[lãi_suất]]+Khấu_trừ_dần[[#This Row],[gốc]]+Khấu_trừ_dần[[#This Row],[thuế
bất động sản]])</f>
        <v>1.4443340470584537E3</v>
      </c>
      <c r="I355" s="19">
        <f ca="1">IF(Khấu_trừ_dần[[#This Row],[ngày
thanh toán]]="",0,Khấu_trừ_dần[[#This Row],[số dư
đầu kỳ]]-Khấu_trừ_dần[[#This Row],[gốc]])</f>
        <v>8.430310862548962E3</v>
      </c>
      <c r="J355" s="20">
        <f ca="1">IF(Khấu_trừ_dần[[#This Row],[số dư
cuối kỳ]]&gt;0,LastRow-ROW(),0)</f>
        <v>8</v>
      </c>
    </row>
    <row r="356" spans="2:10" ht="15" customHeight="1" x14ac:dyDescent="0.25">
      <c r="B356" s="21">
        <f>ROWS($B$4:B356)</f>
        <v>353</v>
      </c>
      <c r="C356" s="15">
        <f ca="1">IF(Giá_trị_đã_nhập,IF(Khấu_trừ_dần[[#This Row],['#]]&lt;=Thời_hạn_Vay,IF(ROW()-ROW(Khấu_trừ_dần[[#Headers],[ngày
thanh toán]])=1,LoanStart,IF(I355&gt;0,EDATE(C355,1),"")),""),"")</f>
        <v>55454</v>
      </c>
      <c r="D356" s="19">
        <f ca="1">IF(ROW()-ROW(Khấu_trừ_dần[[#Headers],[số dư
đầu kỳ]])=1,Số_tiền_Vay,IF(Khấu_trừ_dần[[#This Row],[ngày
thanh toán]]="",0,INDEX(Khấu_trừ_dần[], ROW()-4,8)))</f>
        <v>8.430310862548962E3</v>
      </c>
      <c r="E356" s="19">
        <f ca="1">IF(Giá_trị_đã_nhập,IF(ROW()-ROW(Khấu_trừ_dần[[#Headers],[lãi_suất]])=1,-IPMT(Lãi_Suất_/12,1,Thời_hạn_Vay-ROWS($C$4:C356)+1,Khấu_trừ_dần[[#This Row],[số dư
đầu kỳ]]),IFERROR(-IPMT(Lãi_Suất_/12,1,Khấu_trừ_dần[[#This Row],['#
còn lại]],D357),0)),0)</f>
        <v>3.0799141299105436E1</v>
      </c>
      <c r="F356" s="19">
        <f ca="1">IFERROR(IF(AND(Giá_trị_đã_nhập,Khấu_trừ_dần[[#This Row],[ngày
thanh toán]]&lt;&gt;""),-PPMT(Lãi_Suất_/12,1,Thời_hạn_Vay-ROWS($C$4:C356)+1,Khấu_trừ_dần[[#This Row],[số dư
đầu kỳ]]),""),0)</f>
        <v>1.0385169507636572E3</v>
      </c>
      <c r="G356" s="19">
        <f ca="1">IF(Khấu_trừ_dần[[#This Row],[ngày
thanh toán]]="",0,PropertyTaxAmount)</f>
        <v>375</v>
      </c>
      <c r="H356" s="19">
        <f ca="1">IF(Khấu_trừ_dần[[#This Row],[ngày
thanh toán]]="",0,Khấu_trừ_dần[[#This Row],[lãi_suất]]+Khấu_trừ_dần[[#This Row],[gốc]]+Khấu_trừ_dần[[#This Row],[thuế
bất động sản]])</f>
        <v>1.4443160920627627E3</v>
      </c>
      <c r="I356" s="19">
        <f ca="1">IF(Khấu_trừ_dần[[#This Row],[ngày
thanh toán]]="",0,Khấu_trừ_dần[[#This Row],[số dư
đầu kỳ]]-Khấu_trừ_dần[[#This Row],[gốc]])</f>
        <v>7.391793911785305E3</v>
      </c>
      <c r="J356" s="20">
        <f ca="1">IF(Khấu_trừ_dần[[#This Row],[số dư
cuối kỳ]]&gt;0,LastRow-ROW(),0)</f>
        <v>7</v>
      </c>
    </row>
    <row r="357" spans="2:10" ht="15" customHeight="1" x14ac:dyDescent="0.25">
      <c r="B357" s="21">
        <f>ROWS($B$4:B357)</f>
        <v>354</v>
      </c>
      <c r="C357" s="15">
        <f ca="1">IF(Giá_trị_đã_nhập,IF(Khấu_trừ_dần[[#This Row],['#]]&lt;=Thời_hạn_Vay,IF(ROW()-ROW(Khấu_trừ_dần[[#Headers],[ngày
thanh toán]])=1,LoanStart,IF(I356&gt;0,EDATE(C356,1),"")),""),"")</f>
        <v>55485</v>
      </c>
      <c r="D357" s="19">
        <f ca="1">IF(ROW()-ROW(Khấu_trừ_dần[[#Headers],[số dư
đầu kỳ]])=1,Số_tiền_Vay,IF(Khấu_trừ_dần[[#This Row],[ngày
thanh toán]]="",0,INDEX(Khấu_trừ_dần[], ROW()-4,8)))</f>
        <v>7.391793911785305E3</v>
      </c>
      <c r="E357" s="19">
        <f ca="1">IF(Giá_trị_đã_nhập,IF(ROW()-ROW(Khấu_trừ_dần[[#Headers],[lãi_suất]])=1,-IPMT(Lãi_Suất_/12,1,Thời_hạn_Vay-ROWS($C$4:C357)+1,Khấu_trừ_dần[[#This Row],[số dư
đầu kỳ]]),IFERROR(-IPMT(Lãi_Suất_/12,1,Khấu_trừ_dần[[#This Row],['#
còn lại]],D358),0)),0)</f>
        <v>2.645395752941722E1</v>
      </c>
      <c r="F357" s="19">
        <f ca="1">IFERROR(IF(AND(Giá_trị_đã_nhập,Khấu_trừ_dần[[#This Row],[ngày
thanh toán]]&lt;&gt;""),-PPMT(Lãi_Suất_/12,1,Thời_hạn_Vay-ROWS($C$4:C357)+1,Khấu_trừ_dần[[#This Row],[số dư
đầu kỳ]]),""),0)</f>
        <v>1.0428441047251722E3</v>
      </c>
      <c r="G357" s="19">
        <f ca="1">IF(Khấu_trừ_dần[[#This Row],[ngày
thanh toán]]="",0,PropertyTaxAmount)</f>
        <v>375</v>
      </c>
      <c r="H357" s="19">
        <f ca="1">IF(Khấu_trừ_dần[[#This Row],[ngày
thanh toán]]="",0,Khấu_trừ_dần[[#This Row],[lãi_suất]]+Khấu_trừ_dần[[#This Row],[gốc]]+Khấu_trừ_dần[[#This Row],[thuế
bất động sản]])</f>
        <v>1.4442980622545895E3</v>
      </c>
      <c r="I357" s="19">
        <f ca="1">IF(Khấu_trừ_dần[[#This Row],[ngày
thanh toán]]="",0,Khấu_trừ_dần[[#This Row],[số dư
đầu kỳ]]-Khấu_trừ_dần[[#This Row],[gốc]])</f>
        <v>6.348949807060133E3</v>
      </c>
      <c r="J357" s="20">
        <f ca="1">IF(Khấu_trừ_dần[[#This Row],[số dư
cuối kỳ]]&gt;0,LastRow-ROW(),0)</f>
        <v>6</v>
      </c>
    </row>
    <row r="358" spans="2:10" ht="15" customHeight="1" x14ac:dyDescent="0.25">
      <c r="B358" s="21">
        <f>ROWS($B$4:B358)</f>
        <v>355</v>
      </c>
      <c r="C358" s="15">
        <f ca="1">IF(Giá_trị_đã_nhập,IF(Khấu_trừ_dần[[#This Row],['#]]&lt;=Thời_hạn_Vay,IF(ROW()-ROW(Khấu_trừ_dần[[#Headers],[ngày
thanh toán]])=1,LoanStart,IF(I357&gt;0,EDATE(C357,1),"")),""),"")</f>
        <v>55515</v>
      </c>
      <c r="D358" s="19">
        <f ca="1">IF(ROW()-ROW(Khấu_trừ_dần[[#Headers],[số dư
đầu kỳ]])=1,Số_tiền_Vay,IF(Khấu_trừ_dần[[#This Row],[ngày
thanh toán]]="",0,INDEX(Khấu_trừ_dần[], ROW()-4,8)))</f>
        <v>6.348949807060133E3</v>
      </c>
      <c r="E358" s="19">
        <f ca="1">IF(Giá_trị_đã_nhập,IF(ROW()-ROW(Khấu_trừ_dần[[#Headers],[lãi_suất]])=1,-IPMT(Lãi_Suất_/12,1,Thời_hạn_Vay-ROWS($C$4:C358)+1,Khấu_trừ_dần[[#This Row],[số dư
đầu kỳ]]),IFERROR(-IPMT(Lãi_Suất_/12,1,Khấu_trừ_dần[[#This Row],['#
còn lại]],D359),0)),0)</f>
        <v>2.2090668827355298E1</v>
      </c>
      <c r="F358" s="19">
        <f ca="1">IFERROR(IF(AND(Giá_trị_đã_nhập,Khấu_trừ_dần[[#This Row],[ngày
thanh toán]]&lt;&gt;""),-PPMT(Lãi_Suất_/12,1,Thời_hạn_Vay-ROWS($C$4:C358)+1,Khấu_trừ_dần[[#This Row],[số dư
đầu kỳ]]),""),0)</f>
        <v>1.0471892884948606E3</v>
      </c>
      <c r="G358" s="19">
        <f ca="1">IF(Khấu_trừ_dần[[#This Row],[ngày
thanh toán]]="",0,PropertyTaxAmount)</f>
        <v>375</v>
      </c>
      <c r="H358" s="19">
        <f ca="1">IF(Khấu_trừ_dần[[#This Row],[ngày
thanh toán]]="",0,Khấu_trừ_dần[[#This Row],[lãi_suất]]+Khấu_trừ_dần[[#This Row],[gốc]]+Khấu_trừ_dần[[#This Row],[thuế
bất động sản]])</f>
        <v>1.444279957322216E3</v>
      </c>
      <c r="I358" s="19">
        <f ca="1">IF(Khấu_trừ_dần[[#This Row],[ngày
thanh toán]]="",0,Khấu_trừ_dần[[#This Row],[số dư
đầu kỳ]]-Khấu_trừ_dần[[#This Row],[gốc]])</f>
        <v>5.301760518565272E3</v>
      </c>
      <c r="J358" s="20">
        <f ca="1">IF(Khấu_trừ_dần[[#This Row],[số dư
cuối kỳ]]&gt;0,LastRow-ROW(),0)</f>
        <v>5</v>
      </c>
    </row>
    <row r="359" spans="2:10" ht="15" customHeight="1" x14ac:dyDescent="0.25">
      <c r="B359" s="21">
        <f>ROWS($B$4:B359)</f>
        <v>356</v>
      </c>
      <c r="C359" s="15">
        <f ca="1">IF(Giá_trị_đã_nhập,IF(Khấu_trừ_dần[[#This Row],['#]]&lt;=Thời_hạn_Vay,IF(ROW()-ROW(Khấu_trừ_dần[[#Headers],[ngày
thanh toán]])=1,LoanStart,IF(I358&gt;0,EDATE(C358,1),"")),""),"")</f>
        <v>55546</v>
      </c>
      <c r="D359" s="19">
        <f ca="1">IF(ROW()-ROW(Khấu_trừ_dần[[#Headers],[số dư
đầu kỳ]])=1,Số_tiền_Vay,IF(Khấu_trừ_dần[[#This Row],[ngày
thanh toán]]="",0,INDEX(Khấu_trừ_dần[], ROW()-4,8)))</f>
        <v>5.301760518565272E3</v>
      </c>
      <c r="E359" s="19">
        <f ca="1">IF(Giá_trị_đã_nhập,IF(ROW()-ROW(Khấu_trừ_dần[[#Headers],[lãi_suất]])=1,-IPMT(Lãi_Suất_/12,1,Thời_hạn_Vay-ROWS($C$4:C359)+1,Khấu_trừ_dần[[#This Row],[số dư
đầu kỳ]]),IFERROR(-IPMT(Lãi_Suất_/12,1,Khấu_trừ_dần[[#This Row],['#
còn lại]],D360),0)),0)</f>
        <v>1.7709199755701455E1</v>
      </c>
      <c r="F359" s="19">
        <f ca="1">IFERROR(IF(AND(Giá_trị_đã_nhập,Khấu_trừ_dần[[#This Row],[ngày
thanh toán]]&lt;&gt;""),-PPMT(Lãi_Suất_/12,1,Thời_hạn_Vay-ROWS($C$4:C359)+1,Khấu_trừ_dần[[#This Row],[số dư
đầu kỳ]]),""),0)</f>
        <v>1.0515525771969224E3</v>
      </c>
      <c r="G359" s="19">
        <f ca="1">IF(Khấu_trừ_dần[[#This Row],[ngày
thanh toán]]="",0,PropertyTaxAmount)</f>
        <v>375</v>
      </c>
      <c r="H359" s="19">
        <f ca="1">IF(Khấu_trừ_dần[[#This Row],[ngày
thanh toán]]="",0,Khấu_trừ_dần[[#This Row],[lãi_suất]]+Khấu_trừ_dần[[#This Row],[gốc]]+Khấu_trừ_dần[[#This Row],[thuế
bất động sản]])</f>
        <v>1.444261776952624E3</v>
      </c>
      <c r="I359" s="19">
        <f ca="1">IF(Khấu_trừ_dần[[#This Row],[ngày
thanh toán]]="",0,Khấu_trừ_dần[[#This Row],[số dư
đầu kỳ]]-Khấu_trừ_dần[[#This Row],[gốc]])</f>
        <v>4.25020794136835E3</v>
      </c>
      <c r="J359" s="20">
        <f ca="1">IF(Khấu_trừ_dần[[#This Row],[số dư
cuối kỳ]]&gt;0,LastRow-ROW(),0)</f>
        <v>4</v>
      </c>
    </row>
    <row r="360" spans="2:10" ht="15" customHeight="1" x14ac:dyDescent="0.25">
      <c r="B360" s="21">
        <f>ROWS($B$4:B360)</f>
        <v>357</v>
      </c>
      <c r="C360" s="15">
        <f ca="1">IF(Giá_trị_đã_nhập,IF(Khấu_trừ_dần[[#This Row],['#]]&lt;=Thời_hạn_Vay,IF(ROW()-ROW(Khấu_trừ_dần[[#Headers],[ngày
thanh toán]])=1,LoanStart,IF(I359&gt;0,EDATE(C359,1),"")),""),"")</f>
        <v>55577</v>
      </c>
      <c r="D360" s="19">
        <f ca="1">IF(ROW()-ROW(Khấu_trừ_dần[[#Headers],[số dư
đầu kỳ]])=1,Số_tiền_Vay,IF(Khấu_trừ_dần[[#This Row],[ngày
thanh toán]]="",0,INDEX(Khấu_trừ_dần[], ROW()-4,8)))</f>
        <v>4.25020794136835E3</v>
      </c>
      <c r="E360" s="19">
        <f ca="1">IF(Giá_trị_đã_nhập,IF(ROW()-ROW(Khấu_trừ_dần[[#Headers],[lãi_suất]])=1,-IPMT(Lãi_Suất_/12,1,Thời_hạn_Vay-ROWS($C$4:C360)+1,Khấu_trừ_dần[[#This Row],[số dư
đầu kỳ]]),IFERROR(-IPMT(Lãi_Suất_/12,1,Khấu_trừ_dần[[#This Row],['#
còn lại]],D361),0)),0)</f>
        <v>1.3309474562915721E1</v>
      </c>
      <c r="F360" s="19">
        <f ca="1">IFERROR(IF(AND(Giá_trị_đã_nhập,Khấu_trừ_dần[[#This Row],[ngày
thanh toán]]&lt;&gt;""),-PPMT(Lãi_Suất_/12,1,Thời_hạn_Vay-ROWS($C$4:C360)+1,Khấu_trừ_dần[[#This Row],[số dư
đầu kỳ]]),""),0)</f>
        <v>1.0559340462685764E3</v>
      </c>
      <c r="G360" s="19">
        <f ca="1">IF(Khấu_trừ_dần[[#This Row],[ngày
thanh toán]]="",0,PropertyTaxAmount)</f>
        <v>375</v>
      </c>
      <c r="H360" s="19">
        <f ca="1">IF(Khấu_trừ_dần[[#This Row],[ngày
thanh toán]]="",0,Khấu_trừ_dần[[#This Row],[lãi_suất]]+Khấu_trừ_dần[[#This Row],[gốc]]+Khấu_trừ_dần[[#This Row],[thuế
bất động sản]])</f>
        <v>1.444243520831492E3</v>
      </c>
      <c r="I360" s="19">
        <f ca="1">IF(Khấu_trừ_dần[[#This Row],[ngày
thanh toán]]="",0,Khấu_trừ_dần[[#This Row],[số dư
đầu kỳ]]-Khấu_trừ_dần[[#This Row],[gốc]])</f>
        <v>3.194273895099773E3</v>
      </c>
      <c r="J360" s="20">
        <f ca="1">IF(Khấu_trừ_dần[[#This Row],[số dư
cuối kỳ]]&gt;0,LastRow-ROW(),0)</f>
        <v>3</v>
      </c>
    </row>
    <row r="361" spans="2:10" ht="15" customHeight="1" x14ac:dyDescent="0.25">
      <c r="B361" s="21">
        <f>ROWS($B$4:B361)</f>
        <v>358</v>
      </c>
      <c r="C361" s="15">
        <f ca="1">IF(Giá_trị_đã_nhập,IF(Khấu_trừ_dần[[#This Row],['#]]&lt;=Thời_hạn_Vay,IF(ROW()-ROW(Khấu_trừ_dần[[#Headers],[ngày
thanh toán]])=1,LoanStart,IF(I360&gt;0,EDATE(C360,1),"")),""),"")</f>
        <v>55606</v>
      </c>
      <c r="D361" s="19">
        <f ca="1">IF(ROW()-ROW(Khấu_trừ_dần[[#Headers],[số dư
đầu kỳ]])=1,Số_tiền_Vay,IF(Khấu_trừ_dần[[#This Row],[ngày
thanh toán]]="",0,INDEX(Khấu_trừ_dần[], ROW()-4,8)))</f>
        <v>3.194273895099773E3</v>
      </c>
      <c r="E361" s="19">
        <f ca="1">IF(Giá_trị_đã_nhập,IF(ROW()-ROW(Khấu_trừ_dần[[#Headers],[lãi_suất]])=1,-IPMT(Lãi_Suất_/12,1,Thời_hạn_Vay-ROWS($C$4:C361)+1,Khấu_trừ_dần[[#This Row],[số dư
đầu kỳ]]),IFERROR(-IPMT(Lãi_Suất_/12,1,Khấu_trừ_dần[[#This Row],['#
còn lại]],D362),0)),0)</f>
        <v>8.891417181826712</v>
      </c>
      <c r="F361" s="19">
        <f ca="1">IFERROR(IF(AND(Giá_trị_đã_nhập,Khấu_trừ_dần[[#This Row],[ngày
thanh toán]]&lt;&gt;""),-PPMT(Lãi_Suất_/12,1,Thời_hạn_Vay-ROWS($C$4:C361)+1,Khấu_trừ_dần[[#This Row],[số dư
đầu kỳ]]),""),0)</f>
        <v>1.060333771461362E3</v>
      </c>
      <c r="G361" s="19">
        <f ca="1">IF(Khấu_trừ_dần[[#This Row],[ngày
thanh toán]]="",0,PropertyTaxAmount)</f>
        <v>375</v>
      </c>
      <c r="H361" s="19">
        <f ca="1">IF(Khấu_trừ_dần[[#This Row],[ngày
thanh toán]]="",0,Khấu_trừ_dần[[#This Row],[lãi_suất]]+Khấu_trừ_dần[[#This Row],[gốc]]+Khấu_trừ_dần[[#This Row],[thuế
bất động sản]])</f>
        <v>1.4442251886431886E3</v>
      </c>
      <c r="I361" s="19">
        <f ca="1">IF(Khấu_trừ_dần[[#This Row],[ngày
thanh toán]]="",0,Khấu_trừ_dần[[#This Row],[số dư
đầu kỳ]]-Khấu_trừ_dần[[#This Row],[gốc]])</f>
        <v>2.133940123638411E3</v>
      </c>
      <c r="J361" s="20">
        <f ca="1">IF(Khấu_trừ_dần[[#This Row],[số dư
cuối kỳ]]&gt;0,LastRow-ROW(),0)</f>
        <v>2</v>
      </c>
    </row>
    <row r="362" spans="2:10" ht="15" customHeight="1" x14ac:dyDescent="0.25">
      <c r="B362" s="21">
        <f>ROWS($B$4:B362)</f>
        <v>359</v>
      </c>
      <c r="C362" s="15">
        <f ca="1">IF(Giá_trị_đã_nhập,IF(Khấu_trừ_dần[[#This Row],['#]]&lt;=Thời_hạn_Vay,IF(ROW()-ROW(Khấu_trừ_dần[[#Headers],[ngày
thanh toán]])=1,LoanStart,IF(I361&gt;0,EDATE(C361,1),"")),""),"")</f>
        <v>55637</v>
      </c>
      <c r="D362" s="19">
        <f ca="1">IF(ROW()-ROW(Khấu_trừ_dần[[#Headers],[số dư
đầu kỳ]])=1,Số_tiền_Vay,IF(Khấu_trừ_dần[[#This Row],[ngày
thanh toán]]="",0,INDEX(Khấu_trừ_dần[], ROW()-4,8)))</f>
        <v>2.133940123638411E3</v>
      </c>
      <c r="E362" s="19">
        <f ca="1">IF(Giá_trị_đã_nhập,IF(ROW()-ROW(Khấu_trừ_dần[[#Headers],[lãi_suất]])=1,-IPMT(Lãi_Suất_/12,1,Thời_hạn_Vay-ROWS($C$4:C362)+1,Khấu_trừ_dần[[#This Row],[số dư
đầu kỳ]]),IFERROR(-IPMT(Lãi_Suất_/12,1,Khấu_trừ_dần[[#This Row],['#
còn lại]],D363),0)),0)</f>
        <v>4.454951228316502</v>
      </c>
      <c r="F362" s="19">
        <f ca="1">IFERROR(IF(AND(Giá_trị_đã_nhập,Khấu_trừ_dần[[#This Row],[ngày
thanh toán]]&lt;&gt;""),-PPMT(Lãi_Suất_/12,1,Thời_hạn_Vay-ROWS($C$4:C362)+1,Khấu_trừ_dần[[#This Row],[số dư
đầu kỳ]]),""),0)</f>
        <v>1.0647518288424505E3</v>
      </c>
      <c r="G362" s="19">
        <f ca="1">IF(Khấu_trừ_dần[[#This Row],[ngày
thanh toán]]="",0,PropertyTaxAmount)</f>
        <v>375</v>
      </c>
      <c r="H362" s="19">
        <f ca="1">IF(Khấu_trừ_dần[[#This Row],[ngày
thanh toán]]="",0,Khấu_trừ_dần[[#This Row],[lãi_suất]]+Khấu_trừ_dần[[#This Row],[gốc]]+Khấu_trừ_dần[[#This Row],[thuế
bất động sản]])</f>
        <v>1.444206780070767E3</v>
      </c>
      <c r="I362" s="19">
        <f ca="1">IF(Khấu_trừ_dần[[#This Row],[ngày
thanh toán]]="",0,Khấu_trừ_dần[[#This Row],[số dư
đầu kỳ]]-Khấu_trừ_dần[[#This Row],[gốc]])</f>
        <v>1.0691882947959605E3</v>
      </c>
      <c r="J362" s="20">
        <f ca="1">IF(Khấu_trừ_dần[[#This Row],[số dư
cuối kỳ]]&gt;0,LastRow-ROW(),0)</f>
        <v>1</v>
      </c>
    </row>
    <row r="363" spans="2:10" ht="15" customHeight="1" x14ac:dyDescent="0.25">
      <c r="B363" s="21">
        <f>ROWS($B$4:B363)</f>
        <v>360</v>
      </c>
      <c r="C363" s="15">
        <f ca="1">IF(Giá_trị_đã_nhập,IF(Khấu_trừ_dần[[#This Row],['#]]&lt;=Thời_hạn_Vay,IF(ROW()-ROW(Khấu_trừ_dần[[#Headers],[ngày
thanh toán]])=1,LoanStart,IF(I362&gt;0,EDATE(C362,1),"")),""),"")</f>
        <v>55667</v>
      </c>
      <c r="D363" s="19">
        <f ca="1">IF(ROW()-ROW(Khấu_trừ_dần[[#Headers],[số dư
đầu kỳ]])=1,Số_tiền_Vay,IF(Khấu_trừ_dần[[#This Row],[ngày
thanh toán]]="",0,INDEX(Khấu_trừ_dần[], ROW()-4,8)))</f>
        <v>1.0691882947959605E3</v>
      </c>
      <c r="E363" s="19">
        <f ca="1">IF(Giá_trị_đã_nhập,IF(ROW()-ROW(Khấu_trừ_dần[[#Headers],[lãi_suất]])=1,-IPMT(Lãi_Suất_/12,1,Thời_hạn_Vay-ROWS($C$4:C363)+1,Khấu_trừ_dần[[#This Row],[số dư
đầu kỳ]]),IFERROR(-IPMT(Lãi_Suất_/12,1,Khấu_trừ_dần[[#This Row],['#
còn lại]],D364),0)),0)</f>
        <v>0</v>
      </c>
      <c r="F363" s="19">
        <f ca="1">IFERROR(IF(AND(Giá_trị_đã_nhập,Khấu_trừ_dần[[#This Row],[ngày
thanh toán]]&lt;&gt;""),-PPMT(Lãi_Suất_/12,1,Thời_hạn_Vay-ROWS($C$4:C363)+1,Khấu_trừ_dần[[#This Row],[số dư
đầu kỳ]]),""),0)</f>
        <v>1.0691882947959607E3</v>
      </c>
      <c r="G363" s="19">
        <f ca="1">IF(Khấu_trừ_dần[[#This Row],[ngày
thanh toán]]="",0,PropertyTaxAmount)</f>
        <v>375</v>
      </c>
      <c r="H363" s="19">
        <f ca="1">IF(Khấu_trừ_dần[[#This Row],[ngày
thanh toán]]="",0,Khấu_trừ_dần[[#This Row],[lãi_suất]]+Khấu_trừ_dần[[#This Row],[gốc]]+Khấu_trừ_dần[[#This Row],[thuế
bất động sản]])</f>
        <v>1.4441882947959607E3</v>
      </c>
      <c r="I363" s="19">
        <f ca="1">IF(Khấu_trừ_dần[[#This Row],[ngày
thanh toán]]="",0,Khấu_trừ_dần[[#This Row],[số dư
đầu kỳ]]-Khấu_trừ_dần[[#This Row],[gốc]])</f>
        <v>-2.2737367544323206E-13</v>
      </c>
      <c r="J363" s="20">
        <f ca="1">IF(Khấu_trừ_dần[[#This Row],[số dư
cuối kỳ]]&gt;0,LastRow-ROW(),0)</f>
        <v>0</v>
      </c>
    </row>
  </sheetData>
  <sheetProtection selectLockedCells="1"/>
  <mergeCells count="2">
    <mergeCell ref="B1:J1"/>
    <mergeCell ref="B2:J2"/>
  </mergeCells>
  <conditionalFormatting sqref="B4:J363">
    <cfRule type="expression" dxfId="10" priority="1">
      <formula>$C4=""</formula>
    </cfRule>
  </conditionalFormatting>
  <dataValidations count="11">
    <dataValidation allowBlank="1" showInputMessage="1" showErrorMessage="1" prompt="Bảng Thanh toán nợ này được tính từ trang tính Tính toán Thế chấp. Thêm các khoản thanh toán bổ sung bằng cách chèn các hàng mới vào bảng này. Nhập ngày thanh toán và các cột sẽ cập nhật tự động" sqref="A1" xr:uid="{00000000-0002-0000-0100-000000000000}"/>
    <dataValidation allowBlank="1" showInputMessage="1" showErrorMessage="1" prompt="Số thanh toán nằm trong cột này. Thêm các khoản thanh toán bổ sung bằng cách thêm hàng mới và nhập ngày thanh toán. Các cột sẽ tự động cập nhật" sqref="B3" xr:uid="{00000000-0002-0000-0100-000001000000}"/>
    <dataValidation allowBlank="1" showInputMessage="1" showErrorMessage="1" prompt="Ngày thanh toán được cập nhật tự động trong cột này" sqref="C3" xr:uid="{00000000-0002-0000-0100-000002000000}"/>
    <dataValidation allowBlank="1" showInputMessage="1" showErrorMessage="1" prompt="Số dư đầu kỳ và số dư đã điều chỉnh khi thanh toán được áp dụng đều sẽ được cập nhật tự động trong cột này" sqref="D3" xr:uid="{00000000-0002-0000-0100-000003000000}"/>
    <dataValidation allowBlank="1" showInputMessage="1" showErrorMessage="1" prompt="Phân tích lãi được cập nhật tự động trong cột này" sqref="E3" xr:uid="{00000000-0002-0000-0100-000004000000}"/>
    <dataValidation allowBlank="1" showInputMessage="1" showErrorMessage="1" prompt="Số tiền thanh toán được áp dụng cho khoản thanh toán gốc được cập nhật tự động trong cột này" sqref="F3" xr:uid="{00000000-0002-0000-0100-000005000000}"/>
    <dataValidation allowBlank="1" showInputMessage="1" showErrorMessage="1" prompt="Khoản thanh toán thuế bất động sản được nhập vào ô E8 trên trang tính Tính toán thế chấp sẽ cập nhật tự động trong cột này " sqref="G3" xr:uid="{00000000-0002-0000-0100-000006000000}"/>
    <dataValidation allowBlank="1" showInputMessage="1" showErrorMessage="1" prompt="Tổng thanh toán được điều chỉnh tự động trong cột này dựa trên lãi suất, tiền gốc và số tiền thuế bất động sản trong cột E, F và G" sqref="H3" xr:uid="{00000000-0002-0000-0100-000007000000}"/>
    <dataValidation allowBlank="1" showInputMessage="1" showErrorMessage="1" prompt="Số dư cuối kỳ được điều chỉnh cho tổng thanh toán sẽ được cập nhật tự động trong cột này" sqref="I3" xr:uid="{00000000-0002-0000-0100-000008000000}"/>
    <dataValidation allowBlank="1" showInputMessage="1" showErrorMessage="1" prompt="Số lần thanh toán còn lại sẽ được cập nhật tự động trong cột này, bên dưới đầu đề này dựa trên Thời hạn vay trong trang tính Tính toán thế chấp &amp; số lần thanh toán được áp dụng cho khoản vay" sqref="J3" xr:uid="{00000000-0002-0000-0100-000009000000}"/>
    <dataValidation allowBlank="1" showInputMessage="1" showErrorMessage="1" prompt="Tiêu đề của trang tính này nằm trong ô này và ô bên dưới" sqref="B1:J1" xr:uid="{00000000-0002-0000-0100-00000A000000}"/>
  </dataValidations>
  <printOptions horizontalCentered="1"/>
  <pageMargins left="0.25" right="0.25" top="0.75" bottom="0.75" header="0.3" footer="0.3"/>
  <pageSetup paperSize="9" scale="10" orientation="landscape" r:id="rId1"/>
  <headerFooter differentFirst="1">
    <oddFooter>Page &amp;P of &amp;N</oddFooter>
  </headerFooter>
  <tableParts count="1">
    <tablePart r:id="rId2"/>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3E4FD190-CB76-4468-92EB-288338325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DF92B300-9261-471E-98C7-39B57E547407}">
  <ds:schemaRefs>
    <ds:schemaRef ds:uri="http://schemas.microsoft.com/sharepoint/v3/contenttype/forms"/>
  </ds:schemaRefs>
</ds:datastoreItem>
</file>

<file path=customXml/itemProps33.xml><?xml version="1.0" encoding="utf-8"?>
<ds:datastoreItem xmlns:ds="http://schemas.openxmlformats.org/officeDocument/2006/customXml" ds:itemID="{9FA61D09-0191-42F7-BCD8-EB701CBFD92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Template>TM02802352</ap:Template>
  <ap:DocSecurity>0</ap:DocSecurity>
  <ap:ScaleCrop>false</ap:ScaleCrop>
  <ap:HeadingPairs>
    <vt:vector baseType="variant" size="4">
      <vt:variant>
        <vt:lpstr>Trang tính</vt:lpstr>
      </vt:variant>
      <vt:variant>
        <vt:i4>2</vt:i4>
      </vt:variant>
      <vt:variant>
        <vt:lpstr>Phạm vi Có tên</vt:lpstr>
      </vt:variant>
      <vt:variant>
        <vt:i4>16</vt:i4>
      </vt:variant>
    </vt:vector>
  </ap:HeadingPairs>
  <ap:TitlesOfParts>
    <vt:vector baseType="lpstr" size="18">
      <vt:lpstr>Tính toán Thế chấp</vt:lpstr>
      <vt:lpstr>Bảng Thanh toán nợ</vt:lpstr>
      <vt:lpstr>Các_khoản_thanh_toán_Tiền_vay_Hàng_tháng</vt:lpstr>
      <vt:lpstr>lãi_suất</vt:lpstr>
      <vt:lpstr>Lãi_Suất_</vt:lpstr>
      <vt:lpstr>LoanStart</vt:lpstr>
      <vt:lpstr>NoPaymentsRemaining</vt:lpstr>
      <vt:lpstr>'Bảng Thanh toán nợ'!Print_Titles</vt:lpstr>
      <vt:lpstr>PropertyTaxAmount</vt:lpstr>
      <vt:lpstr>Số_tiền_Vay</vt:lpstr>
      <vt:lpstr>Tiêu_đề_Cột_2</vt:lpstr>
      <vt:lpstr>Tiêu_đề_vùng_1..C8</vt:lpstr>
      <vt:lpstr>Tiêu_đề_vùng_2..E8</vt:lpstr>
      <vt:lpstr>tổng_khoản_thanh_toán</vt:lpstr>
      <vt:lpstr>tổng_khoản_thanh_toán_tiền_vay</vt:lpstr>
      <vt:lpstr>tổng_lãi_trả</vt:lpstr>
      <vt:lpstr>Thời_hạn_Vay</vt:lpstr>
      <vt:lpstr>ValueOfHome</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2021-12-13T22:21:49Z</dcterms:created>
  <dcterms:modified xsi:type="dcterms:W3CDTF">2022-02-28T09:31:01Z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