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3"/>
  <workbookPr codeName="ThisWorkbook"/>
  <mc:AlternateContent xmlns:mc="http://schemas.openxmlformats.org/markup-compatibility/2006">
    <mc:Choice Requires="x15">
      <x15ac:absPath xmlns:x15ac="http://schemas.microsoft.com/office/spreadsheetml/2010/11/ac" url="C:\Users\admin\Desktop\Thư mục mới\"/>
    </mc:Choice>
  </mc:AlternateContent>
  <xr:revisionPtr revIDLastSave="100" documentId="8_{446E0C9B-082B-4122-926E-2B1CB08DA171}" xr6:coauthVersionLast="43" xr6:coauthVersionMax="43" xr10:uidLastSave="{E7598AE1-1786-4B07-B5BA-BA9A73022531}"/>
  <bookViews>
    <workbookView xWindow="-120" yWindow="-120" windowWidth="28860" windowHeight="16125" tabRatio="926" xr2:uid="{00000000-000D-0000-FFFF-FFFF00000000}"/>
  </bookViews>
  <sheets>
    <sheet name="Bảng theo dõi cân nặng" sheetId="8" r:id="rId1"/>
    <sheet name="Bảng theo dõi eo" sheetId="9" r:id="rId2"/>
    <sheet name="Bảng theo dõi bắp tay" sheetId="10" r:id="rId3"/>
    <sheet name="Bảng theo dõi hông" sheetId="7" r:id="rId4"/>
    <sheet name="Bảng theo dõi đùi" sheetId="6" r:id="rId5"/>
    <sheet name="Nhật ký hoạt động" sheetId="2" r:id="rId6"/>
    <sheet name="Nhật ký thực phẩm" sheetId="3" r:id="rId7"/>
  </sheets>
  <externalReferences>
    <externalReference r:id="rId8"/>
    <externalReference r:id="rId9"/>
    <externalReference r:id="rId10"/>
    <externalReference r:id="rId11"/>
  </externalReferences>
  <definedNames>
    <definedName name="AllComplete">AND('Bảng theo dõi cân nặng'!$C$6&gt;0,'Bảng theo dõi cân nặng'!$C$12&gt;0)</definedName>
    <definedName name="BMI">IF('Bảng theo dõi cân nặng'!$C$7="Hệ đo lường Anh",BMIWeight*703,BMIWeight)</definedName>
    <definedName name="BMIHeight" localSheetId="0">'Bảng theo dõi cân nặng'!$C$6*'Bảng theo dõi cân nặng'!$C$6</definedName>
    <definedName name="BMIWeight">'Bảng theo dõi cân nặng'!Cân_nặng_hiện_tại/'Bảng theo dõi cân nặng'!BMIHeight</definedName>
    <definedName name="Cân_nặng_hiện_tại" localSheetId="0">'Bảng theo dõi cân nặng'!$C$12</definedName>
    <definedName name="Cân_nặng_mục_tiêu" localSheetId="0">'Bảng theo dõi cân nặng'!$D$12</definedName>
    <definedName name="Danh_mục_1">'Nhật ký hoạt động'!$B$4</definedName>
    <definedName name="Danh_mục_2">'Nhật ký hoạt động'!$B$5</definedName>
    <definedName name="Danh_mục_3">'Nhật ký hoạt động'!$B$6</definedName>
    <definedName name="Danh_mục_4">'Nhật ký hoạt động'!$B$7</definedName>
    <definedName name="Danh_mục_5">'Nhật ký hoạt động'!$B$8</definedName>
    <definedName name="Đơn_vị_đo" localSheetId="0">'Bảng theo dõi cân nặng'!$C$7</definedName>
    <definedName name="Mục_tiêu_1" localSheetId="0">'Bảng theo dõi cân nặng'!$D$13</definedName>
    <definedName name="Mục_tiêu_2" localSheetId="0">'Bảng theo dõi cân nặng'!$D$14</definedName>
    <definedName name="Mục_tiêu_3" localSheetId="0">'Bảng theo dõi cân nặng'!$D$15</definedName>
    <definedName name="Mục_tiêu_4" localSheetId="0">'Bảng theo dõi cân nặng'!$D$16</definedName>
    <definedName name="Nhãn_cân_nặng" localSheetId="0">'Bảng theo dõi cân nặng'!$B$12</definedName>
    <definedName name="Nhãn_mục_tiêu_1" localSheetId="0">'Bảng theo dõi cân nặng'!$B$13</definedName>
    <definedName name="Nhãn_mục_tiêu_2" localSheetId="0">'Bảng theo dõi cân nặng'!$B$14</definedName>
    <definedName name="Nhãn_mục_tiêu_3" localSheetId="0">'Bảng theo dõi cân nặng'!$B$15</definedName>
    <definedName name="Nhãn_mục_tiêu_4" localSheetId="0">'Bảng theo dõi cân nặng'!$B$16</definedName>
    <definedName name="_xlnm.Print_Titles" localSheetId="2">'Bảng theo dõi bắp tay'!$3:$4</definedName>
    <definedName name="_xlnm.Print_Titles" localSheetId="0">'Bảng theo dõi cân nặng'!$18:$19</definedName>
    <definedName name="_xlnm.Print_Titles" localSheetId="4">'Bảng theo dõi đùi'!$3:$4</definedName>
    <definedName name="_xlnm.Print_Titles" localSheetId="1">'Bảng theo dõi eo'!$3:$4</definedName>
    <definedName name="_xlnm.Print_Titles" localSheetId="3">'Bảng theo dõi hông'!$3:$4</definedName>
    <definedName name="_xlnm.Print_Titles" localSheetId="5">'Nhật ký hoạt động'!$10:$10</definedName>
    <definedName name="_xlnm.Print_Titles" localSheetId="6">'Nhật ký thực phẩm'!$7:$7</definedName>
    <definedName name="Tổng_cuối" localSheetId="2">SUM(Nhật_ký_hoạt_động[QUÃNG ĐƯỜNG])</definedName>
    <definedName name="Tổng_cuối" localSheetId="0">SUM(Nhật_ký_hoạt_động[QUÃNG ĐƯỜNG])</definedName>
    <definedName name="Tổng_cuối" localSheetId="4">SUM(Nhật_ký_hoạt_động[QUÃNG ĐƯỜNG])</definedName>
    <definedName name="Tổng_cuối" localSheetId="1">SUM(Nhật_ký_hoạt_động[QUÃNG ĐƯỜNG])</definedName>
    <definedName name="Tổng_cuối" localSheetId="3">SUM(Nhật_ký_hoạt_động[QUÃNG ĐƯỜNG])</definedName>
    <definedName name="Tổng_cuối">SUM(Nhật_ký_hoạt_động[QUÃNG ĐƯỜNG])</definedName>
    <definedName name="Tổng_khác" localSheetId="2">'Bảng theo dõi bắp tay'!Tổng_cuối-SUM('Nhật ký hoạt động'!$C$4:$C$7)</definedName>
    <definedName name="Tổng_khác" localSheetId="0">'Bảng theo dõi cân nặng'!Tổng_cuối-SUM('Nhật ký hoạt động'!$C$4:$C$7)</definedName>
    <definedName name="Tổng_khác" localSheetId="4">'Bảng theo dõi đùi'!Tổng_cuối-SUM('Nhật ký hoạt động'!$C$4:$C$7)</definedName>
    <definedName name="Tổng_khác" localSheetId="1">'Bảng theo dõi eo'!Tổng_cuối-SUM('Nhật ký hoạt động'!$C$4:$C$7)</definedName>
    <definedName name="Tổng_khác" localSheetId="3">'Bảng theo dõi hông'!Tổng_cuối-SUM('Nhật ký hoạt động'!$C$4:$C$7)</definedName>
    <definedName name="Tổng_khác">Tổng_cuối-SUM('Nhật ký hoạt động'!$C$4:$C$7)</definedName>
    <definedName name="Tra_cứu_ngày">'Nhật ký thực phẩm'!$D$5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8" l="1"/>
  <c r="B18" i="8"/>
  <c r="B3" i="9"/>
  <c r="B3" i="10"/>
  <c r="B3" i="7"/>
  <c r="B3" i="6"/>
  <c r="E10" i="8"/>
  <c r="E3" i="8"/>
  <c r="C8" i="8" l="1"/>
  <c r="B9" i="10" l="1"/>
  <c r="B8" i="10"/>
  <c r="B7" i="10"/>
  <c r="B6" i="10"/>
  <c r="B5" i="10"/>
  <c r="B8" i="9"/>
  <c r="B7" i="9"/>
  <c r="B6" i="9"/>
  <c r="B5" i="9"/>
  <c r="B25" i="8"/>
  <c r="B24" i="8"/>
  <c r="B23" i="8"/>
  <c r="B22" i="8"/>
  <c r="B21" i="8"/>
  <c r="B20" i="8"/>
  <c r="B7" i="7" l="1"/>
  <c r="B6" i="7"/>
  <c r="B5" i="7"/>
  <c r="B11" i="6"/>
  <c r="B10" i="6"/>
  <c r="B9" i="6"/>
  <c r="B8" i="6"/>
  <c r="B7" i="6"/>
  <c r="B6" i="6"/>
  <c r="B5" i="6"/>
  <c r="B18" i="3" l="1"/>
  <c r="B17" i="3"/>
  <c r="B16" i="3"/>
  <c r="B15" i="3"/>
  <c r="B14" i="3"/>
  <c r="B13" i="3"/>
  <c r="B12" i="3"/>
  <c r="B11" i="3"/>
  <c r="B10" i="3"/>
  <c r="B9" i="3"/>
  <c r="B8" i="3"/>
  <c r="B15" i="2"/>
  <c r="B14" i="2"/>
  <c r="B13" i="2"/>
  <c r="B12" i="2"/>
  <c r="B11" i="2"/>
  <c r="C8" i="2" l="1"/>
  <c r="F3" i="3" l="1"/>
  <c r="G3" i="3"/>
  <c r="H3" i="3"/>
  <c r="I3" i="3"/>
  <c r="J3" i="3"/>
  <c r="K3" i="3"/>
  <c r="L3" i="3"/>
  <c r="E3" i="3"/>
  <c r="F5" i="3"/>
  <c r="G5" i="3"/>
  <c r="H5" i="3"/>
  <c r="I5" i="3"/>
  <c r="J5" i="3"/>
  <c r="K5" i="3"/>
  <c r="L5" i="3"/>
  <c r="E5" i="3"/>
  <c r="D5" i="3" s="1"/>
  <c r="C4" i="2"/>
  <c r="C5" i="2"/>
  <c r="C6" i="2"/>
  <c r="C7" i="2"/>
</calcChain>
</file>

<file path=xl/sharedStrings.xml><?xml version="1.0" encoding="utf-8"?>
<sst xmlns="http://schemas.openxmlformats.org/spreadsheetml/2006/main" count="110" uniqueCount="72">
  <si>
    <t>GÓI TẬP THỂ DỤC</t>
  </si>
  <si>
    <t>THÔNG TIN VỀ TÔI:</t>
  </si>
  <si>
    <t>Giới tính:</t>
  </si>
  <si>
    <t>Tuổi:</t>
  </si>
  <si>
    <t>Chiều cao:</t>
  </si>
  <si>
    <t>Đơn vị:</t>
  </si>
  <si>
    <t>BMI:</t>
  </si>
  <si>
    <t>SỐ LIỆU THỐNG KÊ BẮT ĐẦU:</t>
  </si>
  <si>
    <t>Loại</t>
  </si>
  <si>
    <t>Cân nặng</t>
  </si>
  <si>
    <t>Eo</t>
  </si>
  <si>
    <t>Bắp tay</t>
  </si>
  <si>
    <t>Hông</t>
  </si>
  <si>
    <t>Đùi</t>
  </si>
  <si>
    <t>Ngày</t>
  </si>
  <si>
    <t>Nữ</t>
  </si>
  <si>
    <t>Hệ đo lường Anh</t>
  </si>
  <si>
    <t>Hiện tại</t>
  </si>
  <si>
    <t>Thời gian</t>
  </si>
  <si>
    <t>Mục tiêu</t>
  </si>
  <si>
    <t>Biểu đồ đường theo dõi tiến trình của từng chỉ số bắt đầu, bao gồm hông, eo, đùi và bắp tay nằm trong ô này.</t>
  </si>
  <si>
    <t>Biểu đồ vùng theo dõi tiến độ cân nặng nằm trong ô này.</t>
  </si>
  <si>
    <t>Bóng người ở các vị trí tập thể dục khác nhau nằm trong ô này.</t>
  </si>
  <si>
    <t>Quy mô</t>
  </si>
  <si>
    <t>NHẬT KÝ HOẠT ĐỘNG</t>
  </si>
  <si>
    <t>HOẠT ĐỘNG</t>
  </si>
  <si>
    <t>Đạp xe</t>
  </si>
  <si>
    <t>Chạy bộ</t>
  </si>
  <si>
    <t>Đi bộ</t>
  </si>
  <si>
    <t>Bơi</t>
  </si>
  <si>
    <t>Khác</t>
  </si>
  <si>
    <t>NGÀY</t>
  </si>
  <si>
    <t>TỔNG</t>
  </si>
  <si>
    <t>HOẠT ĐỘNG</t>
  </si>
  <si>
    <t>ĐƠN VỊ</t>
  </si>
  <si>
    <t>Dặm</t>
  </si>
  <si>
    <t>Bước</t>
  </si>
  <si>
    <t>Mét</t>
  </si>
  <si>
    <t>THỜI GIAN BẮT ĐẦU</t>
  </si>
  <si>
    <t>THỜI LƯỢNG</t>
  </si>
  <si>
    <t>QUÃNG ĐƯỜNG</t>
  </si>
  <si>
    <t>CALO</t>
  </si>
  <si>
    <t>GHI CHÚ</t>
  </si>
  <si>
    <t>Nóng &amp; ẩm</t>
  </si>
  <si>
    <t xml:space="preserve">       </t>
  </si>
  <si>
    <t>NHẬT KÝ THỰC PHẨM</t>
  </si>
  <si>
    <t>MỤC TIÊU DINH DƯỠNG CỦA TÔI</t>
  </si>
  <si>
    <t>BỮA ĂN</t>
  </si>
  <si>
    <t>Ăn sáng</t>
  </si>
  <si>
    <t>Ăn vặt</t>
  </si>
  <si>
    <t>Bữa trưa</t>
  </si>
  <si>
    <t>Bữa tối</t>
  </si>
  <si>
    <t xml:space="preserve">Lượng hàng ngày: </t>
  </si>
  <si>
    <t>ĂN UỐNG</t>
  </si>
  <si>
    <t>Sữa chua Hy Lạp</t>
  </si>
  <si>
    <t>Táo</t>
  </si>
  <si>
    <t>Xoài cuốn rau diếp</t>
  </si>
  <si>
    <t>Taco tôm (2)</t>
  </si>
  <si>
    <t>Quả óc chó ăn sống</t>
  </si>
  <si>
    <t>Yến mạch dạng cắt hạt tấm</t>
  </si>
  <si>
    <t>Cam</t>
  </si>
  <si>
    <t>Zucchini với pesto</t>
  </si>
  <si>
    <t>Cá tuyết nướng</t>
  </si>
  <si>
    <t>Rau nướng hỗn hợp</t>
  </si>
  <si>
    <t>Kem sundae</t>
  </si>
  <si>
    <t>CHẤT BÉO</t>
  </si>
  <si>
    <t>CHOLESTEROL</t>
  </si>
  <si>
    <t>NATRI</t>
  </si>
  <si>
    <t>CARBOHYDRAT</t>
  </si>
  <si>
    <t>PROTEIN</t>
  </si>
  <si>
    <t>ĐƯỜNG</t>
  </si>
  <si>
    <t>CHẤT XƠ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</si>
</sst>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 numFmtId="168" formatCode="0.0"/>
    <numFmt numFmtId="176" formatCode="[$-1000000]h:mm;@"/>
  </numFmts>
  <fonts count="17" x14ac:knownFonts="1">
    <font>
      <sz val="11"/>
      <color theme="3"/>
      <name val="Calibri"/>
      <family val="2"/>
    </font>
    <font>
      <sz val="11"/>
      <color theme="3"/>
      <name val="Tahoma"/>
      <family val="2"/>
      <scheme val="minor"/>
    </font>
    <font>
      <i/>
      <sz val="11"/>
      <color theme="1" tint="0.34998626667073579"/>
      <name val="Tahoma"/>
      <family val="2"/>
      <scheme val="minor"/>
    </font>
    <font>
      <b/>
      <sz val="36"/>
      <color theme="4" tint="-0.24994659260841701"/>
      <name val="Calibri"/>
      <family val="2"/>
    </font>
    <font>
      <b/>
      <sz val="36"/>
      <color theme="4"/>
      <name val="Calibri"/>
      <family val="2"/>
    </font>
    <font>
      <sz val="11"/>
      <color theme="0"/>
      <name val="Calibri"/>
      <family val="2"/>
    </font>
    <font>
      <sz val="11"/>
      <color theme="3"/>
      <name val="Calibri"/>
      <family val="2"/>
    </font>
    <font>
      <b/>
      <sz val="12"/>
      <color theme="0"/>
      <name val="Calibri"/>
      <family val="2"/>
    </font>
    <font>
      <b/>
      <sz val="11"/>
      <color theme="1"/>
      <name val="Calibri"/>
      <family val="2"/>
    </font>
    <font>
      <b/>
      <sz val="13"/>
      <color theme="3"/>
      <name val="Calibri"/>
      <family val="2"/>
    </font>
    <font>
      <b/>
      <sz val="11"/>
      <color theme="3"/>
      <name val="Calibri"/>
      <family val="2"/>
    </font>
    <font>
      <b/>
      <sz val="11"/>
      <color rgb="FF3F3F3F"/>
      <name val="Calibri"/>
      <family val="2"/>
    </font>
    <font>
      <sz val="11"/>
      <color theme="4" tint="-0.499984740745262"/>
      <name val="Calibri"/>
      <family val="2"/>
    </font>
    <font>
      <b/>
      <sz val="36"/>
      <color theme="0"/>
      <name val="Calibri"/>
      <family val="2"/>
    </font>
    <font>
      <b/>
      <sz val="11"/>
      <color theme="0"/>
      <name val="Calibri"/>
      <family val="2"/>
    </font>
    <font>
      <sz val="11"/>
      <color theme="4" tint="-0.249977111117893"/>
      <name val="Calibri"/>
      <family val="2"/>
    </font>
    <font>
      <sz val="10"/>
      <color theme="3"/>
      <name val="Calibri"/>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CC"/>
      </patternFill>
    </fill>
    <fill>
      <patternFill patternType="solid">
        <fgColor rgb="FFF2F2F2"/>
      </patternFill>
    </fill>
  </fills>
  <borders count="4">
    <border>
      <left/>
      <right/>
      <top/>
      <bottom/>
      <diagonal/>
    </border>
    <border>
      <left style="thin">
        <color rgb="FFB2B2B2"/>
      </left>
      <right style="thin">
        <color rgb="FFB2B2B2"/>
      </right>
      <top style="thin">
        <color rgb="FFB2B2B2"/>
      </top>
      <bottom style="thin">
        <color rgb="FFB2B2B2"/>
      </bottom>
      <diagonal/>
    </border>
    <border>
      <left/>
      <right/>
      <top/>
      <bottom style="medium">
        <color theme="4" tint="-0.24994659260841701"/>
      </bottom>
      <diagonal/>
    </border>
    <border>
      <left style="thin">
        <color rgb="FF3F3F3F"/>
      </left>
      <right style="thin">
        <color rgb="FF3F3F3F"/>
      </right>
      <top style="thin">
        <color rgb="FF3F3F3F"/>
      </top>
      <bottom style="thin">
        <color rgb="FF3F3F3F"/>
      </bottom>
      <diagonal/>
    </border>
  </borders>
  <cellStyleXfs count="14">
    <xf numFmtId="0" fontId="0" fillId="0" borderId="0">
      <alignment vertical="center" wrapText="1"/>
    </xf>
    <xf numFmtId="0" fontId="3" fillId="0" borderId="0" applyNumberFormat="0" applyFill="0" applyBorder="0" applyAlignment="0" applyProtection="0"/>
    <xf numFmtId="0" fontId="7" fillId="3" borderId="0" applyNumberFormat="0" applyProtection="0">
      <alignment horizontal="left" vertical="center" indent="1"/>
    </xf>
    <xf numFmtId="0" fontId="9" fillId="0" borderId="0" applyNumberFormat="0" applyFill="0" applyBorder="0" applyAlignment="0" applyProtection="0"/>
    <xf numFmtId="167" fontId="1" fillId="0" borderId="0" applyFill="0" applyBorder="0" applyAlignment="0" applyProtection="0"/>
    <xf numFmtId="165" fontId="1" fillId="0" borderId="0" applyFill="0" applyBorder="0" applyAlignment="0" applyProtection="0"/>
    <xf numFmtId="166" fontId="1" fillId="0" borderId="0" applyFill="0" applyBorder="0" applyAlignment="0" applyProtection="0"/>
    <xf numFmtId="164" fontId="1" fillId="0" borderId="0" applyFill="0" applyBorder="0" applyAlignment="0" applyProtection="0"/>
    <xf numFmtId="9" fontId="1" fillId="0" borderId="0" applyFill="0" applyBorder="0" applyAlignment="0" applyProtection="0"/>
    <xf numFmtId="0" fontId="10" fillId="0" borderId="2" applyNumberFormat="0" applyFill="0" applyAlignment="0" applyProtection="0"/>
    <xf numFmtId="0" fontId="1" fillId="4" borderId="1" applyNumberFormat="0" applyAlignment="0" applyProtection="0"/>
    <xf numFmtId="0" fontId="2" fillId="0" borderId="0" applyNumberFormat="0" applyFill="0" applyBorder="0" applyAlignment="0" applyProtection="0"/>
    <xf numFmtId="0" fontId="10" fillId="0" borderId="0" applyNumberFormat="0" applyFill="0" applyBorder="0" applyAlignment="0" applyProtection="0"/>
    <xf numFmtId="0" fontId="11" fillId="5" borderId="3" applyNumberFormat="0" applyAlignment="0" applyProtection="0"/>
  </cellStyleXfs>
  <cellXfs count="47">
    <xf numFmtId="0" fontId="0" fillId="0" borderId="0" xfId="0">
      <alignment vertical="center" wrapText="1"/>
    </xf>
    <xf numFmtId="0" fontId="0" fillId="0" borderId="0" xfId="0" applyAlignment="1">
      <alignment horizontal="center" vertical="center"/>
    </xf>
    <xf numFmtId="14" fontId="0" fillId="0" borderId="0" xfId="0" applyNumberFormat="1">
      <alignment vertical="center" wrapText="1"/>
    </xf>
    <xf numFmtId="168" fontId="0" fillId="0" borderId="0" xfId="0" applyNumberFormat="1">
      <alignment vertical="center" wrapText="1"/>
    </xf>
    <xf numFmtId="0" fontId="0" fillId="0" borderId="0" xfId="0" applyAlignment="1">
      <alignment vertical="center"/>
    </xf>
    <xf numFmtId="0" fontId="0" fillId="0" borderId="0" xfId="0" applyAlignment="1">
      <alignment horizontal="left" vertical="center" indent="1"/>
    </xf>
    <xf numFmtId="0" fontId="0" fillId="0" borderId="0" xfId="0" applyAlignment="1">
      <alignment horizontal="right" vertical="center" indent="1"/>
    </xf>
    <xf numFmtId="0" fontId="7" fillId="3" borderId="0" xfId="2">
      <alignment horizontal="left" vertical="center" indent="1"/>
    </xf>
    <xf numFmtId="0" fontId="3" fillId="0" borderId="0" xfId="1" applyAlignment="1">
      <alignment vertical="center"/>
    </xf>
    <xf numFmtId="0" fontId="7" fillId="3" borderId="0" xfId="2" applyAlignment="1">
      <alignment horizontal="left" vertical="center"/>
    </xf>
    <xf numFmtId="0" fontId="7" fillId="3" borderId="0" xfId="2" applyAlignment="1">
      <alignment horizontal="center" vertical="center"/>
    </xf>
    <xf numFmtId="0" fontId="9" fillId="0" borderId="0" xfId="3" applyAlignment="1">
      <alignment horizontal="left"/>
    </xf>
    <xf numFmtId="0" fontId="7" fillId="3" borderId="0" xfId="2">
      <alignment horizontal="left" vertical="center" indent="1"/>
    </xf>
    <xf numFmtId="0" fontId="0" fillId="0" borderId="0" xfId="0" applyAlignment="1">
      <alignment horizontal="center" vertical="center" wrapText="1"/>
    </xf>
    <xf numFmtId="0" fontId="3" fillId="2" borderId="0" xfId="1" applyFill="1" applyAlignment="1">
      <alignment vertical="center"/>
    </xf>
    <xf numFmtId="0" fontId="4" fillId="0" borderId="0" xfId="1" applyFont="1" applyAlignment="1">
      <alignment vertical="center"/>
    </xf>
    <xf numFmtId="0" fontId="5" fillId="0" borderId="0" xfId="0" applyFont="1">
      <alignment vertical="center" wrapText="1"/>
    </xf>
    <xf numFmtId="0" fontId="6" fillId="0" borderId="0" xfId="0" applyFont="1">
      <alignment vertical="center" wrapText="1"/>
    </xf>
    <xf numFmtId="0" fontId="7" fillId="3" borderId="0" xfId="2" applyFont="1">
      <alignment horizontal="left" vertical="center" indent="1"/>
    </xf>
    <xf numFmtId="0" fontId="6" fillId="0" borderId="0" xfId="0" applyFont="1" applyAlignment="1">
      <alignment horizontal="left" vertical="center" indent="2"/>
    </xf>
    <xf numFmtId="0" fontId="6" fillId="0" borderId="0" xfId="0" applyFont="1" applyAlignment="1">
      <alignment horizontal="center" vertical="center" wrapText="1"/>
    </xf>
    <xf numFmtId="0" fontId="6" fillId="0" borderId="0" xfId="0" applyFont="1" applyAlignment="1">
      <alignment horizontal="left" indent="1"/>
    </xf>
    <xf numFmtId="0" fontId="6" fillId="0" borderId="0" xfId="0" applyFont="1" applyAlignment="1">
      <alignment horizontal="left"/>
    </xf>
    <xf numFmtId="0" fontId="6" fillId="0" borderId="0" xfId="0" applyFont="1" applyAlignment="1"/>
    <xf numFmtId="2" fontId="6" fillId="0" borderId="0" xfId="0" applyNumberFormat="1" applyFont="1" applyAlignment="1">
      <alignment horizontal="left"/>
    </xf>
    <xf numFmtId="0" fontId="8" fillId="0" borderId="0" xfId="0" applyFont="1" applyAlignment="1">
      <alignment horizontal="left" vertical="center" indent="1"/>
    </xf>
    <xf numFmtId="0" fontId="8" fillId="0" borderId="0" xfId="0" applyFont="1" applyAlignment="1">
      <alignment horizontal="center" vertical="center"/>
    </xf>
    <xf numFmtId="0" fontId="6" fillId="0" borderId="0" xfId="0" applyFont="1" applyAlignment="1">
      <alignment horizontal="center"/>
    </xf>
    <xf numFmtId="0" fontId="9" fillId="0" borderId="0" xfId="3" applyFont="1" applyAlignment="1">
      <alignment horizontal="left"/>
    </xf>
    <xf numFmtId="14" fontId="6" fillId="0" borderId="0" xfId="0" applyNumberFormat="1" applyFont="1">
      <alignment vertical="center" wrapText="1"/>
    </xf>
    <xf numFmtId="168" fontId="6" fillId="0" borderId="0" xfId="0" applyNumberFormat="1" applyFont="1">
      <alignment vertical="center" wrapText="1"/>
    </xf>
    <xf numFmtId="176" fontId="6" fillId="0" borderId="0" xfId="0" applyNumberFormat="1" applyFont="1">
      <alignment vertical="center" wrapText="1"/>
    </xf>
    <xf numFmtId="176" fontId="0" fillId="0" borderId="0" xfId="0" applyNumberFormat="1">
      <alignment vertical="center" wrapText="1"/>
    </xf>
    <xf numFmtId="176" fontId="0" fillId="0" borderId="0" xfId="0" applyNumberFormat="1" applyAlignment="1">
      <alignment horizontal="right" vertical="center" wrapText="1" indent="1"/>
    </xf>
    <xf numFmtId="0" fontId="3" fillId="0" borderId="0" xfId="1" applyAlignment="1">
      <alignment vertical="center" wrapText="1"/>
    </xf>
    <xf numFmtId="0" fontId="13" fillId="0" borderId="0" xfId="1" applyFont="1" applyAlignment="1">
      <alignment vertical="center"/>
    </xf>
    <xf numFmtId="0" fontId="14" fillId="3" borderId="0" xfId="0" applyFont="1" applyFill="1" applyAlignment="1">
      <alignment horizontal="center" vertical="center"/>
    </xf>
    <xf numFmtId="0" fontId="6" fillId="0" borderId="0" xfId="0" applyFont="1" applyAlignment="1">
      <alignment horizontal="left" vertical="center" indent="13"/>
    </xf>
    <xf numFmtId="0" fontId="15" fillId="0" borderId="0" xfId="0" applyFont="1" applyAlignment="1">
      <alignment horizontal="center" vertical="center"/>
    </xf>
    <xf numFmtId="168" fontId="15" fillId="0" borderId="0" xfId="0" applyNumberFormat="1" applyFont="1" applyAlignment="1">
      <alignment horizontal="center" vertical="center"/>
    </xf>
    <xf numFmtId="0" fontId="6" fillId="0" borderId="0" xfId="0" applyFont="1" applyAlignment="1">
      <alignment horizontal="center" vertical="center"/>
    </xf>
    <xf numFmtId="14" fontId="6" fillId="0" borderId="0" xfId="0" applyNumberFormat="1" applyFont="1" applyAlignment="1">
      <alignment horizontal="right" vertical="center" indent="1"/>
    </xf>
    <xf numFmtId="0" fontId="6" fillId="0" borderId="0" xfId="0" applyFont="1" applyAlignment="1">
      <alignment vertical="center"/>
    </xf>
    <xf numFmtId="0" fontId="16" fillId="2" borderId="0" xfId="0" applyFont="1" applyFill="1">
      <alignment vertical="center" wrapText="1"/>
    </xf>
    <xf numFmtId="0" fontId="12" fillId="0" borderId="0" xfId="0" applyFont="1" applyAlignment="1">
      <alignment horizontal="left" vertical="center" indent="13"/>
    </xf>
    <xf numFmtId="14" fontId="0" fillId="0" borderId="0" xfId="0" applyNumberFormat="1" applyAlignment="1">
      <alignment horizontal="right" vertical="center" wrapText="1" indent="1"/>
    </xf>
    <xf numFmtId="0" fontId="0" fillId="0" borderId="0" xfId="0" applyAlignment="1">
      <alignment horizontal="right" vertical="center" wrapText="1" indent="1"/>
    </xf>
  </cellXfs>
  <cellStyles count="14">
    <cellStyle name="Bình thường" xfId="0" builtinId="0" customBuiltin="1"/>
    <cellStyle name="Dấu phẩy" xfId="4" builtinId="3" customBuiltin="1"/>
    <cellStyle name="Dấu phẩy [0]" xfId="5" builtinId="6" customBuiltin="1"/>
    <cellStyle name="Đầu đề 1" xfId="2" builtinId="16" customBuiltin="1"/>
    <cellStyle name="Đầu đề 2" xfId="3" builtinId="17" customBuiltin="1"/>
    <cellStyle name="Đầu đề 3" xfId="9" builtinId="18" customBuiltin="1"/>
    <cellStyle name="Đầu đề 4" xfId="12" builtinId="19" customBuiltin="1"/>
    <cellStyle name="Đầu ra" xfId="13" builtinId="21" customBuiltin="1"/>
    <cellStyle name="Ghi chú" xfId="10" builtinId="10" customBuiltin="1"/>
    <cellStyle name="Phần trăm" xfId="8" builtinId="5" customBuiltin="1"/>
    <cellStyle name="Tiền tệ" xfId="6" builtinId="4" customBuiltin="1"/>
    <cellStyle name="Tiền tệ [0]" xfId="7" builtinId="7" customBuiltin="1"/>
    <cellStyle name="Tiêu đề" xfId="1" builtinId="15" customBuiltin="1"/>
    <cellStyle name="Văn bản Giải thích" xfId="11" builtinId="53" customBuiltin="1"/>
  </cellStyles>
  <dxfs count="72">
    <dxf>
      <alignment horizontal="right" vertical="center" textRotation="0" wrapText="1" indent="1" justifyLastLine="0" shrinkToFit="0" readingOrder="0"/>
    </dxf>
    <dxf>
      <alignment horizontal="right" vertical="center" textRotation="0" wrapText="0" indent="1" justifyLastLine="0" shrinkToFit="0" readingOrder="0"/>
    </dxf>
    <dxf>
      <alignment horizontal="right" vertical="center" textRotation="0" wrapText="1" indent="1" justifyLastLine="0" shrinkToFit="0" readingOrder="0"/>
    </dxf>
    <dxf>
      <numFmt numFmtId="176" formatCode="[$-1000000]h:mm;@"/>
      <alignment horizontal="right" vertical="center" textRotation="0" wrapText="1" indent="1" justifyLastLine="0" shrinkToFit="0" readingOrder="0"/>
    </dxf>
    <dxf>
      <alignment horizontal="right" vertical="center" textRotation="0" wrapText="0" indent="1" justifyLastLine="0" shrinkToFit="0" readingOrder="0"/>
    </dxf>
    <dxf>
      <numFmt numFmtId="176" formatCode="[$-1000000]h:mm;@"/>
      <alignment horizontal="right" vertical="center" textRotation="0" wrapText="1" indent="1" justifyLastLine="0" shrinkToFit="0" readingOrder="0"/>
    </dxf>
    <dxf>
      <alignment horizontal="right" vertical="center" textRotation="0" wrapText="0" indent="1" justifyLastLine="0" shrinkToFit="0" readingOrder="0"/>
    </dxf>
    <dxf>
      <numFmt numFmtId="19" formatCode="dd/mm/yyyy"/>
      <alignment horizontal="right" vertical="center" textRotation="0" wrapText="1" indent="1" justifyLastLine="0" shrinkToFit="0" readingOrder="0"/>
    </dxf>
    <dxf>
      <font>
        <b/>
        <i val="0"/>
        <strike val="0"/>
        <condense val="0"/>
        <extend val="0"/>
        <outline val="0"/>
        <shadow val="0"/>
        <u val="none"/>
        <vertAlign val="baseline"/>
        <sz val="10"/>
        <color theme="3"/>
        <name val="Tahoma"/>
        <family val="2"/>
        <scheme val="minor"/>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alignment horizontal="center" vertical="center" textRotation="0" wrapText="0" indent="0" justifyLastLine="0" shrinkToFit="0" readingOrder="0"/>
    </dxf>
    <dxf>
      <font>
        <strike val="0"/>
        <outline val="0"/>
        <shadow val="0"/>
        <u val="none"/>
        <vertAlign val="baseline"/>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numFmt numFmtId="172" formatCode="m/d/yyyy"/>
      <alignment horizontal="right" vertical="center" textRotation="0" wrapText="0" indent="1" justifyLastLine="0" shrinkToFit="0" readingOrder="0"/>
    </dxf>
    <dxf>
      <font>
        <color rgb="FFFF0000"/>
      </font>
    </dxf>
    <dxf>
      <font>
        <b/>
        <i val="0"/>
      </font>
    </dxf>
    <dxf>
      <font>
        <b/>
        <i val="0"/>
      </font>
    </dxf>
    <dxf>
      <font>
        <b/>
        <i val="0"/>
        <color theme="3"/>
      </font>
    </dxf>
    <dxf>
      <font>
        <b/>
        <i val="0"/>
      </font>
    </dxf>
    <dxf>
      <font>
        <color rgb="FFFF0000"/>
      </font>
    </dxf>
    <dxf>
      <font>
        <b/>
        <i val="0"/>
      </font>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alignment horizontal="center" vertical="center" textRotation="0" wrapText="0" indent="0" justifyLastLine="0" shrinkToFit="0" readingOrder="0"/>
    </dxf>
    <dxf>
      <font>
        <strike val="0"/>
        <outline val="0"/>
        <shadow val="0"/>
        <u val="none"/>
        <vertAlign val="baseline"/>
        <name val="Calibri"/>
        <family val="2"/>
        <scheme val="none"/>
      </font>
      <alignment horizontal="center" vertical="center" textRotation="0" wrapText="0" indent="0" justifyLastLine="0" shrinkToFit="0" readingOrder="0"/>
    </dxf>
    <dxf>
      <font>
        <strike val="0"/>
        <outline val="0"/>
        <shadow val="0"/>
        <u val="none"/>
        <vertAlign val="baseline"/>
        <name val="Calibri"/>
        <family val="2"/>
        <scheme val="none"/>
      </font>
      <alignment horizontal="center" vertical="center" textRotation="0" wrapText="0" indent="0" justifyLastLine="0" shrinkToFit="0" readingOrder="0"/>
    </dxf>
    <dxf>
      <font>
        <strike val="0"/>
        <outline val="0"/>
        <shadow val="0"/>
        <u val="none"/>
        <vertAlign val="baseline"/>
        <name val="Calibri"/>
        <family val="2"/>
        <scheme val="none"/>
      </font>
      <alignment horizontal="center" vertical="center" textRotation="0" wrapText="0" indent="0" justifyLastLine="0" shrinkToFit="0" readingOrder="0"/>
    </dxf>
    <dxf>
      <font>
        <strike val="0"/>
        <outline val="0"/>
        <shadow val="0"/>
        <u val="none"/>
        <vertAlign val="baseline"/>
        <name val="Calibri"/>
        <family val="2"/>
        <scheme val="none"/>
      </font>
      <alignment horizontal="center" vertical="center" textRotation="0" wrapText="0" indent="0" justifyLastLine="0" shrinkToFit="0" readingOrder="0"/>
    </dxf>
    <dxf>
      <font>
        <strike val="0"/>
        <outline val="0"/>
        <shadow val="0"/>
        <u val="none"/>
        <vertAlign val="baseline"/>
        <name val="Calibri"/>
        <family val="2"/>
        <scheme val="none"/>
      </font>
      <alignment horizontal="center" vertical="center" textRotation="0" wrapText="0" indent="0" justifyLastLine="0" shrinkToFit="0" readingOrder="0"/>
    </dxf>
    <dxf>
      <font>
        <strike val="0"/>
        <outline val="0"/>
        <shadow val="0"/>
        <u val="none"/>
        <vertAlign val="baseline"/>
        <name val="Calibri"/>
        <family val="2"/>
        <scheme val="none"/>
      </font>
      <alignment horizontal="center" vertical="center" textRotation="0" wrapText="0" indent="0" justifyLastLine="0" shrinkToFit="0" readingOrder="0"/>
    </dxf>
    <dxf>
      <numFmt numFmtId="168" formatCode="0.0"/>
    </dxf>
    <dxf>
      <font>
        <strike val="0"/>
        <outline val="0"/>
        <shadow val="0"/>
        <u val="none"/>
        <vertAlign val="baseline"/>
        <name val="Calibri"/>
        <family val="2"/>
        <scheme val="none"/>
      </font>
      <numFmt numFmtId="176" formatCode="[$-1000000]h:mm;@"/>
    </dxf>
    <dxf>
      <numFmt numFmtId="168" formatCode="0.0"/>
    </dxf>
    <dxf>
      <font>
        <strike val="0"/>
        <outline val="0"/>
        <shadow val="0"/>
        <u val="none"/>
        <vertAlign val="baseline"/>
        <name val="Calibri"/>
        <family val="2"/>
        <scheme val="none"/>
      </font>
      <numFmt numFmtId="176" formatCode="[$-1000000]h:mm;@"/>
    </dxf>
    <dxf>
      <numFmt numFmtId="168" formatCode="0.0"/>
    </dxf>
    <dxf>
      <font>
        <strike val="0"/>
        <outline val="0"/>
        <shadow val="0"/>
        <u val="none"/>
        <vertAlign val="baseline"/>
        <name val="Calibri"/>
        <family val="2"/>
        <scheme val="none"/>
      </font>
      <numFmt numFmtId="176" formatCode="[$-1000000]h:mm;@"/>
    </dxf>
    <dxf>
      <numFmt numFmtId="168" formatCode="0.0"/>
    </dxf>
    <dxf>
      <font>
        <strike val="0"/>
        <outline val="0"/>
        <shadow val="0"/>
        <u val="none"/>
        <vertAlign val="baseline"/>
        <name val="Calibri"/>
        <family val="2"/>
        <scheme val="none"/>
      </font>
      <numFmt numFmtId="176" formatCode="[$-1000000]h:mm;@"/>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numFmt numFmtId="168" formatCode="0.0"/>
    </dxf>
    <dxf>
      <font>
        <strike val="0"/>
        <outline val="0"/>
        <shadow val="0"/>
        <u val="none"/>
        <vertAlign val="baseline"/>
        <name val="Calibri"/>
        <family val="2"/>
        <scheme val="none"/>
      </font>
      <numFmt numFmtId="172" formatCode="m/d/yyyy"/>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numFmt numFmtId="168" formatCode="0.0"/>
    </dxf>
    <dxf>
      <font>
        <strike val="0"/>
        <outline val="0"/>
        <shadow val="0"/>
        <u val="none"/>
        <vertAlign val="baseline"/>
        <name val="Calibri"/>
        <family val="2"/>
        <scheme val="none"/>
      </font>
      <numFmt numFmtId="172" formatCode="m/d/yyyy"/>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numFmt numFmtId="168" formatCode="0.0"/>
    </dxf>
    <dxf>
      <font>
        <strike val="0"/>
        <outline val="0"/>
        <shadow val="0"/>
        <u val="none"/>
        <vertAlign val="baseline"/>
        <name val="Calibri"/>
        <family val="2"/>
        <scheme val="none"/>
      </font>
      <numFmt numFmtId="172" formatCode="m/d/yyyy"/>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numFmt numFmtId="168" formatCode="0.0"/>
    </dxf>
    <dxf>
      <font>
        <strike val="0"/>
        <outline val="0"/>
        <shadow val="0"/>
        <u val="none"/>
        <vertAlign val="baseline"/>
        <name val="Calibri"/>
        <family val="2"/>
        <scheme val="none"/>
      </font>
      <numFmt numFmtId="172" formatCode="m/d/yyyy"/>
    </dxf>
    <dxf>
      <numFmt numFmtId="168" formatCode="0.0"/>
    </dxf>
    <dxf>
      <font>
        <strike val="0"/>
        <outline val="0"/>
        <shadow val="0"/>
        <u val="none"/>
        <vertAlign val="baseline"/>
        <name val="Calibri"/>
        <family val="2"/>
        <scheme val="none"/>
      </font>
      <numFmt numFmtId="168" formatCode="0.0"/>
    </dxf>
    <dxf>
      <font>
        <strike val="0"/>
        <outline val="0"/>
        <shadow val="0"/>
        <u val="none"/>
        <vertAlign val="baseline"/>
        <name val="Calibri"/>
        <family val="2"/>
        <scheme val="none"/>
      </font>
      <numFmt numFmtId="176" formatCode="[$-1000000]h:mm;@"/>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numFmt numFmtId="172" formatCode="m/d/yyyy"/>
    </dxf>
    <dxf>
      <font>
        <b/>
        <i val="0"/>
        <color theme="3"/>
      </font>
      <border>
        <top style="medium">
          <color theme="4"/>
        </top>
        <bottom style="medium">
          <color theme="4"/>
        </bottom>
      </border>
    </dxf>
    <dxf>
      <border>
        <bottom style="thin">
          <color theme="2"/>
        </bottom>
        <horizontal style="thin">
          <color theme="2"/>
        </horizontal>
      </border>
    </dxf>
  </dxfs>
  <tableStyles count="1" defaultTableStyle="TableStyleMedium2" defaultPivotStyle="PivotStyleLight16">
    <tableStyle name="KẾ HOẠCH TẬP THỂ DỤC" pivot="0" count="2" xr9:uid="{00000000-0011-0000-FFFF-FFFF00000000}">
      <tableStyleElement type="wholeTable" dxfId="71"/>
      <tableStyleElement type="headerRow" dxfId="7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71229424136558E-2"/>
          <c:y val="9.2426346115019653E-2"/>
          <c:w val="0.93052707815496571"/>
          <c:h val="0.81514730776996069"/>
        </c:manualLayout>
      </c:layout>
      <c:lineChart>
        <c:grouping val="standard"/>
        <c:varyColors val="0"/>
        <c:ser>
          <c:idx val="1"/>
          <c:order val="0"/>
          <c:tx>
            <c:strRef>
              <c:f>'Bảng theo dõi cân nặng'!$B$13</c:f>
              <c:strCache>
                <c:ptCount val="1"/>
                <c:pt idx="0">
                  <c:v>Eo</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Pt>
            <c:idx val="1"/>
            <c:marker>
              <c:symbol val="circle"/>
              <c:size val="5"/>
              <c:spPr>
                <a:noFill/>
                <a:ln w="9525">
                  <a:noFill/>
                </a:ln>
                <a:effectLst/>
              </c:spPr>
            </c:marker>
            <c:bubble3D val="0"/>
            <c:extLst>
              <c:ext xmlns:c16="http://schemas.microsoft.com/office/drawing/2014/chart" uri="{C3380CC4-5D6E-409C-BE32-E72D297353CC}">
                <c16:uniqueId val="{00000000-1EF4-4D24-A2A1-FFCCE3812B20}"/>
              </c:ext>
            </c:extLst>
          </c:dPt>
          <c:val>
            <c:numRef>
              <c:f>'Bảng theo dõi eo'!$D$5:$D$8</c:f>
              <c:numCache>
                <c:formatCode>0.0</c:formatCode>
                <c:ptCount val="4"/>
                <c:pt idx="0">
                  <c:v>36</c:v>
                </c:pt>
                <c:pt idx="1">
                  <c:v>36.700000000000003</c:v>
                </c:pt>
                <c:pt idx="2">
                  <c:v>38</c:v>
                </c:pt>
                <c:pt idx="3">
                  <c:v>35</c:v>
                </c:pt>
              </c:numCache>
            </c:numRef>
          </c:val>
          <c:smooth val="0"/>
          <c:extLst>
            <c:ext xmlns:c16="http://schemas.microsoft.com/office/drawing/2014/chart" uri="{C3380CC4-5D6E-409C-BE32-E72D297353CC}">
              <c16:uniqueId val="{00000000-5E74-4AC2-B3A6-506B32D65613}"/>
            </c:ext>
          </c:extLst>
        </c:ser>
        <c:ser>
          <c:idx val="0"/>
          <c:order val="1"/>
          <c:tx>
            <c:strRef>
              <c:f>'Bảng theo dõi cân nặng'!$B$14</c:f>
              <c:strCache>
                <c:ptCount val="1"/>
                <c:pt idx="0">
                  <c:v>Bắp tay</c:v>
                </c:pt>
              </c:strCache>
            </c:strRef>
          </c:tx>
          <c:spPr>
            <a:ln w="28575" cap="rnd">
              <a:solidFill>
                <a:schemeClr val="accent1"/>
              </a:solidFill>
              <a:round/>
            </a:ln>
            <a:effectLst/>
          </c:spPr>
          <c:marker>
            <c:symbol val="circle"/>
            <c:size val="5"/>
            <c:spPr>
              <a:solidFill>
                <a:schemeClr val="bg1"/>
              </a:solidFill>
              <a:ln w="19050">
                <a:solidFill>
                  <a:schemeClr val="accent3"/>
                </a:solidFill>
              </a:ln>
              <a:effectLst/>
            </c:spPr>
          </c:marker>
          <c:val>
            <c:numRef>
              <c:f>'Bảng theo dõi bắp tay'!$D$5:$D$9</c:f>
              <c:numCache>
                <c:formatCode>0.0</c:formatCode>
                <c:ptCount val="5"/>
                <c:pt idx="0">
                  <c:v>13.5</c:v>
                </c:pt>
                <c:pt idx="1">
                  <c:v>13.5</c:v>
                </c:pt>
                <c:pt idx="2">
                  <c:v>13.6</c:v>
                </c:pt>
                <c:pt idx="3">
                  <c:v>13.8</c:v>
                </c:pt>
                <c:pt idx="4">
                  <c:v>14</c:v>
                </c:pt>
              </c:numCache>
            </c:numRef>
          </c:val>
          <c:smooth val="0"/>
          <c:extLst>
            <c:ext xmlns:c16="http://schemas.microsoft.com/office/drawing/2014/chart" uri="{C3380CC4-5D6E-409C-BE32-E72D297353CC}">
              <c16:uniqueId val="{00000001-5E74-4AC2-B3A6-506B32D65613}"/>
            </c:ext>
          </c:extLst>
        </c:ser>
        <c:ser>
          <c:idx val="2"/>
          <c:order val="2"/>
          <c:tx>
            <c:strRef>
              <c:f>'Bảng theo dõi cân nặng'!$B$15</c:f>
              <c:strCache>
                <c:ptCount val="1"/>
                <c:pt idx="0">
                  <c:v>Hông</c:v>
                </c:pt>
              </c:strCache>
            </c:strRef>
          </c:tx>
          <c:spPr>
            <a:ln w="28575" cap="rnd">
              <a:solidFill>
                <a:schemeClr val="accent3"/>
              </a:solidFill>
              <a:round/>
            </a:ln>
            <a:effectLst/>
          </c:spPr>
          <c:marker>
            <c:symbol val="circle"/>
            <c:size val="5"/>
            <c:spPr>
              <a:solidFill>
                <a:schemeClr val="bg1"/>
              </a:solidFill>
              <a:ln w="19050">
                <a:solidFill>
                  <a:schemeClr val="accent1"/>
                </a:solidFill>
              </a:ln>
              <a:effectLst/>
            </c:spPr>
          </c:marker>
          <c:val>
            <c:numRef>
              <c:f>'Bảng theo dõi hông'!$D$5:$D$7</c:f>
              <c:numCache>
                <c:formatCode>0.0</c:formatCode>
                <c:ptCount val="3"/>
                <c:pt idx="0">
                  <c:v>45</c:v>
                </c:pt>
                <c:pt idx="1">
                  <c:v>44.8</c:v>
                </c:pt>
                <c:pt idx="2">
                  <c:v>42</c:v>
                </c:pt>
              </c:numCache>
            </c:numRef>
          </c:val>
          <c:smooth val="0"/>
          <c:extLst>
            <c:ext xmlns:c16="http://schemas.microsoft.com/office/drawing/2014/chart" uri="{C3380CC4-5D6E-409C-BE32-E72D297353CC}">
              <c16:uniqueId val="{00000002-5E74-4AC2-B3A6-506B32D65613}"/>
            </c:ext>
          </c:extLst>
        </c:ser>
        <c:ser>
          <c:idx val="3"/>
          <c:order val="3"/>
          <c:tx>
            <c:strRef>
              <c:f>'Bảng theo dõi cân nặng'!$B$16</c:f>
              <c:strCache>
                <c:ptCount val="1"/>
                <c:pt idx="0">
                  <c:v>Đùi</c:v>
                </c:pt>
              </c:strCache>
            </c:strRef>
          </c:tx>
          <c:spPr>
            <a:ln w="28575" cap="rnd">
              <a:solidFill>
                <a:schemeClr val="accent4"/>
              </a:solidFill>
              <a:round/>
            </a:ln>
            <a:effectLst/>
          </c:spPr>
          <c:marker>
            <c:symbol val="circle"/>
            <c:size val="5"/>
            <c:spPr>
              <a:solidFill>
                <a:schemeClr val="bg1"/>
              </a:solidFill>
              <a:ln w="19050">
                <a:solidFill>
                  <a:schemeClr val="accent4"/>
                </a:solidFill>
              </a:ln>
              <a:effectLst/>
            </c:spPr>
          </c:marker>
          <c:val>
            <c:numRef>
              <c:f>'Bảng theo dõi đùi'!$D$5:$D$11</c:f>
              <c:numCache>
                <c:formatCode>0.0</c:formatCode>
                <c:ptCount val="7"/>
                <c:pt idx="0">
                  <c:v>22</c:v>
                </c:pt>
                <c:pt idx="1">
                  <c:v>21</c:v>
                </c:pt>
                <c:pt idx="2">
                  <c:v>20.5</c:v>
                </c:pt>
                <c:pt idx="3">
                  <c:v>21</c:v>
                </c:pt>
                <c:pt idx="4">
                  <c:v>22</c:v>
                </c:pt>
                <c:pt idx="5">
                  <c:v>21</c:v>
                </c:pt>
                <c:pt idx="6">
                  <c:v>20.3</c:v>
                </c:pt>
              </c:numCache>
            </c:numRef>
          </c:val>
          <c:smooth val="0"/>
          <c:extLst>
            <c:ext xmlns:c16="http://schemas.microsoft.com/office/drawing/2014/chart" uri="{C3380CC4-5D6E-409C-BE32-E72D297353CC}">
              <c16:uniqueId val="{00000003-5E74-4AC2-B3A6-506B32D65613}"/>
            </c:ext>
          </c:extLst>
        </c:ser>
        <c:dLbls>
          <c:showLegendKey val="0"/>
          <c:showVal val="0"/>
          <c:showCatName val="0"/>
          <c:showSerName val="0"/>
          <c:showPercent val="0"/>
          <c:showBubbleSize val="0"/>
        </c:dLbls>
        <c:marker val="1"/>
        <c:smooth val="0"/>
        <c:axId val="331879128"/>
        <c:axId val="331878344"/>
        <c:extLst/>
      </c:lineChart>
      <c:catAx>
        <c:axId val="331879128"/>
        <c:scaling>
          <c:orientation val="minMax"/>
        </c:scaling>
        <c:delete val="1"/>
        <c:axPos val="b"/>
        <c:numFmt formatCode="m\/d\/yyyy" sourceLinked="1"/>
        <c:majorTickMark val="out"/>
        <c:minorTickMark val="none"/>
        <c:tickLblPos val="nextTo"/>
        <c:crossAx val="331878344"/>
        <c:crosses val="autoZero"/>
        <c:auto val="1"/>
        <c:lblAlgn val="ctr"/>
        <c:lblOffset val="100"/>
        <c:noMultiLvlLbl val="0"/>
      </c:catAx>
      <c:valAx>
        <c:axId val="331878344"/>
        <c:scaling>
          <c:orientation val="minMax"/>
          <c:max val="50"/>
          <c:min val="10"/>
        </c:scaling>
        <c:delete val="0"/>
        <c:axPos val="l"/>
        <c:majorGridlines>
          <c:spPr>
            <a:ln w="9525" cap="flat" cmpd="sng" algn="ctr">
              <a:solidFill>
                <a:schemeClr val="bg2"/>
              </a:solidFill>
              <a:round/>
            </a:ln>
            <a:effectLst/>
          </c:spPr>
        </c:majorGridlines>
        <c:numFmt formatCode="0.0" sourceLinked="1"/>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vi-VN"/>
          </a:p>
        </c:txPr>
        <c:crossAx val="3318791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vi-V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4976489358239793E-2"/>
          <c:y val="3.5898821470845554E-2"/>
          <c:w val="0.93131980970314265"/>
          <c:h val="0.85620915032679734"/>
        </c:manualLayout>
      </c:layout>
      <c:areaChart>
        <c:grouping val="standard"/>
        <c:varyColors val="0"/>
        <c:ser>
          <c:idx val="1"/>
          <c:order val="0"/>
          <c:tx>
            <c:strRef>
              <c:f>'Bảng theo dõi cân nặng'!$B$12</c:f>
              <c:strCache>
                <c:ptCount val="1"/>
                <c:pt idx="0">
                  <c:v>Cân nặng</c:v>
                </c:pt>
              </c:strCache>
            </c:strRef>
          </c:tx>
          <c:spPr>
            <a:solidFill>
              <a:schemeClr val="accent1">
                <a:shade val="76000"/>
              </a:schemeClr>
            </a:solidFill>
            <a:ln>
              <a:noFill/>
            </a:ln>
            <a:effectLst/>
          </c:spPr>
          <c:val>
            <c:numRef>
              <c:f>'Bảng theo dõi cân nặng'!$D$20:$D$25</c:f>
              <c:numCache>
                <c:formatCode>0.0</c:formatCode>
                <c:ptCount val="6"/>
                <c:pt idx="0">
                  <c:v>155</c:v>
                </c:pt>
                <c:pt idx="1">
                  <c:v>154.5</c:v>
                </c:pt>
                <c:pt idx="2">
                  <c:v>154.19999999999999</c:v>
                </c:pt>
                <c:pt idx="3">
                  <c:v>153.80000000000001</c:v>
                </c:pt>
                <c:pt idx="4">
                  <c:v>154.5</c:v>
                </c:pt>
                <c:pt idx="5">
                  <c:v>154</c:v>
                </c:pt>
              </c:numCache>
            </c:numRef>
          </c:val>
          <c:extLst>
            <c:ext xmlns:c16="http://schemas.microsoft.com/office/drawing/2014/chart" uri="{C3380CC4-5D6E-409C-BE32-E72D297353CC}">
              <c16:uniqueId val="{00000000-066A-4F85-B5AE-56BCD8AB2410}"/>
            </c:ext>
          </c:extLst>
        </c:ser>
        <c:dLbls>
          <c:showLegendKey val="0"/>
          <c:showVal val="0"/>
          <c:showCatName val="0"/>
          <c:showSerName val="0"/>
          <c:showPercent val="0"/>
          <c:showBubbleSize val="0"/>
        </c:dLbls>
        <c:axId val="452721960"/>
        <c:axId val="457709824"/>
      </c:areaChart>
      <c:catAx>
        <c:axId val="452721960"/>
        <c:scaling>
          <c:orientation val="minMax"/>
        </c:scaling>
        <c:delete val="1"/>
        <c:axPos val="b"/>
        <c:numFmt formatCode="m\/d\/yyyy" sourceLinked="1"/>
        <c:majorTickMark val="out"/>
        <c:minorTickMark val="none"/>
        <c:tickLblPos val="nextTo"/>
        <c:crossAx val="457709824"/>
        <c:crosses val="autoZero"/>
        <c:auto val="1"/>
        <c:lblAlgn val="ctr"/>
        <c:lblOffset val="100"/>
        <c:noMultiLvlLbl val="1"/>
      </c:catAx>
      <c:valAx>
        <c:axId val="457709824"/>
        <c:scaling>
          <c:orientation val="minMax"/>
        </c:scaling>
        <c:delete val="0"/>
        <c:axPos val="l"/>
        <c:majorGridlines>
          <c:spPr>
            <a:ln w="9525" cap="flat" cmpd="sng" algn="ctr">
              <a:solidFill>
                <a:schemeClr val="bg2">
                  <a:lumMod val="90000"/>
                </a:schemeClr>
              </a:solidFill>
              <a:round/>
            </a:ln>
            <a:effectLst/>
          </c:spPr>
        </c:majorGridlines>
        <c:numFmt formatCode="0" sourceLinked="0"/>
        <c:majorTickMark val="out"/>
        <c:minorTickMark val="cross"/>
        <c:tickLblPos val="nextTo"/>
        <c:spPr>
          <a:noFill/>
          <a:ln>
            <a:solidFill>
              <a:schemeClr val="bg2"/>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vi-VN"/>
          </a:p>
        </c:txPr>
        <c:crossAx val="452721960"/>
        <c:crosses val="autoZero"/>
        <c:crossBetween val="midCat"/>
      </c:valAx>
      <c:spPr>
        <a:noFill/>
        <a:ln>
          <a:solidFill>
            <a:schemeClr val="bg2"/>
          </a:solid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vi-V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142874</xdr:colOff>
      <xdr:row>3</xdr:row>
      <xdr:rowOff>19050</xdr:rowOff>
    </xdr:from>
    <xdr:to>
      <xdr:col>20</xdr:col>
      <xdr:colOff>542924</xdr:colOff>
      <xdr:row>8</xdr:row>
      <xdr:rowOff>238125</xdr:rowOff>
    </xdr:to>
    <xdr:graphicFrame macro="">
      <xdr:nvGraphicFramePr>
        <xdr:cNvPr id="2" name="Kích_thước_cơ_thể" descr="Biểu đồ đường theo dõi tiến trình của từng số liệu thống kê bắt đầu, bao gồm hông, eo, đùi và bắp tay">
          <a:extLst>
            <a:ext uri="{FF2B5EF4-FFF2-40B4-BE49-F238E27FC236}">
              <a16:creationId xmlns:a16="http://schemas.microsoft.com/office/drawing/2014/main" id="{B7F05A8B-19E3-45A3-90F3-B764D616D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190500</xdr:colOff>
      <xdr:row>10</xdr:row>
      <xdr:rowOff>38100</xdr:rowOff>
    </xdr:from>
    <xdr:to>
      <xdr:col>21</xdr:col>
      <xdr:colOff>472</xdr:colOff>
      <xdr:row>16</xdr:row>
      <xdr:rowOff>209550</xdr:rowOff>
    </xdr:to>
    <xdr:graphicFrame macro="">
      <xdr:nvGraphicFramePr>
        <xdr:cNvPr id="3" name="Cân nặng" descr="Biểu đồ vùng theo dõi tiến độ cân nặng">
          <a:extLst>
            <a:ext uri="{FF2B5EF4-FFF2-40B4-BE49-F238E27FC236}">
              <a16:creationId xmlns:a16="http://schemas.microsoft.com/office/drawing/2014/main" id="{F02ECB4D-425D-49EE-8060-EB0DE7931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266700</xdr:colOff>
      <xdr:row>0</xdr:row>
      <xdr:rowOff>133350</xdr:rowOff>
    </xdr:from>
    <xdr:to>
      <xdr:col>21</xdr:col>
      <xdr:colOff>59817</xdr:colOff>
      <xdr:row>0</xdr:row>
      <xdr:rowOff>712834</xdr:rowOff>
    </xdr:to>
    <xdr:pic>
      <xdr:nvPicPr>
        <xdr:cNvPr id="4" name="Ảnh 3" descr="Bóng người ở các vị trí tập thể dục khác nhau">
          <a:extLst>
            <a:ext uri="{FF2B5EF4-FFF2-40B4-BE49-F238E27FC236}">
              <a16:creationId xmlns:a16="http://schemas.microsoft.com/office/drawing/2014/main" id="{362DE5D9-ECE4-4FE8-A22D-AEEA0444A0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22</xdr:col>
      <xdr:colOff>59817</xdr:colOff>
      <xdr:row>0</xdr:row>
      <xdr:rowOff>712834</xdr:rowOff>
    </xdr:to>
    <xdr:pic>
      <xdr:nvPicPr>
        <xdr:cNvPr id="4" name="Ảnh 3" descr="Bóng người ở các vị trí tập thể dục khác nhau">
          <a:extLst>
            <a:ext uri="{FF2B5EF4-FFF2-40B4-BE49-F238E27FC236}">
              <a16:creationId xmlns:a16="http://schemas.microsoft.com/office/drawing/2014/main" id="{BA12A1ED-3AEF-488E-87E9-C1897F398F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22</xdr:col>
      <xdr:colOff>59817</xdr:colOff>
      <xdr:row>0</xdr:row>
      <xdr:rowOff>712834</xdr:rowOff>
    </xdr:to>
    <xdr:pic>
      <xdr:nvPicPr>
        <xdr:cNvPr id="4" name="Ảnh 3" descr="Bóng người ở các vị trí tập thể dục khác nhau">
          <a:extLst>
            <a:ext uri="{FF2B5EF4-FFF2-40B4-BE49-F238E27FC236}">
              <a16:creationId xmlns:a16="http://schemas.microsoft.com/office/drawing/2014/main" id="{D934CC57-2E18-4E24-9D06-8D7751D86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22</xdr:col>
      <xdr:colOff>59817</xdr:colOff>
      <xdr:row>0</xdr:row>
      <xdr:rowOff>712834</xdr:rowOff>
    </xdr:to>
    <xdr:pic>
      <xdr:nvPicPr>
        <xdr:cNvPr id="4" name="Ảnh 3" descr="Bóng người ở các vị trí tập thể dục khác nhau">
          <a:extLst>
            <a:ext uri="{FF2B5EF4-FFF2-40B4-BE49-F238E27FC236}">
              <a16:creationId xmlns:a16="http://schemas.microsoft.com/office/drawing/2014/main" id="{1BE6C95D-0C9C-4FE3-A6BE-110D43A3D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266700</xdr:colOff>
      <xdr:row>0</xdr:row>
      <xdr:rowOff>133350</xdr:rowOff>
    </xdr:from>
    <xdr:to>
      <xdr:col>22</xdr:col>
      <xdr:colOff>59817</xdr:colOff>
      <xdr:row>0</xdr:row>
      <xdr:rowOff>712834</xdr:rowOff>
    </xdr:to>
    <xdr:pic>
      <xdr:nvPicPr>
        <xdr:cNvPr id="4" name="Ảnh 3" descr="Bóng người ở các vị trí tập thể dục khác nhau">
          <a:extLst>
            <a:ext uri="{FF2B5EF4-FFF2-40B4-BE49-F238E27FC236}">
              <a16:creationId xmlns:a16="http://schemas.microsoft.com/office/drawing/2014/main" id="{FAB75DE5-335C-47DC-A055-0547A8023E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47625</xdr:colOff>
      <xdr:row>0</xdr:row>
      <xdr:rowOff>133350</xdr:rowOff>
    </xdr:from>
    <xdr:to>
      <xdr:col>9</xdr:col>
      <xdr:colOff>38100</xdr:colOff>
      <xdr:row>0</xdr:row>
      <xdr:rowOff>712834</xdr:rowOff>
    </xdr:to>
    <xdr:pic>
      <xdr:nvPicPr>
        <xdr:cNvPr id="3" name="Ảnh 2" descr="Bóng người ở các vị trí tập thể dục khác nhau">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57625" y="133350"/>
          <a:ext cx="4819650" cy="5794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1171575</xdr:colOff>
      <xdr:row>0</xdr:row>
      <xdr:rowOff>133350</xdr:rowOff>
    </xdr:from>
    <xdr:to>
      <xdr:col>11</xdr:col>
      <xdr:colOff>374142</xdr:colOff>
      <xdr:row>0</xdr:row>
      <xdr:rowOff>712834</xdr:rowOff>
    </xdr:to>
    <xdr:pic>
      <xdr:nvPicPr>
        <xdr:cNvPr id="3" name="Ảnh 2" descr="Bóng người ở các vị trí tập thể dục khác nhau">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ist%20Tracker"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eight%20Tracker"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244;ng%20c&#7909;%20theo%20d&#245;i%20c&#226;n%20n&#7863;ng"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ist Tracke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 Tracker"/>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ông cụ theo dõi cân nặng"/>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ist Tracker"/>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0000000}" name="Công_cụ_theo_dõi_cân_nặng" displayName="Công_cụ_theo_dõi_cân_nặng" ref="B19:D25" headerRowDxfId="68" dataDxfId="67">
  <autoFilter ref="B19:D25" xr:uid="{00000000-0009-0000-0100-00001D000000}"/>
  <tableColumns count="3">
    <tableColumn id="1" xr3:uid="{00000000-0010-0000-0000-000001000000}" name="Ngày" totalsRowLabel="Tổng" dataDxfId="69">
      <calculatedColumnFormula>TODAY()+30+ROW()</calculatedColumnFormula>
    </tableColumn>
    <tableColumn id="3" xr3:uid="{00000000-0010-0000-0000-000003000000}" name="Thời gian" dataDxfId="66"/>
    <tableColumn id="2" xr3:uid="{00000000-0010-0000-0000-000002000000}" name="Cân nặng" totalsRowFunction="sum" dataDxfId="65" totalsRowDxfId="64"/>
  </tableColumns>
  <tableStyleInfo name="KẾ HOẠCH TẬP THỂ DỤC" showFirstColumn="0" showLastColumn="0" showRowStripes="1" showColumnStripes="0"/>
  <extLst>
    <ext xmlns:x14="http://schemas.microsoft.com/office/spreadsheetml/2009/9/main" uri="{504A1905-F514-4f6f-8877-14C23A59335A}">
      <x14:table altTextSummary="Nhập ngày, thời gian và cân nặng trong bảng nà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1000000}" name="Công_cụ_theo_dõi_vòng_eo" displayName="Công_cụ_theo_dõi_vòng_eo" ref="B4:D8" headerRowDxfId="61" dataDxfId="60">
  <autoFilter ref="B4:D8" xr:uid="{00000000-0009-0000-0100-000021000000}"/>
  <tableColumns count="3">
    <tableColumn id="1" xr3:uid="{00000000-0010-0000-0100-000001000000}" name="Ngày" totalsRowLabel="Tổng" dataDxfId="63">
      <calculatedColumnFormula>TODAY()+30+ROW()</calculatedColumnFormula>
    </tableColumn>
    <tableColumn id="3" xr3:uid="{00000000-0010-0000-0100-000003000000}" name="Thời gian" dataDxfId="47"/>
    <tableColumn id="2" xr3:uid="{00000000-0010-0000-0100-000002000000}" name="Quy mô" totalsRowFunction="sum" dataDxfId="62" totalsRowDxfId="46"/>
  </tableColumns>
  <tableStyleInfo name="KẾ HOẠCH TẬP THỂ DỤC" showFirstColumn="0" showLastColumn="0" showRowStripes="1" showColumnStripes="0"/>
  <extLst>
    <ext xmlns:x14="http://schemas.microsoft.com/office/spreadsheetml/2009/9/main" uri="{504A1905-F514-4f6f-8877-14C23A59335A}">
      <x14:table altTextSummary="Nhập ngày, thời gian và kích thước trong bảng này"/>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2000000}" name="Công_cụ_theo_dõi_bắp_tay" displayName="Công_cụ_theo_dõi_bắp_tay" ref="B4:D9" headerRowDxfId="57" dataDxfId="56">
  <autoFilter ref="B4:D9" xr:uid="{00000000-0009-0000-0100-000028000000}"/>
  <tableColumns count="3">
    <tableColumn id="1" xr3:uid="{00000000-0010-0000-0200-000001000000}" name="Ngày" totalsRowLabel="Tổng" dataDxfId="59">
      <calculatedColumnFormula>TODAY()+30+ROW()</calculatedColumnFormula>
    </tableColumn>
    <tableColumn id="3" xr3:uid="{00000000-0010-0000-0200-000003000000}" name="Thời gian" dataDxfId="45"/>
    <tableColumn id="2" xr3:uid="{00000000-0010-0000-0200-000002000000}" name="Quy mô" totalsRowFunction="sum" dataDxfId="58" totalsRowDxfId="44"/>
  </tableColumns>
  <tableStyleInfo name="KẾ HOẠCH TẬP THỂ DỤC" showFirstColumn="0" showLastColumn="0" showRowStripes="1" showColumnStripes="0"/>
  <extLst>
    <ext xmlns:x14="http://schemas.microsoft.com/office/spreadsheetml/2009/9/main" uri="{504A1905-F514-4f6f-8877-14C23A59335A}">
      <x14:table altTextSummary="Nhập ngày, thời gian và kích thước trong bảng này"/>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3000000}" name="Công_cụ_theo_dõi_vòng_hông" displayName="Công_cụ_theo_dõi_vòng_hông" ref="B4:D7" headerRowDxfId="49" dataDxfId="48">
  <autoFilter ref="B4:D7" xr:uid="{00000000-0009-0000-0100-00001A000000}"/>
  <tableColumns count="3">
    <tableColumn id="1" xr3:uid="{00000000-0010-0000-0300-000001000000}" name="Ngày" totalsRowLabel="Tổng" dataDxfId="51">
      <calculatedColumnFormula>TODAY()+30+ROW()</calculatedColumnFormula>
    </tableColumn>
    <tableColumn id="3" xr3:uid="{00000000-0010-0000-0300-000003000000}" name="Thời gian" dataDxfId="43"/>
    <tableColumn id="2" xr3:uid="{00000000-0010-0000-0300-000002000000}" name="Quy mô" totalsRowFunction="sum" dataDxfId="50" totalsRowDxfId="42"/>
  </tableColumns>
  <tableStyleInfo name="KẾ HOẠCH TẬP THỂ DỤC" showFirstColumn="0" showLastColumn="0" showRowStripes="1" showColumnStripes="0"/>
  <extLst>
    <ext xmlns:x14="http://schemas.microsoft.com/office/spreadsheetml/2009/9/main" uri="{504A1905-F514-4f6f-8877-14C23A59335A}">
      <x14:table altTextSummary="Nhập ngày, thời gian và kích thước trong bảng này"/>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4000000}" name="Công_cụ_theo_dõi_vòng_đùi" displayName="Công_cụ_theo_dõi_vòng_đùi" ref="B4:D11" headerRowDxfId="53" dataDxfId="52">
  <autoFilter ref="B4:D11" xr:uid="{00000000-0009-0000-0100-000016000000}"/>
  <tableColumns count="3">
    <tableColumn id="1" xr3:uid="{00000000-0010-0000-0400-000001000000}" name="Ngày" totalsRowLabel="Tổng" dataDxfId="55">
      <calculatedColumnFormula>TODAY()+30+ROW()</calculatedColumnFormula>
    </tableColumn>
    <tableColumn id="3" xr3:uid="{00000000-0010-0000-0400-000003000000}" name="Thời gian" dataDxfId="41"/>
    <tableColumn id="2" xr3:uid="{00000000-0010-0000-0400-000002000000}" name="Quy mô" totalsRowFunction="sum" dataDxfId="54" totalsRowDxfId="40"/>
  </tableColumns>
  <tableStyleInfo name="KẾ HOẠCH TẬP THỂ DỤC" showFirstColumn="0" showLastColumn="0" showRowStripes="1" showColumnStripes="0"/>
  <extLst>
    <ext xmlns:x14="http://schemas.microsoft.com/office/spreadsheetml/2009/9/main" uri="{504A1905-F514-4f6f-8877-14C23A59335A}">
      <x14:table altTextSummary="Nhập ngày, thời gian và kích thước trong bảng này"/>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Nhật_ký_hoạt_động" displayName="Nhật_ký_hoạt_động" ref="B10:H15" headerRowDxfId="10" totalsRowDxfId="9" dataCellStyle="Bình thường">
  <autoFilter ref="B10:H15" xr:uid="{00000000-0009-0000-0100-000007000000}"/>
  <tableColumns count="7">
    <tableColumn id="1" xr3:uid="{00000000-0010-0000-0500-000001000000}" name="NGÀY" totalsRowLabel="TỔNG" dataDxfId="7" totalsRowDxfId="8" dataCellStyle="Bình thường"/>
    <tableColumn id="2" xr3:uid="{00000000-0010-0000-0500-000002000000}" name="HOẠT ĐỘNG" dataCellStyle="Bình thường"/>
    <tableColumn id="9" xr3:uid="{00000000-0010-0000-0500-000009000000}" name="THỜI GIAN BẮT ĐẦU" dataDxfId="5" totalsRowDxfId="6" dataCellStyle="Bình thường"/>
    <tableColumn id="10" xr3:uid="{00000000-0010-0000-0500-00000A000000}" name="THỜI LƯỢNG" dataDxfId="3" totalsRowDxfId="4" dataCellStyle="Bình thường"/>
    <tableColumn id="3" xr3:uid="{00000000-0010-0000-0500-000003000000}" name="QUÃNG ĐƯỜNG" totalsRowFunction="sum" dataDxfId="2" dataCellStyle="Bình thường"/>
    <tableColumn id="5" xr3:uid="{00000000-0010-0000-0500-000005000000}" name="CALO" totalsRowFunction="sum" dataDxfId="0" totalsRowDxfId="1" dataCellStyle="Bình thường"/>
    <tableColumn id="7" xr3:uid="{00000000-0010-0000-0500-000007000000}" name="GHI CHÚ" totalsRowFunction="count" dataCellStyle="Bình thường"/>
  </tableColumns>
  <tableStyleInfo name="KẾ HOẠCH TẬP THỂ DỤC" showFirstColumn="0" showLastColumn="0" showRowStripes="1" showColumnStripes="0"/>
  <extLst>
    <ext xmlns:x14="http://schemas.microsoft.com/office/spreadsheetml/2009/9/main" uri="{504A1905-F514-4f6f-8877-14C23A59335A}">
      <x14:table altTextSummary="Nhập ngày, thời gian bắt đầu, khoảng thời gian, khoảng cách, calo và ghi chú, rồi chọn hoạt động trong table_x000d__x000a_Image này: bóng người ở các vị trí tập thể dục khác nhau"/>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Nhật_ký_thực_phẩm" displayName="Nhật_ký_thực_phẩm" ref="B7:L18" headerRowDxfId="32" dataDxfId="30" totalsRowDxfId="31">
  <autoFilter ref="B7:L18" xr:uid="{00000000-0009-0000-0100-000008000000}"/>
  <tableColumns count="11">
    <tableColumn id="4" xr3:uid="{00000000-0010-0000-0600-000004000000}" name="NGÀY" totalsRowLabel="Tổng" dataDxfId="14"/>
    <tableColumn id="1" xr3:uid="{00000000-0010-0000-0600-000001000000}" name="BỮA ĂN" dataDxfId="13"/>
    <tableColumn id="2" xr3:uid="{00000000-0010-0000-0600-000002000000}" name="ĂN UỐNG" dataDxfId="11"/>
    <tableColumn id="3" xr3:uid="{00000000-0010-0000-0600-000003000000}" name="CALO" totalsRowFunction="sum" dataDxfId="12" totalsRowDxfId="22"/>
    <tableColumn id="5" xr3:uid="{00000000-0010-0000-0600-000005000000}" name="CHẤT BÉO" totalsRowFunction="sum" dataDxfId="39" totalsRowDxfId="23"/>
    <tableColumn id="6" xr3:uid="{00000000-0010-0000-0600-000006000000}" name="CHOLESTEROL" totalsRowFunction="sum" dataDxfId="38" totalsRowDxfId="24"/>
    <tableColumn id="7" xr3:uid="{00000000-0010-0000-0600-000007000000}" name="NATRI" totalsRowFunction="sum" dataDxfId="37" totalsRowDxfId="25"/>
    <tableColumn id="8" xr3:uid="{00000000-0010-0000-0600-000008000000}" name="CARBOHYDRAT" totalsRowFunction="sum" dataDxfId="36" totalsRowDxfId="26"/>
    <tableColumn id="9" xr3:uid="{00000000-0010-0000-0600-000009000000}" name="PROTEIN" totalsRowFunction="sum" dataDxfId="35" totalsRowDxfId="27"/>
    <tableColumn id="12" xr3:uid="{00000000-0010-0000-0600-00000C000000}" name="ĐƯỜNG" totalsRowFunction="sum" dataDxfId="34" totalsRowDxfId="28"/>
    <tableColumn id="13" xr3:uid="{00000000-0010-0000-0600-00000D000000}" name="CHẤT XƠ" totalsRowFunction="sum" dataDxfId="33" totalsRowDxfId="29"/>
  </tableColumns>
  <tableStyleInfo name="KẾ HOẠCH TẬP THỂ DỤC" showFirstColumn="0" showLastColumn="0" showRowStripes="1" showColumnStripes="0"/>
  <extLst>
    <ext xmlns:x14="http://schemas.microsoft.com/office/spreadsheetml/2009/9/main" uri="{504A1905-F514-4f6f-8877-14C23A59335A}">
      <x14:table altTextSummary="Nhập ngày tháng, loại bữa ăn và các mặt hàng thực phẩm trong bảng này. Tùy chỉnh các đầu đề bảng để theo dõi nhu cầu dinh dưỡng cụ thể"/>
    </ext>
  </extLst>
</table>
</file>

<file path=xl/theme/theme1.xml><?xml version="1.0" encoding="utf-8"?>
<a:theme xmlns:a="http://schemas.openxmlformats.org/drawingml/2006/main" name="Office Theme">
  <a:themeElements>
    <a:clrScheme name="Fitness Plan">
      <a:dk1>
        <a:sysClr val="windowText" lastClr="000000"/>
      </a:dk1>
      <a:lt1>
        <a:sysClr val="window" lastClr="FFFFFF"/>
      </a:lt1>
      <a:dk2>
        <a:srgbClr val="505050"/>
      </a:dk2>
      <a:lt2>
        <a:srgbClr val="F5F5F5"/>
      </a:lt2>
      <a:accent1>
        <a:srgbClr val="6D5CA7"/>
      </a:accent1>
      <a:accent2>
        <a:srgbClr val="FBD22D"/>
      </a:accent2>
      <a:accent3>
        <a:srgbClr val="475BA8"/>
      </a:accent3>
      <a:accent4>
        <a:srgbClr val="737480"/>
      </a:accent4>
      <a:accent5>
        <a:srgbClr val="9C4A5C"/>
      </a:accent5>
      <a:accent6>
        <a:srgbClr val="FF9900"/>
      </a:accent6>
      <a:hlink>
        <a:srgbClr val="475BA8"/>
      </a:hlink>
      <a:folHlink>
        <a:srgbClr val="9C4A5C"/>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S25"/>
  <sheetViews>
    <sheetView showGridLines="0" tabSelected="1" zoomScaleNormal="100" workbookViewId="0"/>
  </sheetViews>
  <sheetFormatPr defaultColWidth="9.28515625" defaultRowHeight="18" customHeight="1" x14ac:dyDescent="0.25"/>
  <cols>
    <col min="1" max="1" width="3.140625" style="17" customWidth="1"/>
    <col min="2" max="2" width="11.42578125" style="17" bestFit="1" customWidth="1"/>
    <col min="3" max="3" width="16" style="17" bestFit="1" customWidth="1"/>
    <col min="4" max="4" width="11.28515625" style="17" bestFit="1" customWidth="1"/>
    <col min="5" max="5" width="22.140625" style="17" bestFit="1" customWidth="1"/>
    <col min="6" max="6" width="9.42578125" style="17" customWidth="1"/>
    <col min="7" max="7" width="9.28515625" style="17" customWidth="1"/>
    <col min="8" max="8" width="2.85546875" style="17" customWidth="1"/>
    <col min="9" max="9" width="11.7109375" style="17" customWidth="1"/>
    <col min="10" max="10" width="9.42578125" style="17" customWidth="1"/>
    <col min="11" max="11" width="9.28515625" style="17" customWidth="1"/>
    <col min="12" max="12" width="2.85546875" style="17" customWidth="1"/>
    <col min="13" max="13" width="11.7109375" style="17" customWidth="1"/>
    <col min="14" max="14" width="9.42578125" style="17" customWidth="1"/>
    <col min="15" max="15" width="9.28515625" style="17" customWidth="1"/>
    <col min="16" max="16" width="2.85546875" style="17" customWidth="1"/>
    <col min="17" max="17" width="11.7109375" style="17" customWidth="1"/>
    <col min="18" max="18" width="9.42578125" style="17" customWidth="1"/>
    <col min="19" max="19" width="9.28515625" style="17" customWidth="1"/>
    <col min="20" max="20" width="2.85546875" style="17" customWidth="1"/>
    <col min="21" max="16384" width="9.28515625" style="17"/>
  </cols>
  <sheetData>
    <row r="1" spans="2:19" ht="57.75" customHeight="1" x14ac:dyDescent="0.25">
      <c r="B1" s="15" t="s">
        <v>0</v>
      </c>
      <c r="C1" s="15"/>
      <c r="D1" s="15"/>
      <c r="E1" s="15"/>
      <c r="F1" s="16" t="s">
        <v>22</v>
      </c>
      <c r="G1" s="16"/>
      <c r="H1" s="16"/>
      <c r="I1" s="16"/>
      <c r="J1" s="16"/>
      <c r="K1" s="16"/>
      <c r="L1" s="16"/>
      <c r="M1" s="16"/>
      <c r="N1" s="16"/>
      <c r="O1" s="16"/>
      <c r="P1" s="16"/>
      <c r="Q1" s="16"/>
      <c r="R1" s="16"/>
      <c r="S1" s="16"/>
    </row>
    <row r="2" spans="2:19" ht="21" customHeight="1" x14ac:dyDescent="0.25">
      <c r="B2" s="15"/>
      <c r="C2" s="15"/>
      <c r="D2" s="15"/>
      <c r="E2" s="15"/>
      <c r="F2" s="16"/>
      <c r="G2" s="16"/>
      <c r="H2" s="16"/>
      <c r="I2" s="16"/>
      <c r="J2" s="16"/>
      <c r="K2" s="16"/>
      <c r="L2" s="16"/>
      <c r="M2" s="16"/>
      <c r="N2" s="16"/>
      <c r="O2" s="16"/>
      <c r="P2" s="16"/>
      <c r="Q2" s="16"/>
      <c r="R2" s="16"/>
      <c r="S2" s="16"/>
    </row>
    <row r="3" spans="2:19" ht="30.75" customHeight="1" x14ac:dyDescent="0.25">
      <c r="B3" s="18" t="s">
        <v>1</v>
      </c>
      <c r="C3" s="18"/>
      <c r="D3" s="18"/>
      <c r="E3" s="19" t="str">
        <f>"KÍCH CỠ THÂN "&amp;IF(Đơn_vị_đo="Hệ đo lường Anh","(inch)","(cm)")</f>
        <v>KÍCH CỠ THÂN (inch)</v>
      </c>
      <c r="F3" s="20"/>
      <c r="G3" s="20"/>
      <c r="H3" s="20"/>
      <c r="I3" s="20"/>
      <c r="J3" s="20"/>
      <c r="K3" s="20"/>
      <c r="L3" s="20"/>
      <c r="M3" s="20"/>
      <c r="N3" s="20"/>
      <c r="O3" s="20"/>
      <c r="P3" s="20"/>
      <c r="Q3" s="20"/>
      <c r="R3" s="20"/>
      <c r="S3" s="20"/>
    </row>
    <row r="4" spans="2:19" ht="22.5" customHeight="1" x14ac:dyDescent="0.25">
      <c r="B4" s="21" t="s">
        <v>2</v>
      </c>
      <c r="C4" s="22" t="s">
        <v>15</v>
      </c>
      <c r="D4" s="23"/>
      <c r="E4" s="16" t="s">
        <v>20</v>
      </c>
      <c r="F4" s="16"/>
      <c r="G4" s="16"/>
      <c r="H4" s="16"/>
      <c r="I4" s="16"/>
      <c r="J4" s="16"/>
      <c r="K4" s="16"/>
      <c r="L4" s="16"/>
      <c r="M4" s="16"/>
      <c r="N4" s="16"/>
      <c r="O4" s="16"/>
      <c r="P4" s="16"/>
      <c r="Q4" s="16"/>
      <c r="R4" s="16"/>
      <c r="S4" s="16"/>
    </row>
    <row r="5" spans="2:19" ht="21.75" customHeight="1" x14ac:dyDescent="0.25">
      <c r="B5" s="21" t="s">
        <v>3</v>
      </c>
      <c r="C5" s="22">
        <v>35</v>
      </c>
      <c r="D5" s="23"/>
      <c r="E5" s="16"/>
      <c r="F5" s="16"/>
      <c r="G5" s="16"/>
      <c r="H5" s="16"/>
      <c r="I5" s="16"/>
      <c r="J5" s="16"/>
      <c r="K5" s="16"/>
      <c r="L5" s="16"/>
      <c r="M5" s="16"/>
      <c r="N5" s="16"/>
      <c r="O5" s="16"/>
      <c r="P5" s="16"/>
      <c r="Q5" s="16"/>
      <c r="R5" s="16"/>
      <c r="S5" s="16"/>
    </row>
    <row r="6" spans="2:19" ht="21.75" customHeight="1" x14ac:dyDescent="0.25">
      <c r="B6" s="21" t="s">
        <v>4</v>
      </c>
      <c r="C6" s="22">
        <v>64</v>
      </c>
      <c r="D6" s="23"/>
      <c r="E6" s="16"/>
      <c r="F6" s="16"/>
      <c r="G6" s="16"/>
      <c r="H6" s="16"/>
      <c r="I6" s="16"/>
      <c r="J6" s="16"/>
      <c r="K6" s="16"/>
      <c r="L6" s="16"/>
      <c r="M6" s="16"/>
      <c r="N6" s="16"/>
      <c r="O6" s="16"/>
      <c r="P6" s="16"/>
      <c r="Q6" s="16"/>
      <c r="R6" s="16"/>
      <c r="S6" s="16"/>
    </row>
    <row r="7" spans="2:19" ht="21.75" customHeight="1" x14ac:dyDescent="0.25">
      <c r="B7" s="21" t="s">
        <v>5</v>
      </c>
      <c r="C7" s="23" t="s">
        <v>16</v>
      </c>
      <c r="D7" s="23"/>
      <c r="E7" s="16"/>
      <c r="F7" s="16"/>
      <c r="G7" s="16"/>
      <c r="H7" s="16"/>
      <c r="I7" s="16"/>
      <c r="J7" s="16"/>
      <c r="K7" s="16"/>
      <c r="L7" s="16"/>
      <c r="M7" s="16"/>
      <c r="N7" s="16"/>
      <c r="O7" s="16"/>
      <c r="P7" s="16"/>
      <c r="Q7" s="16"/>
      <c r="R7" s="16"/>
      <c r="S7" s="16"/>
    </row>
    <row r="8" spans="2:19" ht="21.75" customHeight="1" x14ac:dyDescent="0.25">
      <c r="B8" s="21" t="s">
        <v>6</v>
      </c>
      <c r="C8" s="24">
        <f>IF(AllComplete,BMI,"")</f>
        <v>26.602783203125</v>
      </c>
      <c r="D8" s="23"/>
      <c r="E8" s="16"/>
      <c r="F8" s="16"/>
      <c r="G8" s="16"/>
      <c r="H8" s="16"/>
      <c r="I8" s="16"/>
      <c r="J8" s="16"/>
      <c r="K8" s="16"/>
      <c r="L8" s="16"/>
      <c r="M8" s="16"/>
      <c r="N8" s="16"/>
      <c r="O8" s="16"/>
      <c r="P8" s="16"/>
      <c r="Q8" s="16"/>
      <c r="R8" s="16"/>
      <c r="S8" s="16"/>
    </row>
    <row r="9" spans="2:19" ht="25.5" customHeight="1" x14ac:dyDescent="0.25">
      <c r="B9" s="20" t="str">
        <f>IF(AllComplete,"","Nhập chiều cao và cân nặng hiện tại để tính BMI")</f>
        <v/>
      </c>
      <c r="C9" s="20"/>
      <c r="D9" s="20"/>
      <c r="E9" s="16"/>
      <c r="F9" s="16"/>
      <c r="G9" s="16"/>
      <c r="H9" s="16"/>
      <c r="I9" s="16"/>
      <c r="J9" s="16"/>
      <c r="K9" s="16"/>
      <c r="L9" s="16"/>
      <c r="M9" s="16"/>
      <c r="N9" s="16"/>
      <c r="O9" s="16"/>
      <c r="P9" s="16"/>
      <c r="Q9" s="16"/>
      <c r="R9" s="16"/>
      <c r="S9" s="16"/>
    </row>
    <row r="10" spans="2:19" ht="30.75" customHeight="1" x14ac:dyDescent="0.25">
      <c r="B10" s="18" t="s">
        <v>7</v>
      </c>
      <c r="C10" s="18"/>
      <c r="D10" s="18"/>
      <c r="E10" s="19" t="str">
        <f>"TRỌNG LƯỢNG " &amp;IF(Đơn_vị_đo="Hệ đo lường Anh","(lbs)","(kg)")</f>
        <v>TRỌNG LƯỢNG (lbs)</v>
      </c>
      <c r="F10" s="20"/>
      <c r="G10" s="20"/>
      <c r="H10" s="20"/>
      <c r="I10" s="20"/>
      <c r="J10" s="20"/>
      <c r="K10" s="20"/>
      <c r="L10" s="20"/>
      <c r="M10" s="20"/>
      <c r="N10" s="20"/>
      <c r="O10" s="20"/>
      <c r="P10" s="20"/>
      <c r="Q10" s="20"/>
      <c r="R10" s="20"/>
      <c r="S10" s="20"/>
    </row>
    <row r="11" spans="2:19" ht="21.75" customHeight="1" x14ac:dyDescent="0.25">
      <c r="B11" s="25" t="s">
        <v>8</v>
      </c>
      <c r="C11" s="26" t="s">
        <v>17</v>
      </c>
      <c r="D11" s="26" t="s">
        <v>19</v>
      </c>
      <c r="E11" s="16" t="s">
        <v>21</v>
      </c>
      <c r="F11" s="16"/>
      <c r="G11" s="16"/>
      <c r="H11" s="16"/>
      <c r="I11" s="16"/>
      <c r="J11" s="16"/>
      <c r="K11" s="16"/>
      <c r="L11" s="16"/>
      <c r="M11" s="16"/>
      <c r="N11" s="16"/>
      <c r="O11" s="16"/>
      <c r="P11" s="16"/>
      <c r="Q11" s="16"/>
      <c r="R11" s="16"/>
      <c r="S11" s="16"/>
    </row>
    <row r="12" spans="2:19" ht="21.75" customHeight="1" x14ac:dyDescent="0.25">
      <c r="B12" s="21" t="s">
        <v>9</v>
      </c>
      <c r="C12" s="27">
        <v>155</v>
      </c>
      <c r="D12" s="27">
        <v>140</v>
      </c>
      <c r="E12" s="16"/>
      <c r="F12" s="16"/>
      <c r="G12" s="16"/>
      <c r="H12" s="16"/>
      <c r="I12" s="16"/>
      <c r="J12" s="16"/>
      <c r="K12" s="16"/>
      <c r="L12" s="16"/>
      <c r="M12" s="16"/>
      <c r="N12" s="16"/>
      <c r="O12" s="16"/>
      <c r="P12" s="16"/>
      <c r="Q12" s="16"/>
      <c r="R12" s="16"/>
      <c r="S12" s="16"/>
    </row>
    <row r="13" spans="2:19" ht="21.75" customHeight="1" x14ac:dyDescent="0.25">
      <c r="B13" s="21" t="s">
        <v>10</v>
      </c>
      <c r="C13" s="27">
        <v>36</v>
      </c>
      <c r="D13" s="27">
        <v>28</v>
      </c>
      <c r="E13" s="16"/>
      <c r="F13" s="16"/>
      <c r="G13" s="16"/>
      <c r="H13" s="16"/>
      <c r="I13" s="16"/>
      <c r="J13" s="16"/>
      <c r="K13" s="16"/>
      <c r="L13" s="16"/>
      <c r="M13" s="16"/>
      <c r="N13" s="16"/>
      <c r="O13" s="16"/>
      <c r="P13" s="16"/>
      <c r="Q13" s="16"/>
      <c r="R13" s="16"/>
      <c r="S13" s="16"/>
    </row>
    <row r="14" spans="2:19" ht="21.75" customHeight="1" x14ac:dyDescent="0.25">
      <c r="B14" s="21" t="s">
        <v>11</v>
      </c>
      <c r="C14" s="27">
        <v>13.5</v>
      </c>
      <c r="D14" s="27">
        <v>14</v>
      </c>
      <c r="E14" s="16"/>
      <c r="F14" s="16"/>
      <c r="G14" s="16"/>
      <c r="H14" s="16"/>
      <c r="I14" s="16"/>
      <c r="J14" s="16"/>
      <c r="K14" s="16"/>
      <c r="L14" s="16"/>
      <c r="M14" s="16"/>
      <c r="N14" s="16"/>
      <c r="O14" s="16"/>
      <c r="P14" s="16"/>
      <c r="Q14" s="16"/>
      <c r="R14" s="16"/>
      <c r="S14" s="16"/>
    </row>
    <row r="15" spans="2:19" ht="21.75" customHeight="1" x14ac:dyDescent="0.25">
      <c r="B15" s="21" t="s">
        <v>12</v>
      </c>
      <c r="C15" s="27">
        <v>45</v>
      </c>
      <c r="D15" s="27">
        <v>38</v>
      </c>
      <c r="E15" s="16"/>
      <c r="F15" s="16"/>
      <c r="G15" s="16"/>
      <c r="H15" s="16"/>
      <c r="I15" s="16"/>
      <c r="J15" s="16"/>
      <c r="K15" s="16"/>
      <c r="L15" s="16"/>
      <c r="M15" s="16"/>
      <c r="N15" s="16"/>
      <c r="O15" s="16"/>
      <c r="P15" s="16"/>
      <c r="Q15" s="16"/>
      <c r="R15" s="16"/>
      <c r="S15" s="16"/>
    </row>
    <row r="16" spans="2:19" ht="21.75" customHeight="1" x14ac:dyDescent="0.25">
      <c r="B16" s="21" t="s">
        <v>13</v>
      </c>
      <c r="C16" s="27">
        <v>22</v>
      </c>
      <c r="D16" s="27">
        <v>17</v>
      </c>
      <c r="E16" s="16"/>
      <c r="F16" s="16"/>
      <c r="G16" s="16"/>
      <c r="H16" s="16"/>
      <c r="I16" s="16"/>
      <c r="J16" s="16"/>
      <c r="K16" s="16"/>
      <c r="L16" s="16"/>
      <c r="M16" s="16"/>
      <c r="N16" s="16"/>
      <c r="O16" s="16"/>
      <c r="P16" s="16"/>
      <c r="Q16" s="16"/>
      <c r="R16" s="16"/>
      <c r="S16" s="16"/>
    </row>
    <row r="17" spans="2:19" ht="21.2" customHeight="1" x14ac:dyDescent="0.25">
      <c r="B17" s="20"/>
      <c r="C17" s="20"/>
      <c r="D17" s="20"/>
      <c r="E17" s="16"/>
      <c r="F17" s="16"/>
      <c r="G17" s="16"/>
      <c r="H17" s="16"/>
      <c r="I17" s="16"/>
      <c r="J17" s="16"/>
      <c r="K17" s="16"/>
      <c r="L17" s="16"/>
      <c r="M17" s="16"/>
      <c r="N17" s="16"/>
      <c r="O17" s="16"/>
      <c r="P17" s="16"/>
      <c r="Q17" s="16"/>
      <c r="R17" s="16"/>
      <c r="S17" s="16"/>
    </row>
    <row r="18" spans="2:19" ht="18" customHeight="1" x14ac:dyDescent="0.3">
      <c r="B18" s="28" t="str">
        <f>UPPER(CONCATENATE( "Bảng theo dõi ",Nhãn_cân_nặng))</f>
        <v>BẢNG THEO DÕI CÂN NẶNG</v>
      </c>
      <c r="C18" s="28"/>
      <c r="D18" s="28"/>
    </row>
    <row r="19" spans="2:19" ht="18" customHeight="1" x14ac:dyDescent="0.25">
      <c r="B19" s="17" t="s">
        <v>14</v>
      </c>
      <c r="C19" s="17" t="s">
        <v>18</v>
      </c>
      <c r="D19" s="17" t="s">
        <v>9</v>
      </c>
    </row>
    <row r="20" spans="2:19" ht="18" customHeight="1" x14ac:dyDescent="0.25">
      <c r="B20" s="29">
        <f t="shared" ref="B20:B25" ca="1" si="0">TODAY()+30+ROW()</f>
        <v>43662</v>
      </c>
      <c r="C20" s="31">
        <v>0.33333333333333331</v>
      </c>
      <c r="D20" s="30">
        <v>155</v>
      </c>
    </row>
    <row r="21" spans="2:19" ht="18" customHeight="1" x14ac:dyDescent="0.25">
      <c r="B21" s="29">
        <f t="shared" ca="1" si="0"/>
        <v>43663</v>
      </c>
      <c r="C21" s="31">
        <v>0.58333333333333337</v>
      </c>
      <c r="D21" s="30">
        <v>154.5</v>
      </c>
    </row>
    <row r="22" spans="2:19" ht="18" customHeight="1" x14ac:dyDescent="0.25">
      <c r="B22" s="29">
        <f t="shared" ca="1" si="0"/>
        <v>43664</v>
      </c>
      <c r="C22" s="31">
        <v>0.34375</v>
      </c>
      <c r="D22" s="30">
        <v>154.19999999999999</v>
      </c>
    </row>
    <row r="23" spans="2:19" ht="18" customHeight="1" x14ac:dyDescent="0.25">
      <c r="B23" s="29">
        <f t="shared" ca="1" si="0"/>
        <v>43665</v>
      </c>
      <c r="C23" s="31">
        <v>0.58333333333333337</v>
      </c>
      <c r="D23" s="30">
        <v>153.80000000000001</v>
      </c>
    </row>
    <row r="24" spans="2:19" ht="18" customHeight="1" x14ac:dyDescent="0.25">
      <c r="B24" s="29">
        <f t="shared" ca="1" si="0"/>
        <v>43666</v>
      </c>
      <c r="C24" s="31">
        <v>0.33333333333333331</v>
      </c>
      <c r="D24" s="30">
        <v>154.5</v>
      </c>
    </row>
    <row r="25" spans="2:19" ht="18" customHeight="1" x14ac:dyDescent="0.25">
      <c r="B25" s="29">
        <f t="shared" ca="1" si="0"/>
        <v>43667</v>
      </c>
      <c r="C25" s="31">
        <v>0.35416666666666669</v>
      </c>
      <c r="D25" s="30">
        <v>154</v>
      </c>
    </row>
  </sheetData>
  <mergeCells count="11">
    <mergeCell ref="E11:S17"/>
    <mergeCell ref="B18:D18"/>
    <mergeCell ref="B1:E2"/>
    <mergeCell ref="B3:D3"/>
    <mergeCell ref="B10:D10"/>
    <mergeCell ref="E4:S9"/>
    <mergeCell ref="B17:D17"/>
    <mergeCell ref="F10:S10"/>
    <mergeCell ref="F1:S2"/>
    <mergeCell ref="F3:S3"/>
    <mergeCell ref="B9:D9"/>
  </mergeCells>
  <conditionalFormatting sqref="B20:D25">
    <cfRule type="expression" dxfId="21" priority="6">
      <formula>$D20=Cân_nặng_mục_tiêu</formula>
    </cfRule>
  </conditionalFormatting>
  <conditionalFormatting sqref="C8">
    <cfRule type="expression" dxfId="20" priority="1">
      <formula>OR($C$8&lt;18.5,$C$8&gt;25)</formula>
    </cfRule>
  </conditionalFormatting>
  <dataValidations xWindow="51" yWindow="325" count="24">
    <dataValidation type="custom" errorStyle="warning" allowBlank="1" showInputMessage="1" sqref="B12" xr:uid="{00000000-0002-0000-0000-000000000000}">
      <formula1>"Cân nặng"</formula1>
    </dataValidation>
    <dataValidation type="list" errorStyle="warning" allowBlank="1" showInputMessage="1" showErrorMessage="1" error="Chọn Loại đơn vị từ danh sách. Chọn HỦY BỎ, nhấn ALT+MŨI TÊN XUỐNG để xem các tùy chọn, rồi nhấn MŨI TÊN XUỐNG và ENTER để chọn" prompt="Chọn Loại đơn vị trong ô này. Nhấn ALT+MŨI TÊN XUỐNG để xem các tùy chọn, rồi nhấn MŨI TÊN XUỐNG và ENTER để chọn" sqref="C7" xr:uid="{00000000-0002-0000-0000-000001000000}">
      <formula1>"Hệ đo lường Anh,Hệ mét"</formula1>
    </dataValidation>
    <dataValidation type="list" errorStyle="warning" allowBlank="1" showInputMessage="1" showErrorMessage="1" error="Chọn Giới tính từ danh sách. Chọn HỦY BỎ, nhấn ALT+MŨI TÊN XUỐNG để xem các tùy chọn, rồi nhấn MŨI TÊN XUỐNG và ENTER để chọn" prompt="Chọn Giới tính trong ô này. Nhấn ALT+MŨI TÊN XUỐNG để xem các tùy chọn, rồi nhấn MŨI TÊN XUỐNG và ENTER để chọn" sqref="C4" xr:uid="{00000000-0002-0000-0000-000002000000}">
      <formula1>"Nam,Nữ"</formula1>
    </dataValidation>
    <dataValidation allowBlank="1" showInputMessage="1" showErrorMessage="1" prompt="Tạo kế hoạch tập thể dục trong sổ làm việc này. Nhập chi tiết trong bảng Công cụ theo dõi cân nặng bắt đầu trong ô B19 trong trang tính Công cụ theo dõi cân nặng này. Biểu đồ nằm trong ô E4 và E11" sqref="A1" xr:uid="{00000000-0002-0000-0000-000003000000}"/>
    <dataValidation allowBlank="1" showInputMessage="1" showErrorMessage="1" prompt="Tiêu đề của trang tính này nằm trong ô này và hình ảnh nằm trong ô bên phải. Nhập chi tiết cá nhân vào các ô từ C4 đến C8 và số liệu thống kê bắt đầu trong các ô từ C12 đến D16" sqref="B1:E2" xr:uid="{00000000-0002-0000-0000-000004000000}"/>
    <dataValidation allowBlank="1" showInputMessage="1" showErrorMessage="1" prompt="Nhập chi tiết cá nhân trong các ô bên dưới. Kích thước cơ thể được tự động tính toán trong ô bên phải" sqref="B3:D3" xr:uid="{00000000-0002-0000-0000-000005000000}"/>
    <dataValidation allowBlank="1" showInputMessage="1" showErrorMessage="1" prompt="Chọn Giới tính trong ô bên phải." sqref="B4" xr:uid="{00000000-0002-0000-0000-000006000000}"/>
    <dataValidation allowBlank="1" showInputMessage="1" showErrorMessage="1" prompt="Nhập Tuổi vào ô bên phải" sqref="B5" xr:uid="{00000000-0002-0000-0000-000007000000}"/>
    <dataValidation allowBlank="1" showInputMessage="1" showErrorMessage="1" prompt="Nhập Tuổi vào ô này" sqref="C5" xr:uid="{00000000-0002-0000-0000-000008000000}"/>
    <dataValidation allowBlank="1" showInputMessage="1" showErrorMessage="1" prompt="Nhập Chiều cao vào ô bên phải" sqref="B6" xr:uid="{00000000-0002-0000-0000-000009000000}"/>
    <dataValidation allowBlank="1" showInputMessage="1" showErrorMessage="1" prompt="Nhập Chiều cao vào ô này" sqref="C6" xr:uid="{00000000-0002-0000-0000-00000A000000}"/>
    <dataValidation allowBlank="1" showInputMessage="1" showErrorMessage="1" prompt="Chọn loại đơn vị trong ô bên phải" sqref="B7" xr:uid="{00000000-0002-0000-0000-00000B000000}"/>
    <dataValidation allowBlank="1" showInputMessage="1" showErrorMessage="1" prompt="Chỉ số khối lượng cơ thể được tự động tính toán trong ô bên phải" sqref="B8" xr:uid="{00000000-0002-0000-0000-00000C000000}"/>
    <dataValidation allowBlank="1" showInputMessage="1" showErrorMessage="1" prompt="Chỉ số khối lượng cơ thể được tự động tính toán trong ô này" sqref="C8" xr:uid="{00000000-0002-0000-0000-00000D000000}"/>
    <dataValidation allowBlank="1" showInputMessage="1" showErrorMessage="1" prompt="Nhập số liệu thống kê ban đầu vào các ô bên dưới" sqref="B10:D10" xr:uid="{00000000-0002-0000-0000-00000E000000}"/>
    <dataValidation allowBlank="1" showInputMessage="1" showErrorMessage="1" prompt="Tùy chỉnh Loại ngoại trừ Cân nặng trong cột này, bên dưới đầu đề này. Cân nặng được sử dụng để xác định các dữ liệu khác trong Kế hoạch tập thể dục này, chẳng hạn như Chỉ số khối lượng cơ thể và không nên bị thay đổi" sqref="B11" xr:uid="{00000000-0002-0000-0000-00000F000000}"/>
    <dataValidation allowBlank="1" showInputMessage="1" showErrorMessage="1" prompt="Nhập dữ liệu hiện tại trong cột này, bên dưới đầu đề này cho loại đã nhập" sqref="C11" xr:uid="{00000000-0002-0000-0000-000010000000}"/>
    <dataValidation allowBlank="1" showInputMessage="1" showErrorMessage="1" prompt="Nhập dữ liệu về mục tiêu trong cột này, bên dưới đầu đề này cho loại đã nhập" sqref="D11" xr:uid="{00000000-0002-0000-0000-000011000000}"/>
    <dataValidation allowBlank="1" showInputMessage="1" showErrorMessage="1" prompt="Nhập chi tiết vào bảng bên dưới" sqref="B18:D18" xr:uid="{00000000-0002-0000-0000-000012000000}"/>
    <dataValidation allowBlank="1" showInputMessage="1" showErrorMessage="1" prompt="Nhập Ngày vào cột này, bên dưới đầu đề này. Sử dụng bộ lọc đầu đề để tìm các mục nhập cụ thể" sqref="B19" xr:uid="{00000000-0002-0000-0000-000013000000}"/>
    <dataValidation allowBlank="1" showInputMessage="1" showErrorMessage="1" prompt="Nhập Thời gian vào cột này, bên dưới đầu đề này" sqref="C19" xr:uid="{00000000-0002-0000-0000-000014000000}"/>
    <dataValidation allowBlank="1" showInputMessage="1" showErrorMessage="1" prompt="Nhập cân nặng vào cột này, bên dưới đầu đề này" sqref="D19" xr:uid="{00000000-0002-0000-0000-000015000000}"/>
    <dataValidation allowBlank="1" showInputMessage="1" showErrorMessage="1" prompt="Đơn vị cân nặng được tự động cập nhật trong ô này. Biểu đồ vùng theo dõi tiến độ cân nặng nằm trong ô bên dưới" sqref="E10" xr:uid="{00000000-0002-0000-0000-000016000000}"/>
    <dataValidation allowBlank="1" showInputMessage="1" showErrorMessage="1" prompt="Đơn vị kích thước cơ thể được tự động cập nhật trong ô này. Biểu đồ đường theo dõi tiến trình của từng số liệu thống kê bắt đầu, bao gồm hông, eo, đùi và bắp tay nằm trong ô bên dưới" sqref="E3" xr:uid="{00000000-0002-0000-0000-000017000000}"/>
  </dataValidations>
  <printOptions horizontalCentered="1"/>
  <pageMargins left="0.25" right="0.25" top="0.75" bottom="0.75" header="0.3" footer="0.3"/>
  <pageSetup paperSize="9" scale="51"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B1:T8"/>
  <sheetViews>
    <sheetView showGridLines="0" zoomScaleNormal="100" workbookViewId="0"/>
  </sheetViews>
  <sheetFormatPr defaultColWidth="9.28515625" defaultRowHeight="18" customHeight="1" x14ac:dyDescent="0.25"/>
  <cols>
    <col min="1" max="1" width="3.140625" customWidth="1"/>
    <col min="2" max="4" width="13" customWidth="1"/>
    <col min="5" max="5" width="2.85546875" customWidth="1"/>
    <col min="6" max="6" width="11.7109375" customWidth="1"/>
    <col min="7" max="7" width="9.42578125" customWidth="1"/>
    <col min="8" max="8" width="9.28515625" customWidth="1"/>
    <col min="9" max="9" width="2.85546875" customWidth="1"/>
    <col min="10" max="10" width="11.7109375" customWidth="1"/>
    <col min="11" max="11" width="9.42578125" customWidth="1"/>
    <col min="12" max="12" width="9.28515625" customWidth="1"/>
    <col min="13" max="13" width="2.85546875" customWidth="1"/>
    <col min="14" max="14" width="11.7109375" customWidth="1"/>
    <col min="15" max="15" width="9.42578125" customWidth="1"/>
    <col min="16" max="16" width="9.28515625" customWidth="1"/>
    <col min="17" max="17" width="2.85546875" customWidth="1"/>
    <col min="18" max="18" width="11.7109375" customWidth="1"/>
    <col min="19" max="19" width="9.42578125" customWidth="1"/>
    <col min="20" max="20" width="9.28515625" customWidth="1"/>
    <col min="21" max="21" width="2.85546875" customWidth="1"/>
  </cols>
  <sheetData>
    <row r="1" spans="2:20" ht="57.75" customHeight="1" x14ac:dyDescent="0.25">
      <c r="B1" s="15" t="s">
        <v>0</v>
      </c>
      <c r="C1" s="15"/>
      <c r="D1" s="15"/>
      <c r="E1" s="15"/>
      <c r="F1" s="15"/>
      <c r="G1" s="16" t="s">
        <v>22</v>
      </c>
      <c r="H1" s="16"/>
      <c r="I1" s="16"/>
      <c r="J1" s="16"/>
      <c r="K1" s="16"/>
      <c r="L1" s="16"/>
      <c r="M1" s="16"/>
      <c r="N1" s="16"/>
      <c r="O1" s="16"/>
      <c r="P1" s="16"/>
      <c r="Q1" s="16"/>
      <c r="R1" s="16"/>
      <c r="S1" s="16"/>
      <c r="T1" s="16"/>
    </row>
    <row r="2" spans="2:20" ht="21" customHeight="1" x14ac:dyDescent="0.25">
      <c r="B2" s="15"/>
      <c r="C2" s="15"/>
      <c r="D2" s="15"/>
      <c r="E2" s="15"/>
      <c r="F2" s="15"/>
      <c r="G2" s="16"/>
      <c r="H2" s="16"/>
      <c r="I2" s="16"/>
      <c r="J2" s="16"/>
      <c r="K2" s="16"/>
      <c r="L2" s="16"/>
      <c r="M2" s="16"/>
      <c r="N2" s="16"/>
      <c r="O2" s="16"/>
      <c r="P2" s="16"/>
      <c r="Q2" s="16"/>
      <c r="R2" s="16"/>
      <c r="S2" s="16"/>
      <c r="T2" s="16"/>
    </row>
    <row r="3" spans="2:20" ht="18" customHeight="1" x14ac:dyDescent="0.3">
      <c r="B3" s="11" t="str">
        <f>UPPER(CONCATENATE("Bảng theo dõi ",'Bảng theo dõi cân nặng'!Nhãn_mục_tiêu_1))</f>
        <v>BẢNG THEO DÕI EO</v>
      </c>
      <c r="C3" s="11"/>
      <c r="D3" s="11"/>
    </row>
    <row r="4" spans="2:20" ht="18" customHeight="1" x14ac:dyDescent="0.25">
      <c r="B4" t="s">
        <v>14</v>
      </c>
      <c r="C4" t="s">
        <v>18</v>
      </c>
      <c r="D4" t="s">
        <v>23</v>
      </c>
    </row>
    <row r="5" spans="2:20" ht="18" customHeight="1" x14ac:dyDescent="0.25">
      <c r="B5" s="2">
        <f ca="1">TODAY()+30+ROW()</f>
        <v>43647</v>
      </c>
      <c r="C5" s="32">
        <v>0.33333333333333331</v>
      </c>
      <c r="D5" s="3">
        <v>36</v>
      </c>
    </row>
    <row r="6" spans="2:20" ht="18" customHeight="1" x14ac:dyDescent="0.25">
      <c r="B6" s="2">
        <f ca="1">TODAY()+30+ROW()</f>
        <v>43648</v>
      </c>
      <c r="C6" s="32">
        <v>0.58333333333333337</v>
      </c>
      <c r="D6" s="3">
        <v>36.700000000000003</v>
      </c>
    </row>
    <row r="7" spans="2:20" ht="18" customHeight="1" x14ac:dyDescent="0.25">
      <c r="B7" s="2">
        <f ca="1">TODAY()+30+ROW()</f>
        <v>43649</v>
      </c>
      <c r="C7" s="32">
        <v>0.34375</v>
      </c>
      <c r="D7" s="3">
        <v>38</v>
      </c>
    </row>
    <row r="8" spans="2:20" ht="18" customHeight="1" x14ac:dyDescent="0.25">
      <c r="B8" s="2">
        <f ca="1">TODAY()+30+ROW()</f>
        <v>43650</v>
      </c>
      <c r="C8" s="32">
        <v>0.41666666666666669</v>
      </c>
      <c r="D8" s="3">
        <v>35</v>
      </c>
    </row>
  </sheetData>
  <mergeCells count="3">
    <mergeCell ref="B1:F2"/>
    <mergeCell ref="B3:D3"/>
    <mergeCell ref="G1:T2"/>
  </mergeCells>
  <conditionalFormatting sqref="B5:D8">
    <cfRule type="expression" dxfId="19" priority="5">
      <formula>$D5=Mục_tiêu_1</formula>
    </cfRule>
  </conditionalFormatting>
  <dataValidations count="6">
    <dataValidation allowBlank="1" showInputMessage="1" showErrorMessage="1" prompt="Tạo công cụ theo dõi vòng eo trong trang tính này. Nhập chi tiết trong bảng Công cụ theo dõi vòng eo" sqref="A1" xr:uid="{00000000-0002-0000-0100-000000000000}"/>
    <dataValidation allowBlank="1" showInputMessage="1" showErrorMessage="1" prompt="Tiêu đề của trang tính này nằm trong ô này và ảnh nằm trong ô bên phải" sqref="B1:F2" xr:uid="{00000000-0002-0000-0100-000001000000}"/>
    <dataValidation allowBlank="1" showInputMessage="1" showErrorMessage="1" prompt="Nhập chi tiết vào bảng bên dưới" sqref="B3:D3" xr:uid="{00000000-0002-0000-0100-000002000000}"/>
    <dataValidation allowBlank="1" showInputMessage="1" showErrorMessage="1" prompt="Nhập Ngày vào cột này, bên dưới đầu đề này. Sử dụng bộ lọc đầu đề để tìm các mục nhập cụ thể" sqref="B4" xr:uid="{00000000-0002-0000-0100-000003000000}"/>
    <dataValidation allowBlank="1" showInputMessage="1" showErrorMessage="1" prompt="Nhập Thời gian vào cột này, bên dưới đầu đề này" sqref="C4" xr:uid="{00000000-0002-0000-0100-000004000000}"/>
    <dataValidation allowBlank="1" showInputMessage="1" showErrorMessage="1" prompt="Nhập Kích cỡ vào cột này, bên dưới đầu đề này" sqref="D4" xr:uid="{00000000-0002-0000-0100-000005000000}"/>
  </dataValidations>
  <printOptions horizontalCentered="1"/>
  <pageMargins left="0.25" right="0.25" top="0.75" bottom="0.75" header="0.3" footer="0.3"/>
  <pageSetup paperSize="9" scale="51" fitToHeight="0" orientation="portrait"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B1:T9"/>
  <sheetViews>
    <sheetView showGridLines="0" zoomScaleNormal="100" workbookViewId="0"/>
  </sheetViews>
  <sheetFormatPr defaultColWidth="9.28515625" defaultRowHeight="18" customHeight="1" x14ac:dyDescent="0.25"/>
  <cols>
    <col min="1" max="1" width="3.140625" customWidth="1"/>
    <col min="2" max="4" width="13" customWidth="1"/>
    <col min="5" max="5" width="2.85546875" customWidth="1"/>
    <col min="6" max="6" width="11.7109375" customWidth="1"/>
    <col min="7" max="7" width="9.42578125" customWidth="1"/>
    <col min="8" max="8" width="9.28515625" customWidth="1"/>
    <col min="9" max="9" width="2.85546875" customWidth="1"/>
    <col min="10" max="10" width="11.7109375" customWidth="1"/>
    <col min="11" max="11" width="9.42578125" customWidth="1"/>
    <col min="12" max="12" width="9.28515625" customWidth="1"/>
    <col min="13" max="13" width="2.85546875" customWidth="1"/>
    <col min="14" max="14" width="11.7109375" customWidth="1"/>
    <col min="15" max="15" width="9.42578125" customWidth="1"/>
    <col min="16" max="16" width="9.28515625" customWidth="1"/>
    <col min="17" max="17" width="2.85546875" customWidth="1"/>
    <col min="18" max="18" width="11.7109375" customWidth="1"/>
    <col min="19" max="19" width="9.42578125" customWidth="1"/>
    <col min="20" max="20" width="9.28515625" customWidth="1"/>
    <col min="21" max="21" width="2.85546875" customWidth="1"/>
  </cols>
  <sheetData>
    <row r="1" spans="2:20" ht="57.75" customHeight="1" x14ac:dyDescent="0.25">
      <c r="B1" s="15" t="s">
        <v>0</v>
      </c>
      <c r="C1" s="15"/>
      <c r="D1" s="15"/>
      <c r="E1" s="15"/>
      <c r="F1" s="15"/>
      <c r="G1" s="16" t="s">
        <v>22</v>
      </c>
      <c r="H1" s="16"/>
      <c r="I1" s="16"/>
      <c r="J1" s="16"/>
      <c r="K1" s="16"/>
      <c r="L1" s="16"/>
      <c r="M1" s="16"/>
      <c r="N1" s="16"/>
      <c r="O1" s="16"/>
      <c r="P1" s="16"/>
      <c r="Q1" s="16"/>
      <c r="R1" s="16"/>
      <c r="S1" s="16"/>
      <c r="T1" s="16"/>
    </row>
    <row r="2" spans="2:20" ht="21" customHeight="1" x14ac:dyDescent="0.25">
      <c r="B2" s="15"/>
      <c r="C2" s="15"/>
      <c r="D2" s="15"/>
      <c r="E2" s="15"/>
      <c r="F2" s="15"/>
      <c r="G2" s="16"/>
      <c r="H2" s="16"/>
      <c r="I2" s="16"/>
      <c r="J2" s="16"/>
      <c r="K2" s="16"/>
      <c r="L2" s="16"/>
      <c r="M2" s="16"/>
      <c r="N2" s="16"/>
      <c r="O2" s="16"/>
      <c r="P2" s="16"/>
      <c r="Q2" s="16"/>
      <c r="R2" s="16"/>
      <c r="S2" s="16"/>
      <c r="T2" s="16"/>
    </row>
    <row r="3" spans="2:20" ht="18" customHeight="1" x14ac:dyDescent="0.3">
      <c r="B3" s="11" t="str">
        <f>UPPER(CONCATENATE("Bảng theo dõi ",'Bảng theo dõi cân nặng'!Nhãn_mục_tiêu_2))</f>
        <v>BẢNG THEO DÕI BẮP TAY</v>
      </c>
      <c r="C3" s="11"/>
      <c r="D3" s="11"/>
    </row>
    <row r="4" spans="2:20" ht="18" customHeight="1" x14ac:dyDescent="0.25">
      <c r="B4" t="s">
        <v>14</v>
      </c>
      <c r="C4" t="s">
        <v>18</v>
      </c>
      <c r="D4" t="s">
        <v>23</v>
      </c>
    </row>
    <row r="5" spans="2:20" ht="18" customHeight="1" x14ac:dyDescent="0.25">
      <c r="B5" s="2">
        <f ca="1">TODAY()+30+ROW()</f>
        <v>43647</v>
      </c>
      <c r="C5" s="32">
        <v>0.33333333333333331</v>
      </c>
      <c r="D5" s="3">
        <v>13.5</v>
      </c>
    </row>
    <row r="6" spans="2:20" ht="18" customHeight="1" x14ac:dyDescent="0.25">
      <c r="B6" s="2">
        <f ca="1">TODAY()+30+ROW()</f>
        <v>43648</v>
      </c>
      <c r="C6" s="32">
        <v>0.58333333333333337</v>
      </c>
      <c r="D6" s="3">
        <v>13.5</v>
      </c>
    </row>
    <row r="7" spans="2:20" ht="18" customHeight="1" x14ac:dyDescent="0.25">
      <c r="B7" s="2">
        <f ca="1">TODAY()+30+ROW()</f>
        <v>43649</v>
      </c>
      <c r="C7" s="32">
        <v>0.34375</v>
      </c>
      <c r="D7" s="3">
        <v>13.6</v>
      </c>
    </row>
    <row r="8" spans="2:20" ht="18" customHeight="1" x14ac:dyDescent="0.25">
      <c r="B8" s="2">
        <f ca="1">TODAY()+30+ROW()</f>
        <v>43650</v>
      </c>
      <c r="C8" s="32">
        <v>0.58333333333333337</v>
      </c>
      <c r="D8" s="3">
        <v>13.8</v>
      </c>
    </row>
    <row r="9" spans="2:20" ht="18" customHeight="1" x14ac:dyDescent="0.25">
      <c r="B9" s="2">
        <f ca="1">TODAY()+30+ROW()</f>
        <v>43651</v>
      </c>
      <c r="C9" s="32">
        <v>0.33333333333333331</v>
      </c>
      <c r="D9" s="3">
        <v>14</v>
      </c>
    </row>
  </sheetData>
  <mergeCells count="3">
    <mergeCell ref="B1:F2"/>
    <mergeCell ref="B3:D3"/>
    <mergeCell ref="G1:T2"/>
  </mergeCells>
  <conditionalFormatting sqref="B5:D9">
    <cfRule type="expression" dxfId="18" priority="4">
      <formula>$D5=Mục_tiêu_2</formula>
    </cfRule>
  </conditionalFormatting>
  <dataValidations count="6">
    <dataValidation allowBlank="1" showInputMessage="1" showErrorMessage="1" prompt="Tạo công cụ theo dõi bắp tay trong trang tính này. Nhập chi tiết trong bảng Công cụ theo dõi bắp tay" sqref="A1" xr:uid="{00000000-0002-0000-0200-000000000000}"/>
    <dataValidation allowBlank="1" showInputMessage="1" showErrorMessage="1" prompt="Tiêu đề của trang tính này nằm trong ô này và ảnh nằm trong ô bên phải" sqref="B1:F2" xr:uid="{00000000-0002-0000-0200-000001000000}"/>
    <dataValidation allowBlank="1" showInputMessage="1" showErrorMessage="1" prompt="Nhập chi tiết vào bảng bên dưới" sqref="B3:D3" xr:uid="{00000000-0002-0000-0200-000002000000}"/>
    <dataValidation allowBlank="1" showInputMessage="1" showErrorMessage="1" prompt="Nhập Ngày vào cột này, bên dưới đầu đề này. Sử dụng bộ lọc đầu đề để tìm các mục nhập cụ thể" sqref="B4" xr:uid="{00000000-0002-0000-0200-000003000000}"/>
    <dataValidation allowBlank="1" showInputMessage="1" showErrorMessage="1" prompt="Nhập Thời gian vào cột này, bên dưới đầu đề này" sqref="C4" xr:uid="{00000000-0002-0000-0200-000004000000}"/>
    <dataValidation allowBlank="1" showInputMessage="1" showErrorMessage="1" prompt="Nhập Kích cỡ vào cột này, bên dưới đầu đề này" sqref="D4" xr:uid="{00000000-0002-0000-0200-000005000000}"/>
  </dataValidations>
  <printOptions horizontalCentered="1"/>
  <pageMargins left="0.25" right="0.25" top="0.75" bottom="0.75" header="0.3" footer="0.3"/>
  <pageSetup paperSize="9" scale="51" fitToHeight="0" orientation="portrait"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fitToPage="1"/>
  </sheetPr>
  <dimension ref="B1:T7"/>
  <sheetViews>
    <sheetView showGridLines="0" zoomScaleNormal="100" workbookViewId="0"/>
  </sheetViews>
  <sheetFormatPr defaultColWidth="9.28515625" defaultRowHeight="18" customHeight="1" x14ac:dyDescent="0.25"/>
  <cols>
    <col min="1" max="1" width="3.140625" customWidth="1"/>
    <col min="2" max="4" width="13" customWidth="1"/>
    <col min="5" max="5" width="2.85546875" customWidth="1"/>
    <col min="6" max="6" width="11.7109375" customWidth="1"/>
    <col min="7" max="7" width="9.42578125" customWidth="1"/>
    <col min="8" max="8" width="9.28515625" customWidth="1"/>
    <col min="9" max="9" width="2.85546875" customWidth="1"/>
    <col min="10" max="10" width="11.7109375" customWidth="1"/>
    <col min="11" max="11" width="9.42578125" customWidth="1"/>
    <col min="12" max="12" width="9.28515625" customWidth="1"/>
    <col min="13" max="13" width="2.85546875" customWidth="1"/>
    <col min="14" max="14" width="11.7109375" customWidth="1"/>
    <col min="15" max="15" width="9.42578125" customWidth="1"/>
    <col min="16" max="16" width="9.28515625" customWidth="1"/>
    <col min="17" max="17" width="2.85546875" customWidth="1"/>
    <col min="18" max="18" width="11.7109375" customWidth="1"/>
    <col min="19" max="19" width="9.42578125" customWidth="1"/>
    <col min="20" max="20" width="9.28515625" customWidth="1"/>
    <col min="21" max="21" width="2.85546875" customWidth="1"/>
  </cols>
  <sheetData>
    <row r="1" spans="2:20" ht="57.75" customHeight="1" x14ac:dyDescent="0.25">
      <c r="B1" s="15" t="s">
        <v>0</v>
      </c>
      <c r="C1" s="15"/>
      <c r="D1" s="15"/>
      <c r="E1" s="15"/>
      <c r="F1" s="15"/>
      <c r="G1" s="16" t="s">
        <v>22</v>
      </c>
      <c r="H1" s="16"/>
      <c r="I1" s="16"/>
      <c r="J1" s="16"/>
      <c r="K1" s="16"/>
      <c r="L1" s="16"/>
      <c r="M1" s="16"/>
      <c r="N1" s="16"/>
      <c r="O1" s="16"/>
      <c r="P1" s="16"/>
      <c r="Q1" s="16"/>
      <c r="R1" s="16"/>
      <c r="S1" s="16"/>
      <c r="T1" s="16"/>
    </row>
    <row r="2" spans="2:20" ht="21" customHeight="1" x14ac:dyDescent="0.25">
      <c r="B2" s="15"/>
      <c r="C2" s="15"/>
      <c r="D2" s="15"/>
      <c r="E2" s="15"/>
      <c r="F2" s="15"/>
      <c r="G2" s="16"/>
      <c r="H2" s="16"/>
      <c r="I2" s="16"/>
      <c r="J2" s="16"/>
      <c r="K2" s="16"/>
      <c r="L2" s="16"/>
      <c r="M2" s="16"/>
      <c r="N2" s="16"/>
      <c r="O2" s="16"/>
      <c r="P2" s="16"/>
      <c r="Q2" s="16"/>
      <c r="R2" s="16"/>
      <c r="S2" s="16"/>
      <c r="T2" s="16"/>
    </row>
    <row r="3" spans="2:20" ht="18" customHeight="1" x14ac:dyDescent="0.3">
      <c r="B3" s="11" t="str">
        <f>UPPER(CONCATENATE("Bảng theo dõi ",'Bảng theo dõi cân nặng'!Nhãn_mục_tiêu_3))</f>
        <v>BẢNG THEO DÕI HÔNG</v>
      </c>
      <c r="C3" s="11"/>
      <c r="D3" s="11"/>
    </row>
    <row r="4" spans="2:20" ht="18" customHeight="1" x14ac:dyDescent="0.25">
      <c r="B4" t="s">
        <v>14</v>
      </c>
      <c r="C4" t="s">
        <v>18</v>
      </c>
      <c r="D4" t="s">
        <v>23</v>
      </c>
    </row>
    <row r="5" spans="2:20" ht="18" customHeight="1" x14ac:dyDescent="0.25">
      <c r="B5" s="2">
        <f ca="1">TODAY()+30+ROW()</f>
        <v>43647</v>
      </c>
      <c r="C5" s="32">
        <v>0.33333333333333331</v>
      </c>
      <c r="D5" s="3">
        <v>45</v>
      </c>
    </row>
    <row r="6" spans="2:20" ht="18" customHeight="1" x14ac:dyDescent="0.25">
      <c r="B6" s="2">
        <f ca="1">TODAY()+30+ROW()</f>
        <v>43648</v>
      </c>
      <c r="C6" s="32">
        <v>0.58333333333333337</v>
      </c>
      <c r="D6" s="3">
        <v>44.8</v>
      </c>
    </row>
    <row r="7" spans="2:20" ht="18" customHeight="1" x14ac:dyDescent="0.25">
      <c r="B7" s="2">
        <f ca="1">TODAY()+30+ROW()</f>
        <v>43649</v>
      </c>
      <c r="C7" s="32">
        <v>0.41666666666666669</v>
      </c>
      <c r="D7" s="3">
        <v>42</v>
      </c>
    </row>
  </sheetData>
  <mergeCells count="3">
    <mergeCell ref="B1:F2"/>
    <mergeCell ref="B3:D3"/>
    <mergeCell ref="G1:T2"/>
  </mergeCells>
  <conditionalFormatting sqref="B5:D7">
    <cfRule type="expression" dxfId="17" priority="3">
      <formula>$D5=Mục_tiêu_3</formula>
    </cfRule>
  </conditionalFormatting>
  <dataValidations count="6">
    <dataValidation allowBlank="1" showInputMessage="1" showErrorMessage="1" prompt="Tạo công cụ theo dõi vòng hông trong trang tính này. Nhập chi tiết trong bảng Công cụ theo dõi vòng hông" sqref="A1" xr:uid="{00000000-0002-0000-0300-000000000000}"/>
    <dataValidation allowBlank="1" showInputMessage="1" showErrorMessage="1" prompt="Tiêu đề của trang tính này nằm trong ô này và ảnh nằm trong ô bên phải" sqref="B1:F2" xr:uid="{00000000-0002-0000-0300-000001000000}"/>
    <dataValidation allowBlank="1" showInputMessage="1" showErrorMessage="1" prompt="Nhập chi tiết vào bảng bên dưới" sqref="B3:D3" xr:uid="{00000000-0002-0000-0300-000002000000}"/>
    <dataValidation allowBlank="1" showInputMessage="1" showErrorMessage="1" prompt="Nhập Ngày vào cột này, bên dưới đầu đề này. Sử dụng bộ lọc đầu đề để tìm các mục nhập cụ thể" sqref="B4" xr:uid="{00000000-0002-0000-0300-000003000000}"/>
    <dataValidation allowBlank="1" showInputMessage="1" showErrorMessage="1" prompt="Nhập Thời gian vào cột này, bên dưới đầu đề này" sqref="C4" xr:uid="{00000000-0002-0000-0300-000004000000}"/>
    <dataValidation allowBlank="1" showInputMessage="1" showErrorMessage="1" prompt="Nhập Kích cỡ vào cột này, bên dưới đầu đề này" sqref="D4" xr:uid="{00000000-0002-0000-0300-000005000000}"/>
  </dataValidations>
  <printOptions horizontalCentered="1"/>
  <pageMargins left="0.25" right="0.25" top="0.75" bottom="0.75" header="0.3" footer="0.3"/>
  <pageSetup paperSize="9" scale="51" fitToHeight="0" orientation="portrait" r:id="rId1"/>
  <headerFooter differentFirst="1">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B1:T11"/>
  <sheetViews>
    <sheetView showGridLines="0" zoomScaleNormal="100" workbookViewId="0"/>
  </sheetViews>
  <sheetFormatPr defaultColWidth="9.28515625" defaultRowHeight="18" customHeight="1" x14ac:dyDescent="0.25"/>
  <cols>
    <col min="1" max="1" width="3.140625" customWidth="1"/>
    <col min="2" max="4" width="13" customWidth="1"/>
    <col min="5" max="5" width="2.85546875" customWidth="1"/>
    <col min="6" max="6" width="11.7109375" customWidth="1"/>
    <col min="7" max="7" width="9.42578125" customWidth="1"/>
    <col min="8" max="8" width="9.28515625" customWidth="1"/>
    <col min="9" max="9" width="2.85546875" customWidth="1"/>
    <col min="10" max="10" width="11.7109375" customWidth="1"/>
    <col min="11" max="11" width="9.42578125" customWidth="1"/>
    <col min="12" max="12" width="9.28515625" customWidth="1"/>
    <col min="13" max="13" width="2.85546875" customWidth="1"/>
    <col min="14" max="14" width="11.7109375" customWidth="1"/>
    <col min="15" max="15" width="9.42578125" customWidth="1"/>
    <col min="16" max="16" width="9.28515625" customWidth="1"/>
    <col min="17" max="17" width="2.85546875" customWidth="1"/>
    <col min="18" max="18" width="11.7109375" customWidth="1"/>
    <col min="19" max="19" width="9.42578125" customWidth="1"/>
    <col min="20" max="20" width="9.28515625" customWidth="1"/>
    <col min="21" max="21" width="2.85546875" customWidth="1"/>
  </cols>
  <sheetData>
    <row r="1" spans="2:20" ht="57.75" customHeight="1" x14ac:dyDescent="0.25">
      <c r="B1" s="15" t="s">
        <v>0</v>
      </c>
      <c r="C1" s="15"/>
      <c r="D1" s="15"/>
      <c r="E1" s="15"/>
      <c r="F1" s="15"/>
      <c r="G1" s="16" t="s">
        <v>22</v>
      </c>
      <c r="H1" s="16"/>
      <c r="I1" s="16"/>
      <c r="J1" s="16"/>
      <c r="K1" s="16"/>
      <c r="L1" s="16"/>
      <c r="M1" s="16"/>
      <c r="N1" s="16"/>
      <c r="O1" s="16"/>
      <c r="P1" s="16"/>
      <c r="Q1" s="16"/>
      <c r="R1" s="16"/>
      <c r="S1" s="16"/>
      <c r="T1" s="16"/>
    </row>
    <row r="2" spans="2:20" ht="21" customHeight="1" x14ac:dyDescent="0.25">
      <c r="B2" s="15"/>
      <c r="C2" s="15"/>
      <c r="D2" s="15"/>
      <c r="E2" s="15"/>
      <c r="F2" s="15"/>
      <c r="G2" s="16"/>
      <c r="H2" s="16"/>
      <c r="I2" s="16"/>
      <c r="J2" s="16"/>
      <c r="K2" s="16"/>
      <c r="L2" s="16"/>
      <c r="M2" s="16"/>
      <c r="N2" s="16"/>
      <c r="O2" s="16"/>
      <c r="P2" s="16"/>
      <c r="Q2" s="16"/>
      <c r="R2" s="16"/>
      <c r="S2" s="16"/>
      <c r="T2" s="16"/>
    </row>
    <row r="3" spans="2:20" ht="18" customHeight="1" x14ac:dyDescent="0.3">
      <c r="B3" s="11" t="str">
        <f>UPPER(CONCATENATE("Bảng theo dõi ",'Bảng theo dõi cân nặng'!Nhãn_mục_tiêu_4))</f>
        <v>BẢNG THEO DÕI ĐÙI</v>
      </c>
      <c r="C3" s="11"/>
      <c r="D3" s="11"/>
    </row>
    <row r="4" spans="2:20" ht="18" customHeight="1" x14ac:dyDescent="0.25">
      <c r="B4" t="s">
        <v>14</v>
      </c>
      <c r="C4" t="s">
        <v>18</v>
      </c>
      <c r="D4" t="s">
        <v>23</v>
      </c>
    </row>
    <row r="5" spans="2:20" ht="18" customHeight="1" x14ac:dyDescent="0.25">
      <c r="B5" s="2">
        <f t="shared" ref="B5:B11" ca="1" si="0">TODAY()+30+ROW()</f>
        <v>43647</v>
      </c>
      <c r="C5" s="32">
        <v>0.33333333333333331</v>
      </c>
      <c r="D5" s="3">
        <v>22</v>
      </c>
    </row>
    <row r="6" spans="2:20" ht="18" customHeight="1" x14ac:dyDescent="0.25">
      <c r="B6" s="2">
        <f t="shared" ca="1" si="0"/>
        <v>43648</v>
      </c>
      <c r="C6" s="32">
        <v>0.58333333333333337</v>
      </c>
      <c r="D6" s="3">
        <v>21</v>
      </c>
    </row>
    <row r="7" spans="2:20" ht="18" customHeight="1" x14ac:dyDescent="0.25">
      <c r="B7" s="2">
        <f t="shared" ca="1" si="0"/>
        <v>43649</v>
      </c>
      <c r="C7" s="32">
        <v>0.34375</v>
      </c>
      <c r="D7" s="3">
        <v>20.5</v>
      </c>
    </row>
    <row r="8" spans="2:20" ht="18" customHeight="1" x14ac:dyDescent="0.25">
      <c r="B8" s="2">
        <f t="shared" ca="1" si="0"/>
        <v>43650</v>
      </c>
      <c r="C8" s="32">
        <v>0.58333333333333337</v>
      </c>
      <c r="D8" s="3">
        <v>21</v>
      </c>
    </row>
    <row r="9" spans="2:20" ht="18" customHeight="1" x14ac:dyDescent="0.25">
      <c r="B9" s="2">
        <f t="shared" ca="1" si="0"/>
        <v>43651</v>
      </c>
      <c r="C9" s="32">
        <v>0.33333333333333331</v>
      </c>
      <c r="D9" s="3">
        <v>22</v>
      </c>
    </row>
    <row r="10" spans="2:20" ht="18" customHeight="1" x14ac:dyDescent="0.25">
      <c r="B10" s="2">
        <f t="shared" ca="1" si="0"/>
        <v>43652</v>
      </c>
      <c r="C10" s="32">
        <v>0.35416666666666669</v>
      </c>
      <c r="D10" s="3">
        <v>21</v>
      </c>
    </row>
    <row r="11" spans="2:20" ht="18" customHeight="1" x14ac:dyDescent="0.25">
      <c r="B11" s="2">
        <f t="shared" ca="1" si="0"/>
        <v>43653</v>
      </c>
      <c r="C11" s="32">
        <v>0.41666666666666669</v>
      </c>
      <c r="D11" s="3">
        <v>20.3</v>
      </c>
    </row>
  </sheetData>
  <mergeCells count="3">
    <mergeCell ref="B1:F2"/>
    <mergeCell ref="B3:D3"/>
    <mergeCell ref="G1:T2"/>
  </mergeCells>
  <conditionalFormatting sqref="B5:D11">
    <cfRule type="expression" dxfId="16" priority="2">
      <formula>$D5=Mục_tiêu_4</formula>
    </cfRule>
  </conditionalFormatting>
  <dataValidations count="6">
    <dataValidation allowBlank="1" showInputMessage="1" showErrorMessage="1" prompt="Tạo công cụ theo dõi vòng đùi trong trang tính này. Nhập chi tiết trong bảng Công cụ theo dõi vòng đùi" sqref="A1" xr:uid="{00000000-0002-0000-0400-000000000000}"/>
    <dataValidation allowBlank="1" showInputMessage="1" showErrorMessage="1" prompt="Tiêu đề của trang tính này nằm trong ô này và ảnh nằm trong ô bên phải" sqref="B1:F2" xr:uid="{00000000-0002-0000-0400-000001000000}"/>
    <dataValidation allowBlank="1" showInputMessage="1" showErrorMessage="1" prompt="Nhập chi tiết vào bảng bên dưới" sqref="B3:D3" xr:uid="{00000000-0002-0000-0400-000002000000}"/>
    <dataValidation allowBlank="1" showInputMessage="1" showErrorMessage="1" prompt="Nhập Ngày vào cột này, bên dưới đầu đề này. Sử dụng bộ lọc đầu đề để tìm các mục nhập cụ thể" sqref="B4" xr:uid="{00000000-0002-0000-0400-000003000000}"/>
    <dataValidation allowBlank="1" showInputMessage="1" showErrorMessage="1" prompt="Nhập Thời gian vào cột này, bên dưới đầu đề này" sqref="C4" xr:uid="{00000000-0002-0000-0400-000004000000}"/>
    <dataValidation allowBlank="1" showInputMessage="1" showErrorMessage="1" prompt="Nhập Kích cỡ vào cột này, bên dưới đầu đề này" sqref="D4" xr:uid="{00000000-0002-0000-0400-000005000000}"/>
  </dataValidations>
  <printOptions horizontalCentered="1"/>
  <pageMargins left="0.25" right="0.25" top="0.75" bottom="0.75" header="0.3" footer="0.3"/>
  <pageSetup paperSize="9" scale="51" fitToHeight="0" orientation="portrait" r:id="rId1"/>
  <headerFooter differentFirst="1">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5"/>
    <pageSetUpPr fitToPage="1"/>
  </sheetPr>
  <dimension ref="A1:I16"/>
  <sheetViews>
    <sheetView showGridLines="0" workbookViewId="0"/>
  </sheetViews>
  <sheetFormatPr defaultColWidth="9.28515625" defaultRowHeight="18" customHeight="1" x14ac:dyDescent="0.25"/>
  <cols>
    <col min="1" max="1" width="2.85546875" style="43" customWidth="1"/>
    <col min="2" max="2" width="18.7109375" style="43" customWidth="1"/>
    <col min="3" max="3" width="25.7109375" style="43" customWidth="1"/>
    <col min="4" max="4" width="21.85546875" style="43" customWidth="1"/>
    <col min="5" max="5" width="16.140625" style="6" bestFit="1" customWidth="1"/>
    <col min="6" max="6" width="19.5703125" style="43" bestFit="1" customWidth="1"/>
    <col min="7" max="7" width="13.28515625" style="43" customWidth="1"/>
    <col min="8" max="8" width="31" style="43" customWidth="1"/>
    <col min="9" max="9" width="2.85546875" customWidth="1"/>
  </cols>
  <sheetData>
    <row r="1" spans="1:9" ht="57.75" customHeight="1" x14ac:dyDescent="0.25">
      <c r="A1"/>
      <c r="B1" s="14" t="s">
        <v>24</v>
      </c>
      <c r="C1" s="14"/>
      <c r="D1" s="14"/>
      <c r="E1" s="16" t="s">
        <v>22</v>
      </c>
      <c r="F1" s="16"/>
      <c r="G1" s="16"/>
      <c r="H1" s="16"/>
      <c r="I1" s="16"/>
    </row>
    <row r="2" spans="1:9" ht="21" customHeight="1" x14ac:dyDescent="0.25">
      <c r="A2"/>
      <c r="B2" s="14"/>
      <c r="C2" s="14"/>
      <c r="D2" s="14"/>
      <c r="E2" s="16"/>
      <c r="F2" s="16"/>
      <c r="G2" s="16"/>
      <c r="H2" s="16"/>
      <c r="I2" s="16"/>
    </row>
    <row r="3" spans="1:9" ht="30.75" customHeight="1" x14ac:dyDescent="0.25">
      <c r="A3"/>
      <c r="B3" s="7" t="s">
        <v>25</v>
      </c>
      <c r="C3" s="10" t="s">
        <v>32</v>
      </c>
      <c r="D3" s="9" t="s">
        <v>34</v>
      </c>
      <c r="F3"/>
      <c r="G3"/>
      <c r="H3"/>
    </row>
    <row r="4" spans="1:9" ht="21.75" customHeight="1" x14ac:dyDescent="0.25">
      <c r="A4"/>
      <c r="B4" s="5" t="s">
        <v>26</v>
      </c>
      <c r="C4" s="1">
        <f>SUMIF(Nhật_ký_hoạt_động[HOẠT ĐỘNG],Danh_mục_1,Nhật_ký_hoạt_động[QUÃNG ĐƯỜNG])</f>
        <v>11.46</v>
      </c>
      <c r="D4" s="4" t="s">
        <v>35</v>
      </c>
      <c r="F4"/>
      <c r="G4"/>
      <c r="H4"/>
    </row>
    <row r="5" spans="1:9" ht="21.75" customHeight="1" x14ac:dyDescent="0.25">
      <c r="A5"/>
      <c r="B5" s="5" t="s">
        <v>27</v>
      </c>
      <c r="C5" s="1">
        <f>SUMIF(Nhật_ký_hoạt_động[HOẠT ĐỘNG],Danh_mục_2,Nhật_ký_hoạt_động[QUÃNG ĐƯỜNG])</f>
        <v>0</v>
      </c>
      <c r="D5" s="4" t="s">
        <v>35</v>
      </c>
      <c r="F5"/>
      <c r="G5"/>
      <c r="H5"/>
    </row>
    <row r="6" spans="1:9" ht="21.75" customHeight="1" x14ac:dyDescent="0.25">
      <c r="A6"/>
      <c r="B6" s="5" t="s">
        <v>28</v>
      </c>
      <c r="C6" s="1">
        <f>SUMIF(Nhật_ký_hoạt_động[HOẠT ĐỘNG],Danh_mục_3,Nhật_ký_hoạt_động[QUÃNG ĐƯỜNG])</f>
        <v>1227</v>
      </c>
      <c r="D6" s="4" t="s">
        <v>36</v>
      </c>
      <c r="F6"/>
      <c r="G6"/>
      <c r="H6"/>
    </row>
    <row r="7" spans="1:9" ht="21.75" customHeight="1" x14ac:dyDescent="0.25">
      <c r="A7"/>
      <c r="B7" s="5" t="s">
        <v>29</v>
      </c>
      <c r="C7" s="1">
        <f>SUMIF(Nhật_ký_hoạt_động[HOẠT ĐỘNG],Danh_mục_4,Nhật_ký_hoạt_động[QUÃNG ĐƯỜNG])</f>
        <v>1700</v>
      </c>
      <c r="D7" s="4" t="s">
        <v>37</v>
      </c>
      <c r="F7"/>
      <c r="G7"/>
      <c r="H7"/>
    </row>
    <row r="8" spans="1:9" ht="21.75" customHeight="1" x14ac:dyDescent="0.25">
      <c r="A8"/>
      <c r="B8" s="5" t="s">
        <v>30</v>
      </c>
      <c r="C8" s="1">
        <f>SUMIF(Nhật_ký_hoạt_động[HOẠT ĐỘNG],Danh_mục_5,Nhật_ký_hoạt_động[QUÃNG ĐƯỜNG])</f>
        <v>4.53</v>
      </c>
      <c r="D8" s="4" t="s">
        <v>35</v>
      </c>
      <c r="F8"/>
      <c r="G8"/>
      <c r="H8"/>
    </row>
    <row r="9" spans="1:9" ht="18" customHeight="1" x14ac:dyDescent="0.25">
      <c r="A9"/>
      <c r="B9" s="13"/>
      <c r="C9" s="13"/>
      <c r="D9" s="13"/>
      <c r="F9"/>
      <c r="G9"/>
      <c r="H9"/>
    </row>
    <row r="10" spans="1:9" ht="18" customHeight="1" x14ac:dyDescent="0.25">
      <c r="B10" t="s">
        <v>31</v>
      </c>
      <c r="C10" t="s">
        <v>33</v>
      </c>
      <c r="D10" t="s">
        <v>38</v>
      </c>
      <c r="E10" s="5" t="s">
        <v>39</v>
      </c>
      <c r="F10" s="5" t="s">
        <v>40</v>
      </c>
      <c r="G10" t="s">
        <v>41</v>
      </c>
      <c r="H10" t="s">
        <v>42</v>
      </c>
    </row>
    <row r="11" spans="1:9" ht="18" customHeight="1" x14ac:dyDescent="0.25">
      <c r="B11" s="45">
        <f ca="1">TODAY()+30+ROW()</f>
        <v>43653</v>
      </c>
      <c r="C11" t="s">
        <v>26</v>
      </c>
      <c r="D11" s="33">
        <v>0.54166666666666663</v>
      </c>
      <c r="E11" s="33">
        <v>1.5972222222222276E-2</v>
      </c>
      <c r="F11" s="46">
        <v>3.66</v>
      </c>
      <c r="G11" s="46">
        <v>173</v>
      </c>
      <c r="H11" t="s">
        <v>43</v>
      </c>
    </row>
    <row r="12" spans="1:9" ht="18" customHeight="1" x14ac:dyDescent="0.25">
      <c r="B12" s="45">
        <f ca="1">TODAY()+30+ROW()</f>
        <v>43654</v>
      </c>
      <c r="C12" t="s">
        <v>26</v>
      </c>
      <c r="D12" s="33">
        <v>0.6875</v>
      </c>
      <c r="E12" s="33">
        <v>6.25E-2</v>
      </c>
      <c r="F12" s="46">
        <v>7.8</v>
      </c>
      <c r="G12" s="46">
        <v>344</v>
      </c>
      <c r="H12"/>
    </row>
    <row r="13" spans="1:9" ht="18" customHeight="1" x14ac:dyDescent="0.25">
      <c r="B13" s="45">
        <f ca="1">TODAY()+30+ROW()</f>
        <v>43655</v>
      </c>
      <c r="C13" t="s">
        <v>29</v>
      </c>
      <c r="D13" s="33">
        <v>0.41666666666666669</v>
      </c>
      <c r="E13" s="33">
        <v>2.0833333333333332E-2</v>
      </c>
      <c r="F13" s="46">
        <v>1700</v>
      </c>
      <c r="G13" s="46">
        <v>237</v>
      </c>
      <c r="H13"/>
    </row>
    <row r="14" spans="1:9" ht="18" customHeight="1" x14ac:dyDescent="0.25">
      <c r="B14" s="45">
        <f ca="1">TODAY()+30+ROW()</f>
        <v>43656</v>
      </c>
      <c r="C14" t="s">
        <v>28</v>
      </c>
      <c r="D14" s="33">
        <v>0.5625</v>
      </c>
      <c r="E14" s="33">
        <v>2.4305555555555556E-2</v>
      </c>
      <c r="F14" s="46">
        <v>1227</v>
      </c>
      <c r="G14" s="46">
        <v>150</v>
      </c>
      <c r="H14"/>
    </row>
    <row r="15" spans="1:9" ht="18" customHeight="1" x14ac:dyDescent="0.25">
      <c r="B15" s="45">
        <f ca="1">TODAY()+30+ROW()</f>
        <v>43657</v>
      </c>
      <c r="C15" t="s">
        <v>30</v>
      </c>
      <c r="D15" s="33">
        <v>0.59652777777777777</v>
      </c>
      <c r="E15" s="33">
        <v>2.0833333333333332E-2</v>
      </c>
      <c r="F15" s="46">
        <v>4.53</v>
      </c>
      <c r="G15" s="46">
        <v>115</v>
      </c>
      <c r="H15"/>
    </row>
    <row r="16" spans="1:9" ht="18" customHeight="1" x14ac:dyDescent="0.25">
      <c r="E16" s="43"/>
    </row>
  </sheetData>
  <mergeCells count="3">
    <mergeCell ref="B1:D2"/>
    <mergeCell ref="E1:I2"/>
    <mergeCell ref="B9:D9"/>
  </mergeCells>
  <dataValidations count="14">
    <dataValidation type="list" errorStyle="warning" allowBlank="1" showInputMessage="1" showErrorMessage="1" error="Chọn đơn vị từ danh sách. Chọn HỦY BỎ, nhấn ALT+MŨI TÊN XUỐNG để xem các tùy chọn, rồi nhấn MŨI TÊN XUỐNG và ENTER để chọn" sqref="D4:D8" xr:uid="{00000000-0002-0000-0500-000000000000}">
      <formula1>"Dặm,Km,Bước,Vòng,Thước,Mét,Số Lần"</formula1>
    </dataValidation>
    <dataValidation type="list" errorStyle="warning" allowBlank="1" showErrorMessage="1" error="Chọn hoạt động từ danh sách. Chọn HỦY BỎ, nhấn ALT+MŨI TÊN XUỐNG để xem các tùy chọn, rồi nhấn MŨI TÊN XUỐNG và ENTER để chọn" sqref="C11:C15" xr:uid="{00000000-0002-0000-0500-000001000000}">
      <formula1>$B$4:$B$8</formula1>
    </dataValidation>
    <dataValidation allowBlank="1" showInputMessage="1" showErrorMessage="1" prompt="Tạo Nhật ký hoạt động trong trang tính này. Nhập chi tiết trong bảng Nhật ký hoạt động bắt đầu trong ô B10. Tổng hoạt động được tính toán tự động trong các ô từ C4 đến C8" sqref="A1" xr:uid="{00000000-0002-0000-0500-000002000000}"/>
    <dataValidation allowBlank="1" showInputMessage="1" showErrorMessage="1" prompt="Tiêu đề của trang tính này nằm trong ô này và ảnh nằm trong ô ở bên phải. Hoạt động và tổng hoạt động nằm trong các ô từ B4 đến D8" sqref="B1:D2" xr:uid="{00000000-0002-0000-0500-000003000000}"/>
    <dataValidation allowBlank="1" showInputMessage="1" showErrorMessage="1" prompt="Tuỳ chỉnh hoạt động trong cột này, bên dưới đầu đề này" sqref="B3" xr:uid="{00000000-0002-0000-0500-000004000000}"/>
    <dataValidation allowBlank="1" showInputMessage="1" showErrorMessage="1" prompt="Tổng được tính toán tự động trong cột này, bên dưới đầu đề này" sqref="C3" xr:uid="{00000000-0002-0000-0500-000005000000}"/>
    <dataValidation allowBlank="1" showInputMessage="1" showErrorMessage="1" prompt="Chọn đơn vị trong cột này, bên dưới đầu đề này. Nhấn ALT+MŨI TÊN XUỐNG để xem các tùy chọn, rồi nhấn MŨI TÊN XUỐNG và ENTER để chọn" sqref="D3" xr:uid="{00000000-0002-0000-0500-000006000000}"/>
    <dataValidation allowBlank="1" showInputMessage="1" showErrorMessage="1" prompt="Nhập Ngày vào cột này, bên dưới đầu đề này. Sử dụng bộ lọc đầu đề để tìm các mục nhập cụ thể" sqref="B10" xr:uid="{00000000-0002-0000-0500-000007000000}"/>
    <dataValidation allowBlank="1" showInputMessage="1" showErrorMessage="1" prompt="Chọn hoạt động trong cột này, bên dưới đầu đề này. Nhấn ALT+MŨI TÊN XUỐNG để xem các tùy chọn, rồi nhấn MŨI TÊN XUỐNG và ENTER để chọn" sqref="C10" xr:uid="{00000000-0002-0000-0500-000008000000}"/>
    <dataValidation allowBlank="1" showInputMessage="1" showErrorMessage="1" prompt="Nhập Thời gian bắt đầu vào cột này, bên dưới đầu đề này" sqref="D10" xr:uid="{00000000-0002-0000-0500-000009000000}"/>
    <dataValidation allowBlank="1" showInputMessage="1" showErrorMessage="1" prompt="Nhập Khoảng thời gian vào cột này, bên dưới đầu đề này" sqref="E10" xr:uid="{00000000-0002-0000-0500-00000A000000}"/>
    <dataValidation allowBlank="1" showInputMessage="1" showErrorMessage="1" prompt="Nhập Khoảng cách vào cột này, bên dưới đầu đề này" sqref="F10" xr:uid="{00000000-0002-0000-0500-00000B000000}"/>
    <dataValidation allowBlank="1" showInputMessage="1" showErrorMessage="1" prompt="Nhập Calo vào cột này, bên dưới đầu đề này" sqref="G10" xr:uid="{00000000-0002-0000-0500-00000C000000}"/>
    <dataValidation allowBlank="1" showInputMessage="1" showErrorMessage="1" prompt="Nhập Ghi chú vào cột bên dưới đầu đề này" sqref="H10" xr:uid="{00000000-0002-0000-0500-00000D000000}"/>
  </dataValidations>
  <printOptions horizontalCentered="1"/>
  <pageMargins left="0.25" right="0.25" top="0.75" bottom="0.75" header="0.3" footer="0.3"/>
  <pageSetup paperSize="9" scale="65" fitToHeight="0" orientation="portrait" r:id="rId1"/>
  <headerFooter differentFirst="1">
    <oddFoote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7"/>
    <pageSetUpPr fitToPage="1"/>
  </sheetPr>
  <dimension ref="A1:L18"/>
  <sheetViews>
    <sheetView showGridLines="0" workbookViewId="0"/>
  </sheetViews>
  <sheetFormatPr defaultRowHeight="18" customHeight="1" x14ac:dyDescent="0.25"/>
  <cols>
    <col min="1" max="1" width="2.85546875" style="17" customWidth="1"/>
    <col min="2" max="3" width="20.7109375" style="17" customWidth="1"/>
    <col min="4" max="4" width="34.42578125" style="17" bestFit="1" customWidth="1"/>
    <col min="5" max="5" width="13.85546875" style="17" customWidth="1"/>
    <col min="6" max="6" width="14.28515625" style="17" bestFit="1" customWidth="1"/>
    <col min="7" max="7" width="17.85546875" style="17" customWidth="1"/>
    <col min="8" max="8" width="13.85546875" style="17" customWidth="1"/>
    <col min="9" max="9" width="19" style="17" bestFit="1" customWidth="1"/>
    <col min="10" max="12" width="13.85546875" style="17" customWidth="1"/>
    <col min="13" max="13" width="2.85546875" style="17" customWidth="1"/>
    <col min="14" max="16384" width="9.140625" style="17"/>
  </cols>
  <sheetData>
    <row r="1" spans="1:12" s="8" customFormat="1" ht="57.75" customHeight="1" x14ac:dyDescent="0.25">
      <c r="A1" s="8" t="s">
        <v>44</v>
      </c>
      <c r="B1" s="34" t="s">
        <v>45</v>
      </c>
      <c r="C1" s="34"/>
      <c r="D1" s="35" t="s">
        <v>22</v>
      </c>
      <c r="E1" s="35"/>
      <c r="F1" s="35"/>
      <c r="G1" s="35"/>
      <c r="H1" s="35"/>
      <c r="I1" s="35"/>
      <c r="J1" s="35"/>
      <c r="K1" s="35"/>
      <c r="L1" s="35"/>
    </row>
    <row r="2" spans="1:12" ht="21" customHeight="1" x14ac:dyDescent="0.25">
      <c r="B2" s="34"/>
      <c r="C2" s="34"/>
      <c r="D2" s="35"/>
      <c r="E2" s="35"/>
      <c r="F2" s="35"/>
      <c r="G2" s="35"/>
      <c r="H2" s="35"/>
      <c r="I2" s="35"/>
      <c r="J2" s="35"/>
      <c r="K2" s="35"/>
      <c r="L2" s="35"/>
    </row>
    <row r="3" spans="1:12" ht="18" customHeight="1" x14ac:dyDescent="0.25">
      <c r="B3" s="34"/>
      <c r="C3" s="34"/>
      <c r="E3" s="36" t="str">
        <f>(Nhật_ký_thực_phẩm[[#Headers],[CALO]])</f>
        <v>CALO</v>
      </c>
      <c r="F3" s="36" t="str">
        <f>(Nhật_ký_thực_phẩm[[#Headers],[CHẤT BÉO]])</f>
        <v>CHẤT BÉO</v>
      </c>
      <c r="G3" s="36" t="str">
        <f>(Nhật_ký_thực_phẩm[[#Headers],[CHOLESTEROL]])</f>
        <v>CHOLESTEROL</v>
      </c>
      <c r="H3" s="36" t="str">
        <f>(Nhật_ký_thực_phẩm[[#Headers],[NATRI]])</f>
        <v>NATRI</v>
      </c>
      <c r="I3" s="36" t="str">
        <f>(Nhật_ký_thực_phẩm[[#Headers],[CARBOHYDRAT]])</f>
        <v>CARBOHYDRAT</v>
      </c>
      <c r="J3" s="36" t="str">
        <f>(Nhật_ký_thực_phẩm[[#Headers],[PROTEIN]])</f>
        <v>PROTEIN</v>
      </c>
      <c r="K3" s="36" t="str">
        <f>(Nhật_ký_thực_phẩm[[#Headers],[ĐƯỜNG]])</f>
        <v>ĐƯỜNG</v>
      </c>
      <c r="L3" s="36" t="str">
        <f>(Nhật_ký_thực_phẩm[[#Headers],[CHẤT XƠ]])</f>
        <v>CHẤT XƠ</v>
      </c>
    </row>
    <row r="4" spans="1:12" ht="16.5" customHeight="1" x14ac:dyDescent="0.25">
      <c r="B4" s="12" t="s">
        <v>46</v>
      </c>
      <c r="C4" s="12"/>
      <c r="D4" s="37" t="s">
        <v>52</v>
      </c>
      <c r="E4" s="38">
        <v>1800</v>
      </c>
      <c r="F4" s="39">
        <v>40</v>
      </c>
      <c r="G4" s="39">
        <v>225</v>
      </c>
      <c r="H4" s="39">
        <v>2100</v>
      </c>
      <c r="I4" s="39">
        <v>130</v>
      </c>
      <c r="J4" s="39">
        <v>56</v>
      </c>
      <c r="K4" s="39">
        <v>25</v>
      </c>
      <c r="L4" s="39">
        <v>25</v>
      </c>
    </row>
    <row r="5" spans="1:12" ht="16.5" customHeight="1" x14ac:dyDescent="0.25">
      <c r="B5" s="12"/>
      <c r="C5" s="12"/>
      <c r="D5" s="44" t="str">
        <f>IF(E5=SUM(Nhật_ký_thực_phẩm[CALO]),"Tổng Tiêu thụ:","Lượng hấp thụ:")</f>
        <v>Tổng Tiêu thụ:</v>
      </c>
      <c r="E5" s="38">
        <f>SUBTOTAL(109,Nhật_ký_thực_phẩm[CALO])</f>
        <v>3090</v>
      </c>
      <c r="F5" s="39">
        <f>SUBTOTAL(109,Nhật_ký_thực_phẩm[CHẤT BÉO])</f>
        <v>74.27000000000001</v>
      </c>
      <c r="G5" s="39">
        <f>SUBTOTAL(109,Nhật_ký_thực_phẩm[CHOLESTEROL])</f>
        <v>139.6</v>
      </c>
      <c r="H5" s="39">
        <f>SUBTOTAL(109,Nhật_ký_thực_phẩm[NATRI])</f>
        <v>1400.7</v>
      </c>
      <c r="I5" s="39">
        <f>SUBTOTAL(109,Nhật_ký_thực_phẩm[CARBOHYDRAT])</f>
        <v>208.56</v>
      </c>
      <c r="J5" s="39">
        <f>SUBTOTAL(109,Nhật_ký_thực_phẩm[PROTEIN])</f>
        <v>68.81</v>
      </c>
      <c r="K5" s="39">
        <f>SUBTOTAL(109,Nhật_ký_thực_phẩm[ĐƯỜNG])</f>
        <v>84.1</v>
      </c>
      <c r="L5" s="39">
        <f>SUBTOTAL(109,Nhật_ký_thực_phẩm[CHẤT XƠ])</f>
        <v>24.5</v>
      </c>
    </row>
    <row r="6" spans="1:12" ht="18" customHeight="1" x14ac:dyDescent="0.25">
      <c r="B6" s="20"/>
      <c r="C6" s="20"/>
    </row>
    <row r="7" spans="1:12" ht="18" customHeight="1" x14ac:dyDescent="0.25">
      <c r="B7" s="19" t="s">
        <v>31</v>
      </c>
      <c r="C7" s="17" t="s">
        <v>47</v>
      </c>
      <c r="D7" s="17" t="s">
        <v>53</v>
      </c>
      <c r="E7" s="40" t="s">
        <v>41</v>
      </c>
      <c r="F7" s="40" t="s">
        <v>65</v>
      </c>
      <c r="G7" s="40" t="s">
        <v>66</v>
      </c>
      <c r="H7" s="40" t="s">
        <v>67</v>
      </c>
      <c r="I7" s="40" t="s">
        <v>68</v>
      </c>
      <c r="J7" s="40" t="s">
        <v>69</v>
      </c>
      <c r="K7" s="40" t="s">
        <v>70</v>
      </c>
      <c r="L7" s="40" t="s">
        <v>71</v>
      </c>
    </row>
    <row r="8" spans="1:12" ht="18" customHeight="1" x14ac:dyDescent="0.25">
      <c r="B8" s="41">
        <f t="shared" ref="B8:B18" ca="1" si="0">TODAY()+30+ROW()</f>
        <v>43650</v>
      </c>
      <c r="C8" s="42" t="s">
        <v>48</v>
      </c>
      <c r="D8" s="42" t="s">
        <v>54</v>
      </c>
      <c r="E8" s="40">
        <v>130</v>
      </c>
      <c r="F8" s="40">
        <v>8</v>
      </c>
      <c r="G8" s="40">
        <v>10</v>
      </c>
      <c r="H8" s="40">
        <v>60</v>
      </c>
      <c r="I8" s="40">
        <v>16</v>
      </c>
      <c r="J8" s="40">
        <v>11</v>
      </c>
      <c r="K8" s="40">
        <v>5</v>
      </c>
      <c r="L8" s="40">
        <v>0</v>
      </c>
    </row>
    <row r="9" spans="1:12" ht="18" customHeight="1" x14ac:dyDescent="0.25">
      <c r="B9" s="41">
        <f t="shared" ca="1" si="0"/>
        <v>43651</v>
      </c>
      <c r="C9" s="42" t="s">
        <v>49</v>
      </c>
      <c r="D9" s="42" t="s">
        <v>55</v>
      </c>
      <c r="E9" s="40">
        <v>65</v>
      </c>
      <c r="F9" s="40">
        <v>0.2</v>
      </c>
      <c r="G9" s="40"/>
      <c r="H9" s="40"/>
      <c r="I9" s="40">
        <v>17.3</v>
      </c>
      <c r="J9" s="40">
        <v>0.3</v>
      </c>
      <c r="K9" s="40"/>
      <c r="L9" s="40"/>
    </row>
    <row r="10" spans="1:12" ht="18" customHeight="1" x14ac:dyDescent="0.25">
      <c r="B10" s="41">
        <f t="shared" ca="1" si="0"/>
        <v>43652</v>
      </c>
      <c r="C10" s="42" t="s">
        <v>50</v>
      </c>
      <c r="D10" s="42" t="s">
        <v>56</v>
      </c>
      <c r="E10" s="40">
        <v>220</v>
      </c>
      <c r="F10" s="40">
        <v>0.5</v>
      </c>
      <c r="G10" s="40"/>
      <c r="H10" s="40">
        <v>200</v>
      </c>
      <c r="I10" s="40">
        <v>30</v>
      </c>
      <c r="J10" s="40">
        <v>6</v>
      </c>
      <c r="K10" s="40">
        <v>4</v>
      </c>
      <c r="L10" s="40">
        <v>9</v>
      </c>
    </row>
    <row r="11" spans="1:12" ht="18" customHeight="1" x14ac:dyDescent="0.25">
      <c r="B11" s="41">
        <f t="shared" ca="1" si="0"/>
        <v>43653</v>
      </c>
      <c r="C11" s="42" t="s">
        <v>51</v>
      </c>
      <c r="D11" s="42" t="s">
        <v>57</v>
      </c>
      <c r="E11" s="40">
        <v>600</v>
      </c>
      <c r="F11" s="40">
        <v>0.5</v>
      </c>
      <c r="G11" s="40"/>
      <c r="H11" s="40">
        <v>300</v>
      </c>
      <c r="I11" s="40">
        <v>22</v>
      </c>
      <c r="J11" s="40">
        <v>9.8000000000000007</v>
      </c>
      <c r="K11" s="40"/>
      <c r="L11" s="40"/>
    </row>
    <row r="12" spans="1:12" ht="18" customHeight="1" x14ac:dyDescent="0.25">
      <c r="B12" s="41">
        <f t="shared" ca="1" si="0"/>
        <v>43654</v>
      </c>
      <c r="C12" s="42" t="s">
        <v>49</v>
      </c>
      <c r="D12" s="42" t="s">
        <v>58</v>
      </c>
      <c r="E12" s="40">
        <v>210</v>
      </c>
      <c r="F12" s="40">
        <v>20</v>
      </c>
      <c r="G12" s="40"/>
      <c r="H12" s="40"/>
      <c r="I12" s="40">
        <v>3</v>
      </c>
      <c r="J12" s="40">
        <v>5</v>
      </c>
      <c r="K12" s="40"/>
      <c r="L12" s="40">
        <v>3</v>
      </c>
    </row>
    <row r="13" spans="1:12" ht="18" customHeight="1" x14ac:dyDescent="0.25">
      <c r="B13" s="41">
        <f t="shared" ca="1" si="0"/>
        <v>43655</v>
      </c>
      <c r="C13" s="42" t="s">
        <v>48</v>
      </c>
      <c r="D13" s="42" t="s">
        <v>59</v>
      </c>
      <c r="E13" s="40">
        <v>220</v>
      </c>
      <c r="F13" s="40">
        <v>3</v>
      </c>
      <c r="G13" s="40"/>
      <c r="H13" s="40"/>
      <c r="I13" s="40">
        <v>29</v>
      </c>
      <c r="J13" s="40">
        <v>7</v>
      </c>
      <c r="K13" s="40"/>
      <c r="L13" s="40">
        <v>5</v>
      </c>
    </row>
    <row r="14" spans="1:12" ht="18" customHeight="1" x14ac:dyDescent="0.25">
      <c r="B14" s="41">
        <f t="shared" ca="1" si="0"/>
        <v>43656</v>
      </c>
      <c r="C14" s="42" t="s">
        <v>49</v>
      </c>
      <c r="D14" s="42" t="s">
        <v>60</v>
      </c>
      <c r="E14" s="40">
        <v>85</v>
      </c>
      <c r="F14" s="40">
        <v>0</v>
      </c>
      <c r="G14" s="40"/>
      <c r="H14" s="40">
        <v>0</v>
      </c>
      <c r="I14" s="40">
        <v>21</v>
      </c>
      <c r="J14" s="40">
        <v>1</v>
      </c>
      <c r="K14" s="40">
        <v>17</v>
      </c>
      <c r="L14" s="40">
        <v>4</v>
      </c>
    </row>
    <row r="15" spans="1:12" ht="18" customHeight="1" x14ac:dyDescent="0.25">
      <c r="B15" s="41">
        <f t="shared" ca="1" si="0"/>
        <v>43657</v>
      </c>
      <c r="C15" s="42" t="s">
        <v>50</v>
      </c>
      <c r="D15" s="42" t="s">
        <v>61</v>
      </c>
      <c r="E15" s="40">
        <v>340</v>
      </c>
      <c r="F15" s="40">
        <v>7</v>
      </c>
      <c r="G15" s="40">
        <v>3</v>
      </c>
      <c r="H15" s="40">
        <v>63</v>
      </c>
      <c r="I15" s="40">
        <v>1</v>
      </c>
      <c r="J15" s="40">
        <v>2</v>
      </c>
      <c r="K15" s="40"/>
      <c r="L15" s="40">
        <v>2</v>
      </c>
    </row>
    <row r="16" spans="1:12" ht="18" customHeight="1" x14ac:dyDescent="0.25">
      <c r="B16" s="41">
        <f t="shared" ca="1" si="0"/>
        <v>43658</v>
      </c>
      <c r="C16" s="42" t="s">
        <v>51</v>
      </c>
      <c r="D16" s="42" t="s">
        <v>62</v>
      </c>
      <c r="E16" s="40">
        <v>470</v>
      </c>
      <c r="F16" s="40">
        <v>4.07</v>
      </c>
      <c r="G16" s="40">
        <v>49</v>
      </c>
      <c r="H16" s="40">
        <v>460</v>
      </c>
      <c r="I16" s="40">
        <v>0.46</v>
      </c>
      <c r="J16" s="40">
        <v>23.71</v>
      </c>
      <c r="K16" s="40">
        <v>0.1</v>
      </c>
      <c r="L16" s="40"/>
    </row>
    <row r="17" spans="2:12" ht="18" customHeight="1" x14ac:dyDescent="0.25">
      <c r="B17" s="41">
        <f t="shared" ca="1" si="0"/>
        <v>43659</v>
      </c>
      <c r="C17" s="42" t="s">
        <v>51</v>
      </c>
      <c r="D17" s="42" t="s">
        <v>63</v>
      </c>
      <c r="E17" s="40">
        <v>220</v>
      </c>
      <c r="F17" s="40">
        <v>7</v>
      </c>
      <c r="G17" s="40"/>
      <c r="H17" s="40"/>
      <c r="I17" s="40">
        <v>5</v>
      </c>
      <c r="J17" s="40">
        <v>3</v>
      </c>
      <c r="K17" s="40"/>
      <c r="L17" s="40"/>
    </row>
    <row r="18" spans="2:12" ht="18" customHeight="1" x14ac:dyDescent="0.25">
      <c r="B18" s="41">
        <f t="shared" ca="1" si="0"/>
        <v>43660</v>
      </c>
      <c r="C18" s="42" t="s">
        <v>49</v>
      </c>
      <c r="D18" s="42" t="s">
        <v>64</v>
      </c>
      <c r="E18" s="40">
        <v>530</v>
      </c>
      <c r="F18" s="40">
        <v>24</v>
      </c>
      <c r="G18" s="40">
        <v>77.599999999999994</v>
      </c>
      <c r="H18" s="40">
        <v>317.7</v>
      </c>
      <c r="I18" s="40">
        <v>63.8</v>
      </c>
      <c r="J18" s="40">
        <v>0</v>
      </c>
      <c r="K18" s="40">
        <v>58</v>
      </c>
      <c r="L18" s="40">
        <v>1.5</v>
      </c>
    </row>
  </sheetData>
  <mergeCells count="4">
    <mergeCell ref="B6:C6"/>
    <mergeCell ref="B4:C5"/>
    <mergeCell ref="B1:C3"/>
    <mergeCell ref="D1:L2"/>
  </mergeCells>
  <conditionalFormatting sqref="E5:L5">
    <cfRule type="expression" dxfId="15" priority="8">
      <formula>AND($E$5&lt;&gt;SUM($E$8:$E$18),E$5&gt;E$4)</formula>
    </cfRule>
  </conditionalFormatting>
  <dataValidations count="9">
    <dataValidation allowBlank="1" showInputMessage="1" showErrorMessage="1" prompt="Tạo Nhật ký thực phẩm trong trang tính này. Nhập chi tiết trong bảng Nhật ký thực phẩm bắt đầu trong ô B7" sqref="A1" xr:uid="{00000000-0002-0000-0600-000000000000}"/>
    <dataValidation allowBlank="1" showInputMessage="1" showErrorMessage="1" prompt="Tiêu đề của trang tính này nằm trong ô này và ảnh nằm trong ô bên phải" sqref="B1:C2" xr:uid="{00000000-0002-0000-0600-000001000000}"/>
    <dataValidation allowBlank="1" showInputMessage="1" showErrorMessage="1" prompt="Đặt mục tiêu dinh dưỡng trong các ô ở bên phải" sqref="B4:C5" xr:uid="{00000000-0002-0000-0600-000002000000}"/>
    <dataValidation allowBlank="1" showInputMessage="1" showErrorMessage="1" prompt="Nhập lượng chất dinh dưỡng hàng ngày vào các ô ở bên phải, từ E4 đến L4. Các loại chất dinh dưỡng được tự động cập nhật theo hàng trên dựa trên các tiêu đề bảng tùy chỉnh" sqref="D4" xr:uid="{00000000-0002-0000-0600-000003000000}"/>
    <dataValidation allowBlank="1" showInputMessage="1" showErrorMessage="1" prompt="Tổng lượng chất dinh dưỡng được tự động tính toán trong các ô ở bên phải, từ E5 đến L5" sqref="D5" xr:uid="{00000000-0002-0000-0600-000004000000}"/>
    <dataValidation allowBlank="1" showInputMessage="1" showErrorMessage="1" prompt="Nhập Ngày vào cột này, bên dưới đầu đề này. Sử dụng bộ lọc đầu đề để tìm các mục nhập cụ thể" sqref="B7" xr:uid="{00000000-0002-0000-0600-000005000000}"/>
    <dataValidation allowBlank="1" showInputMessage="1" showErrorMessage="1" prompt="Nhập Loại bữa ăn vào cột này, bên dưới đầu đề này" sqref="C7" xr:uid="{00000000-0002-0000-0600-000006000000}"/>
    <dataValidation allowBlank="1" showInputMessage="1" showErrorMessage="1" prompt="Nhập các mục Thực phẩm vào cột này, bên dưới đầu đề này" sqref="D7" xr:uid="{00000000-0002-0000-0600-000007000000}"/>
    <dataValidation allowBlank="1" showInputMessage="1" showErrorMessage="1" prompt="Tùy chỉnh đầu đề bảng này để theo dõi nhu cầu dinh dưỡng cụ thể trong cột này, bên dưới đầu đề này" sqref="E7:L7" xr:uid="{00000000-0002-0000-0600-000008000000}"/>
  </dataValidations>
  <printOptions horizontalCentered="1"/>
  <pageMargins left="0.25" right="0.25" top="0.75" bottom="0.75" header="0.3" footer="0.3"/>
  <pageSetup paperSize="9" scale="48" fitToHeight="0" orientation="portrait" r:id="rId1"/>
  <headerFooter differentFirst="1">
    <oddFooter>Page &amp;P of &amp;N</oddFooter>
  </headerFooter>
  <ignoredErrors>
    <ignoredError sqref="G5:H5 K5:L5" emptyCellReference="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Trang tính</vt:lpstr>
      </vt:variant>
      <vt:variant>
        <vt:i4>7</vt:i4>
      </vt:variant>
      <vt:variant>
        <vt:lpstr>Phạm vi Có tên</vt:lpstr>
      </vt:variant>
      <vt:variant>
        <vt:i4>25</vt:i4>
      </vt:variant>
    </vt:vector>
  </HeadingPairs>
  <TitlesOfParts>
    <vt:vector size="32" baseType="lpstr">
      <vt:lpstr>Bảng theo dõi cân nặng</vt:lpstr>
      <vt:lpstr>Bảng theo dõi eo</vt:lpstr>
      <vt:lpstr>Bảng theo dõi bắp tay</vt:lpstr>
      <vt:lpstr>Bảng theo dõi hông</vt:lpstr>
      <vt:lpstr>Bảng theo dõi đùi</vt:lpstr>
      <vt:lpstr>Nhật ký hoạt động</vt:lpstr>
      <vt:lpstr>Nhật ký thực phẩm</vt:lpstr>
      <vt:lpstr>'Bảng theo dõi cân nặng'!Cân_nặng_hiện_tại</vt:lpstr>
      <vt:lpstr>'Bảng theo dõi cân nặng'!Cân_nặng_mục_tiêu</vt:lpstr>
      <vt:lpstr>Danh_mục_1</vt:lpstr>
      <vt:lpstr>Danh_mục_2</vt:lpstr>
      <vt:lpstr>Danh_mục_3</vt:lpstr>
      <vt:lpstr>Danh_mục_4</vt:lpstr>
      <vt:lpstr>Danh_mục_5</vt:lpstr>
      <vt:lpstr>'Bảng theo dõi cân nặng'!Đơn_vị_đo</vt:lpstr>
      <vt:lpstr>'Bảng theo dõi cân nặng'!Mục_tiêu_1</vt:lpstr>
      <vt:lpstr>'Bảng theo dõi cân nặng'!Mục_tiêu_2</vt:lpstr>
      <vt:lpstr>'Bảng theo dõi cân nặng'!Mục_tiêu_3</vt:lpstr>
      <vt:lpstr>'Bảng theo dõi cân nặng'!Mục_tiêu_4</vt:lpstr>
      <vt:lpstr>'Bảng theo dõi cân nặng'!Nhãn_cân_nặng</vt:lpstr>
      <vt:lpstr>'Bảng theo dõi cân nặng'!Nhãn_mục_tiêu_1</vt:lpstr>
      <vt:lpstr>'Bảng theo dõi cân nặng'!Nhãn_mục_tiêu_2</vt:lpstr>
      <vt:lpstr>'Bảng theo dõi cân nặng'!Nhãn_mục_tiêu_3</vt:lpstr>
      <vt:lpstr>'Bảng theo dõi cân nặng'!Nhãn_mục_tiêu_4</vt:lpstr>
      <vt:lpstr>'Bảng theo dõi bắp tay'!Print_Titles</vt:lpstr>
      <vt:lpstr>'Bảng theo dõi cân nặng'!Print_Titles</vt:lpstr>
      <vt:lpstr>'Bảng theo dõi đùi'!Print_Titles</vt:lpstr>
      <vt:lpstr>'Bảng theo dõi eo'!Print_Titles</vt:lpstr>
      <vt:lpstr>'Bảng theo dõi hông'!Print_Titles</vt:lpstr>
      <vt:lpstr>'Nhật ký hoạt động'!Print_Titles</vt:lpstr>
      <vt:lpstr>'Nhật ký thực phẩm'!Print_Titles</vt:lpstr>
      <vt:lpstr>Tra_cứu_ngày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2018-03-21T12:20:36Z</dcterms:created>
  <dcterms:modified xsi:type="dcterms:W3CDTF">2019-05-27T08:20:24Z</dcterms:modified>
</cp:coreProperties>
</file>