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4800" yWindow="2835" windowWidth="14400" windowHeight="7365"/>
  </bookViews>
  <sheets>
    <sheet name="Особистий місячний бюджет" sheetId="1" r:id="rId1"/>
  </sheets>
  <calcPr calcId="162913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30" i="1"/>
  <c r="J28" i="1"/>
  <c r="J35" i="1"/>
  <c r="E37" i="1"/>
  <c r="J51" i="1"/>
  <c r="J52" i="1"/>
  <c r="J53" i="1"/>
  <c r="J54" i="1"/>
  <c r="J45" i="1"/>
  <c r="J46" i="1"/>
  <c r="J47" i="1"/>
  <c r="J39" i="1"/>
  <c r="J40" i="1"/>
  <c r="J41" i="1"/>
  <c r="J32" i="1"/>
  <c r="J33" i="1"/>
  <c r="J34" i="1"/>
  <c r="J23" i="1"/>
  <c r="J24" i="1"/>
  <c r="J25" i="1"/>
  <c r="J26" i="1"/>
  <c r="J27" i="1"/>
  <c r="J11" i="1"/>
  <c r="J12" i="1"/>
  <c r="J13" i="1"/>
  <c r="J14" i="1"/>
  <c r="J15" i="1"/>
  <c r="J16" i="1"/>
  <c r="J17" i="1"/>
  <c r="J18" i="1"/>
  <c r="J19" i="1"/>
  <c r="E55" i="1"/>
  <c r="E56" i="1"/>
  <c r="E57" i="1"/>
  <c r="E58" i="1"/>
  <c r="E59" i="1"/>
  <c r="E60" i="1"/>
  <c r="E61" i="1"/>
  <c r="E47" i="1"/>
  <c r="E48" i="1"/>
  <c r="E49" i="1"/>
  <c r="E50" i="1"/>
  <c r="E51" i="1"/>
  <c r="E41" i="1"/>
  <c r="E42" i="1"/>
  <c r="E43" i="1"/>
  <c r="E34" i="1"/>
  <c r="E35" i="1"/>
  <c r="E36" i="1"/>
  <c r="E24" i="1"/>
  <c r="E25" i="1"/>
  <c r="E26" i="1"/>
  <c r="E27" i="1"/>
  <c r="E28" i="1"/>
  <c r="E29" i="1"/>
  <c r="E11" i="1"/>
  <c r="E15" i="1"/>
  <c r="E16" i="1"/>
  <c r="E17" i="1"/>
  <c r="E18" i="1"/>
  <c r="E19" i="1"/>
  <c r="E20" i="1"/>
  <c r="I55" i="1"/>
  <c r="H55" i="1"/>
  <c r="I48" i="1"/>
  <c r="H48" i="1"/>
  <c r="I42" i="1"/>
  <c r="H42" i="1"/>
  <c r="I36" i="1"/>
  <c r="H36" i="1"/>
  <c r="I29" i="1"/>
  <c r="H29" i="1"/>
  <c r="D62" i="1"/>
  <c r="C62" i="1"/>
  <c r="D52" i="1"/>
  <c r="C52" i="1"/>
  <c r="D44" i="1"/>
  <c r="C44" i="1"/>
  <c r="D38" i="1"/>
  <c r="C38" i="1"/>
  <c r="D31" i="1"/>
  <c r="C31" i="1"/>
  <c r="I20" i="1"/>
  <c r="H20" i="1"/>
  <c r="D21" i="1"/>
  <c r="C21" i="1"/>
  <c r="E5" i="1"/>
  <c r="E8" i="1"/>
  <c r="J4" i="1" l="1"/>
  <c r="J7" i="1" s="1"/>
  <c r="J3" i="1"/>
  <c r="J6" i="1" s="1"/>
  <c r="J20" i="1"/>
  <c r="E62" i="1"/>
  <c r="E21" i="1"/>
  <c r="J55" i="1"/>
  <c r="J48" i="1"/>
  <c r="J42" i="1"/>
  <c r="J36" i="1"/>
  <c r="J29" i="1"/>
  <c r="E52" i="1"/>
  <c r="E44" i="1"/>
  <c r="E38" i="1"/>
  <c r="E31" i="1"/>
  <c r="J8" i="1" l="1"/>
  <c r="J5" i="1"/>
</calcChain>
</file>

<file path=xl/sharedStrings.xml><?xml version="1.0" encoding="utf-8"?>
<sst xmlns="http://schemas.openxmlformats.org/spreadsheetml/2006/main" count="144" uniqueCount="82">
  <si>
    <t>Особистий місячний бюджет</t>
  </si>
  <si>
    <t>ПРОГНОЗОВАНИЙ ЩОМІСЯЧНИЙ ДОХІД</t>
  </si>
  <si>
    <t>ФАКТИЧНИЙ ЩОМІСЯЧНИЙ ДОХІД</t>
  </si>
  <si>
    <t>ПОСЛУГИ</t>
  </si>
  <si>
    <t>Іпотека або оренда</t>
  </si>
  <si>
    <t>Номер телефону</t>
  </si>
  <si>
    <t>Електроенергія</t>
  </si>
  <si>
    <t>Газ</t>
  </si>
  <si>
    <t>Постачання води й водовідведення</t>
  </si>
  <si>
    <t>Кабельне ТБ</t>
  </si>
  <si>
    <t>Вивезення сміття</t>
  </si>
  <si>
    <t>Обслуговування або ремонт</t>
  </si>
  <si>
    <t>Матеріали</t>
  </si>
  <si>
    <t>Інше</t>
  </si>
  <si>
    <t>ТРАНСПОРТ</t>
  </si>
  <si>
    <t>Плата за авто</t>
  </si>
  <si>
    <t>Автобус/таксі</t>
  </si>
  <si>
    <t>Страхування</t>
  </si>
  <si>
    <t>Ліцензування</t>
  </si>
  <si>
    <t>Паливо</t>
  </si>
  <si>
    <t>Обслуговування</t>
  </si>
  <si>
    <t>СТРАХУВАННЯ</t>
  </si>
  <si>
    <t>Дім</t>
  </si>
  <si>
    <t>Здоров’я</t>
  </si>
  <si>
    <t>Життя</t>
  </si>
  <si>
    <t>ЇЖА</t>
  </si>
  <si>
    <t>Їжа та напої</t>
  </si>
  <si>
    <t>Ресторани та кафе</t>
  </si>
  <si>
    <t>ДОМАШНІ УЛЮБЛЕНЦІ</t>
  </si>
  <si>
    <t>Їжа</t>
  </si>
  <si>
    <t>Медицина</t>
  </si>
  <si>
    <t>Грумінг</t>
  </si>
  <si>
    <t>Іграшки</t>
  </si>
  <si>
    <t>ДОГЛЯД ЗА СОБОЮ</t>
  </si>
  <si>
    <t>Волосся/нігті</t>
  </si>
  <si>
    <t>Одяг</t>
  </si>
  <si>
    <t>Хімчистка</t>
  </si>
  <si>
    <t>Спортзал</t>
  </si>
  <si>
    <t>Екскурсії тощо</t>
  </si>
  <si>
    <t>Дохід 1</t>
  </si>
  <si>
    <t>Додатковий дохід</t>
  </si>
  <si>
    <t>Загальний щомісячний дохід</t>
  </si>
  <si>
    <t>Прогнозовані витрати</t>
  </si>
  <si>
    <t>Фактичні витрати</t>
  </si>
  <si>
    <t>Різниця</t>
  </si>
  <si>
    <t xml:space="preserve">ПРОГНОЗОВАНІ ВИТРАТИ, УСЬОГО </t>
  </si>
  <si>
    <t xml:space="preserve">ФАКТИЧНІ ВИТРАТИ, УСЬОГО </t>
  </si>
  <si>
    <t>Різниця витрат, усього</t>
  </si>
  <si>
    <t>ПРОГНОЗОВАНИЙ ЗАЛИШОК</t>
  </si>
  <si>
    <t>ФАКТИЧНИЙ ЗАЛИШОК</t>
  </si>
  <si>
    <t>РІЗНИЦЯ ЗАЛИШКІВ (фактичного й прогнозованого)</t>
  </si>
  <si>
    <t>РОЗВАГИ</t>
  </si>
  <si>
    <t>Відео та DVD-диски</t>
  </si>
  <si>
    <t>Компакт-диски</t>
  </si>
  <si>
    <t>Фільми</t>
  </si>
  <si>
    <t>Концерти</t>
  </si>
  <si>
    <t>Спортивні події</t>
  </si>
  <si>
    <t>Театр</t>
  </si>
  <si>
    <t>БОРГИ</t>
  </si>
  <si>
    <t>Особисті</t>
  </si>
  <si>
    <t>На енергозбереження</t>
  </si>
  <si>
    <t>Кредитна картка</t>
  </si>
  <si>
    <t>ПОДАТКИ</t>
  </si>
  <si>
    <t>Податок на прибуток</t>
  </si>
  <si>
    <t>Муніципальний податок</t>
  </si>
  <si>
    <t>ПДВ або податок на прибуток підприємств</t>
  </si>
  <si>
    <t>ЗАОЩАДЖЕННЯ АБО ІНВЕСТИЦІЇ</t>
  </si>
  <si>
    <t>Пенсійний внесок</t>
  </si>
  <si>
    <t>Депозити</t>
  </si>
  <si>
    <t>ПОДАРУНКИ Й ПОЖЕРТВИ</t>
  </si>
  <si>
    <t>На благодійність 1</t>
  </si>
  <si>
    <t>На благодійність 2</t>
  </si>
  <si>
    <t>На благодійність 3</t>
  </si>
  <si>
    <t>ЮРИДИЧНІ ПОСЛУГИ</t>
  </si>
  <si>
    <t>Юрист</t>
  </si>
  <si>
    <t>Аліменти</t>
  </si>
  <si>
    <t>Судові виплати</t>
  </si>
  <si>
    <t>(Загальні прогнозовані витрати)</t>
  </si>
  <si>
    <t>(Загальні фактичні витрати)</t>
  </si>
  <si>
    <t>(різниця прогнозованого доходу й витрат)</t>
  </si>
  <si>
    <t>(різниця фактичного доходу й витрат)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</si>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</sst>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-&quot;£&quot;* #,##0_-;\-&quot;£&quot;* #,##0_-;_-&quot;£&quot;* &quot;-&quot;_-;_-@_-"/>
    <numFmt numFmtId="169" formatCode="#,##0&quot;₴&quot;"/>
  </numFmts>
  <fonts count="30" x14ac:knownFonts="1">
    <font>
      <sz val="10"/>
      <color theme="1"/>
      <name val="Microsoft Sans Serif"/>
      <family val="2"/>
      <scheme val="minor"/>
    </font>
    <font>
      <sz val="11"/>
      <color theme="1"/>
      <name val="Microsoft Sans Serif"/>
      <family val="2"/>
      <scheme val="minor"/>
    </font>
    <font>
      <sz val="8"/>
      <color theme="1"/>
      <name val="Arial"/>
      <family val="2"/>
    </font>
    <font>
      <sz val="10"/>
      <color indexed="63"/>
      <name val="Microsoft Sans Serif"/>
      <family val="2"/>
      <scheme val="minor"/>
    </font>
    <font>
      <b/>
      <sz val="10"/>
      <color indexed="63"/>
      <name val="Microsoft Sans Serif"/>
      <family val="2"/>
      <scheme val="minor"/>
    </font>
    <font>
      <sz val="10"/>
      <name val="Microsoft Sans Serif"/>
      <family val="2"/>
      <scheme val="minor"/>
    </font>
    <font>
      <b/>
      <sz val="10"/>
      <name val="Microsoft Sans Serif"/>
      <family val="2"/>
      <scheme val="minor"/>
    </font>
    <font>
      <b/>
      <sz val="10"/>
      <color theme="3"/>
      <name val="Microsoft Sans Serif"/>
      <family val="2"/>
      <scheme val="minor"/>
    </font>
    <font>
      <b/>
      <sz val="10"/>
      <color theme="4"/>
      <name val="Microsoft Sans Serif"/>
      <family val="2"/>
      <scheme val="minor"/>
    </font>
    <font>
      <sz val="10"/>
      <color theme="3"/>
      <name val="Microsoft Sans Serif"/>
      <family val="2"/>
      <scheme val="minor"/>
    </font>
    <font>
      <sz val="10"/>
      <color theme="4"/>
      <name val="Microsoft Sans Serif"/>
      <family val="2"/>
      <scheme val="minor"/>
    </font>
    <font>
      <sz val="30"/>
      <color theme="3"/>
      <name val="Franklin Gothic Demi"/>
      <family val="2"/>
      <scheme val="major"/>
    </font>
    <font>
      <sz val="10"/>
      <color theme="1"/>
      <name val="Microsoft Sans Serif"/>
      <family val="2"/>
      <scheme val="minor"/>
    </font>
    <font>
      <b/>
      <sz val="10"/>
      <color theme="1"/>
      <name val="Microsoft Sans Serif"/>
      <family val="2"/>
      <scheme val="minor"/>
    </font>
    <font>
      <sz val="18"/>
      <color theme="3"/>
      <name val="Franklin Gothic Demi"/>
      <family val="2"/>
      <scheme val="major"/>
    </font>
    <font>
      <b/>
      <sz val="15"/>
      <color theme="3"/>
      <name val="Microsoft Sans Serif"/>
      <family val="2"/>
      <scheme val="minor"/>
    </font>
    <font>
      <b/>
      <sz val="13"/>
      <color theme="3"/>
      <name val="Microsoft Sans Serif"/>
      <family val="2"/>
      <scheme val="minor"/>
    </font>
    <font>
      <b/>
      <sz val="11"/>
      <color theme="3"/>
      <name val="Microsoft Sans Serif"/>
      <family val="2"/>
      <scheme val="minor"/>
    </font>
    <font>
      <sz val="11"/>
      <color rgb="FF006100"/>
      <name val="Microsoft Sans Serif"/>
      <family val="2"/>
      <scheme val="minor"/>
    </font>
    <font>
      <sz val="11"/>
      <color rgb="FF9C0006"/>
      <name val="Microsoft Sans Serif"/>
      <family val="2"/>
      <scheme val="minor"/>
    </font>
    <font>
      <sz val="11"/>
      <color rgb="FF9C5700"/>
      <name val="Microsoft Sans Serif"/>
      <family val="2"/>
      <scheme val="minor"/>
    </font>
    <font>
      <sz val="11"/>
      <color rgb="FF3F3F76"/>
      <name val="Microsoft Sans Serif"/>
      <family val="2"/>
      <scheme val="minor"/>
    </font>
    <font>
      <b/>
      <sz val="11"/>
      <color rgb="FF3F3F3F"/>
      <name val="Microsoft Sans Serif"/>
      <family val="2"/>
      <scheme val="minor"/>
    </font>
    <font>
      <b/>
      <sz val="11"/>
      <color rgb="FFFA7D00"/>
      <name val="Microsoft Sans Serif"/>
      <family val="2"/>
      <scheme val="minor"/>
    </font>
    <font>
      <sz val="11"/>
      <color rgb="FFFA7D00"/>
      <name val="Microsoft Sans Serif"/>
      <family val="2"/>
      <scheme val="minor"/>
    </font>
    <font>
      <b/>
      <sz val="11"/>
      <color theme="0"/>
      <name val="Microsoft Sans Serif"/>
      <family val="2"/>
      <scheme val="minor"/>
    </font>
    <font>
      <sz val="11"/>
      <color rgb="FFFF0000"/>
      <name val="Microsoft Sans Serif"/>
      <family val="2"/>
      <scheme val="minor"/>
    </font>
    <font>
      <i/>
      <sz val="11"/>
      <color rgb="FF7F7F7F"/>
      <name val="Microsoft Sans Serif"/>
      <family val="2"/>
      <scheme val="minor"/>
    </font>
    <font>
      <b/>
      <sz val="11"/>
      <color theme="1"/>
      <name val="Microsoft Sans Serif"/>
      <family val="2"/>
      <scheme val="minor"/>
    </font>
    <font>
      <sz val="11"/>
      <color theme="0"/>
      <name val="Microsoft Sans Serif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1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0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 style="medium">
        <color theme="4" tint="0.79998168889431442"/>
      </bottom>
      <diagonal/>
    </border>
    <border>
      <left/>
      <right style="medium">
        <color theme="4" tint="0.79998168889431442"/>
      </right>
      <top/>
      <bottom/>
      <diagonal/>
    </border>
    <border>
      <left/>
      <right style="medium">
        <color theme="4" tint="0.79998168889431442"/>
      </right>
      <top/>
      <bottom style="medium">
        <color theme="4" tint="0.79998168889431442"/>
      </bottom>
      <diagonal/>
    </border>
    <border>
      <left/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4" tint="0.79998168889431442"/>
      </left>
      <right style="medium">
        <color theme="4" tint="0.79998168889431442"/>
      </right>
      <top/>
      <bottom style="medium">
        <color theme="4" tint="0.79998168889431442"/>
      </bottom>
      <diagonal/>
    </border>
    <border>
      <left style="medium">
        <color theme="4" tint="0.79998168889431442"/>
      </left>
      <right style="medium">
        <color theme="4" tint="0.79998168889431442"/>
      </right>
      <top/>
      <bottom/>
      <diagonal/>
    </border>
    <border>
      <left style="medium">
        <color theme="4" tint="0.79998168889431442"/>
      </left>
      <right style="medium">
        <color theme="4" tint="0.79998168889431442"/>
      </right>
      <top style="medium">
        <color theme="4" tint="0.79998168889431442"/>
      </top>
      <bottom/>
      <diagonal/>
    </border>
    <border>
      <left style="medium">
        <color theme="3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6" tint="0.79998168889431442"/>
      </top>
      <bottom style="medium">
        <color theme="6" tint="0.79998168889431442"/>
      </bottom>
      <diagonal/>
    </border>
    <border>
      <left/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6" tint="0.79998168889431442"/>
      </bottom>
      <diagonal/>
    </border>
    <border>
      <left/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/>
      <top/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4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/>
      <bottom/>
      <diagonal/>
    </border>
    <border>
      <left style="medium">
        <color theme="6" tint="0.7999816888943144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6" tint="0.79998168889431442"/>
      </left>
      <right/>
      <top style="medium">
        <color theme="3"/>
      </top>
      <bottom style="medium">
        <color theme="3"/>
      </bottom>
      <diagonal/>
    </border>
    <border>
      <left style="medium">
        <color theme="4" tint="0.79998168889431442"/>
      </left>
      <right style="medium">
        <color theme="3"/>
      </right>
      <top style="medium">
        <color theme="3"/>
      </top>
      <bottom style="medium">
        <color theme="6" tint="0.79998168889431442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 style="medium">
        <color theme="6" tint="0.79998168889431442"/>
      </right>
      <top style="medium">
        <color theme="3"/>
      </top>
      <bottom style="medium">
        <color theme="3"/>
      </bottom>
      <diagonal/>
    </border>
    <border>
      <left/>
      <right style="medium">
        <color theme="6" tint="0.79998168889431442"/>
      </right>
      <top style="medium">
        <color theme="3"/>
      </top>
      <bottom/>
      <diagonal/>
    </border>
    <border>
      <left/>
      <right/>
      <top style="medium">
        <color theme="6" tint="0.79998168889431442"/>
      </top>
      <bottom/>
      <diagonal/>
    </border>
    <border>
      <left/>
      <right style="medium">
        <color theme="6" tint="0.79998168889431442"/>
      </right>
      <top style="medium">
        <color theme="6" tint="0.79998168889431442"/>
      </top>
      <bottom style="medium">
        <color theme="3"/>
      </bottom>
      <diagonal/>
    </border>
    <border>
      <left/>
      <right/>
      <top style="medium">
        <color theme="6" tint="0.79998168889431442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 style="thin">
        <color theme="2"/>
      </top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/>
      <bottom style="medium">
        <color theme="3"/>
      </bottom>
      <diagonal/>
    </border>
    <border>
      <left style="medium">
        <color theme="6" tint="0.79998168889431442"/>
      </left>
      <right style="medium">
        <color theme="6" tint="0.79998168889431442"/>
      </right>
      <top style="medium">
        <color theme="6" tint="0.79998168889431442"/>
      </top>
      <bottom style="medium">
        <color theme="6" tint="0.79995117038483843"/>
      </bottom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3"/>
      </top>
      <bottom/>
      <diagonal/>
    </border>
    <border>
      <left style="medium">
        <color theme="6" tint="0.79998168889431442"/>
      </left>
      <right style="medium">
        <color theme="6" tint="0.79995117038483843"/>
      </right>
      <top style="medium">
        <color theme="6" tint="0.79998168889431442"/>
      </top>
      <bottom style="medium">
        <color theme="6" tint="0.79998168889431442"/>
      </bottom>
      <diagonal/>
    </border>
    <border>
      <left style="medium">
        <color theme="6" tint="0.79998168889431442"/>
      </left>
      <right style="medium">
        <color theme="6" tint="0.79995117038483843"/>
      </right>
      <top/>
      <bottom style="medium">
        <color theme="3"/>
      </bottom>
      <diagonal/>
    </border>
    <border>
      <left style="medium">
        <color theme="4" tint="0.79998168889431442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9" fontId="12" fillId="0" borderId="0" applyFont="0" applyFill="0" applyBorder="0" applyProtection="0">
      <alignment horizontal="left" vertical="center" indent="1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2" applyNumberFormat="0" applyFill="0" applyAlignment="0" applyProtection="0"/>
    <xf numFmtId="0" fontId="16" fillId="0" borderId="73" applyNumberFormat="0" applyFill="0" applyAlignment="0" applyProtection="0"/>
    <xf numFmtId="0" fontId="17" fillId="0" borderId="74" applyNumberFormat="0" applyFill="0" applyAlignment="0" applyProtection="0"/>
    <xf numFmtId="0" fontId="17" fillId="0" borderId="0" applyNumberFormat="0" applyFill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75" applyNumberFormat="0" applyAlignment="0" applyProtection="0"/>
    <xf numFmtId="0" fontId="22" fillId="13" borderId="76" applyNumberFormat="0" applyAlignment="0" applyProtection="0"/>
    <xf numFmtId="0" fontId="23" fillId="13" borderId="75" applyNumberFormat="0" applyAlignment="0" applyProtection="0"/>
    <xf numFmtId="0" fontId="24" fillId="0" borderId="77" applyNumberFormat="0" applyFill="0" applyAlignment="0" applyProtection="0"/>
    <xf numFmtId="0" fontId="25" fillId="14" borderId="78" applyNumberFormat="0" applyAlignment="0" applyProtection="0"/>
    <xf numFmtId="0" fontId="26" fillId="0" borderId="0" applyNumberFormat="0" applyFill="0" applyBorder="0" applyAlignment="0" applyProtection="0"/>
    <xf numFmtId="0" fontId="12" fillId="15" borderId="7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80" applyNumberFormat="0" applyFill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66">
    <xf numFmtId="0" fontId="0" fillId="0" borderId="0" xfId="0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17" xfId="0" applyFont="1" applyBorder="1" applyAlignment="1">
      <alignment horizontal="left" vertical="center"/>
    </xf>
    <xf numFmtId="0" fontId="10" fillId="5" borderId="23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 indent="1"/>
    </xf>
    <xf numFmtId="0" fontId="10" fillId="5" borderId="25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10" fillId="5" borderId="26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5" borderId="45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left" vertical="center" indent="1"/>
    </xf>
    <xf numFmtId="0" fontId="10" fillId="5" borderId="48" xfId="0" applyFont="1" applyFill="1" applyBorder="1" applyAlignment="1">
      <alignment horizontal="left" vertical="center" indent="1"/>
    </xf>
    <xf numFmtId="0" fontId="10" fillId="5" borderId="38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left" vertical="center" indent="1" shrinkToFit="1"/>
    </xf>
    <xf numFmtId="0" fontId="9" fillId="3" borderId="21" xfId="0" applyFont="1" applyFill="1" applyBorder="1" applyAlignment="1">
      <alignment horizontal="left" vertical="center" indent="1" shrinkToFit="1"/>
    </xf>
    <xf numFmtId="0" fontId="9" fillId="0" borderId="22" xfId="0" applyFont="1" applyBorder="1" applyAlignment="1">
      <alignment horizontal="left" vertical="center" indent="1" shrinkToFit="1"/>
    </xf>
    <xf numFmtId="0" fontId="9" fillId="3" borderId="15" xfId="0" applyFont="1" applyFill="1" applyBorder="1" applyAlignment="1">
      <alignment horizontal="left" vertical="center" indent="1" shrinkToFit="1"/>
    </xf>
    <xf numFmtId="0" fontId="9" fillId="0" borderId="21" xfId="0" applyFont="1" applyBorder="1" applyAlignment="1">
      <alignment horizontal="left" vertical="center" indent="1" shrinkToFit="1"/>
    </xf>
    <xf numFmtId="0" fontId="9" fillId="4" borderId="17" xfId="0" applyFont="1" applyFill="1" applyBorder="1" applyAlignment="1">
      <alignment horizontal="left" vertical="center" indent="1"/>
    </xf>
    <xf numFmtId="0" fontId="9" fillId="0" borderId="36" xfId="0" applyFont="1" applyBorder="1" applyAlignment="1">
      <alignment horizontal="left" vertical="center" indent="1" shrinkToFit="1"/>
    </xf>
    <xf numFmtId="0" fontId="9" fillId="7" borderId="32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 indent="1" shrinkToFit="1"/>
    </xf>
    <xf numFmtId="0" fontId="9" fillId="3" borderId="20" xfId="0" applyFont="1" applyFill="1" applyBorder="1" applyAlignment="1">
      <alignment horizontal="left" vertical="center" indent="1" shrinkToFit="1"/>
    </xf>
    <xf numFmtId="0" fontId="9" fillId="7" borderId="33" xfId="0" applyFont="1" applyFill="1" applyBorder="1" applyAlignment="1">
      <alignment horizontal="left" vertical="center" indent="1" shrinkToFit="1"/>
    </xf>
    <xf numFmtId="0" fontId="9" fillId="0" borderId="33" xfId="0" applyFont="1" applyBorder="1" applyAlignment="1">
      <alignment horizontal="left" vertical="center" indent="1" shrinkToFit="1"/>
    </xf>
    <xf numFmtId="0" fontId="9" fillId="0" borderId="32" xfId="0" applyFont="1" applyBorder="1" applyAlignment="1">
      <alignment horizontal="left" vertical="center" indent="1" shrinkToFit="1"/>
    </xf>
    <xf numFmtId="0" fontId="9" fillId="7" borderId="40" xfId="0" applyFont="1" applyFill="1" applyBorder="1" applyAlignment="1">
      <alignment horizontal="left" vertical="center" indent="1" shrinkToFit="1"/>
    </xf>
    <xf numFmtId="0" fontId="9" fillId="3" borderId="17" xfId="0" applyFont="1" applyFill="1" applyBorder="1" applyAlignment="1">
      <alignment horizontal="left" vertical="center" indent="1" shrinkToFit="1"/>
    </xf>
    <xf numFmtId="0" fontId="9" fillId="0" borderId="11" xfId="0" applyFont="1" applyBorder="1" applyAlignment="1">
      <alignment horizontal="left" vertical="center" indent="1" shrinkToFit="1"/>
    </xf>
    <xf numFmtId="0" fontId="9" fillId="7" borderId="50" xfId="0" applyFont="1" applyFill="1" applyBorder="1" applyAlignment="1">
      <alignment horizontal="left" vertical="center" indent="1" shrinkToFit="1"/>
    </xf>
    <xf numFmtId="0" fontId="9" fillId="0" borderId="28" xfId="0" applyFont="1" applyBorder="1" applyAlignment="1">
      <alignment horizontal="left" vertical="center" indent="1" shrinkToFit="1"/>
    </xf>
    <xf numFmtId="0" fontId="9" fillId="7" borderId="7" xfId="0" applyFont="1" applyFill="1" applyBorder="1" applyAlignment="1">
      <alignment horizontal="left" vertical="center" indent="1" shrinkToFit="1"/>
    </xf>
    <xf numFmtId="0" fontId="9" fillId="0" borderId="17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 indent="1" shrinkToFit="1"/>
    </xf>
    <xf numFmtId="0" fontId="9" fillId="0" borderId="43" xfId="0" applyFont="1" applyBorder="1" applyAlignment="1">
      <alignment horizontal="left" vertical="center" indent="1" shrinkToFit="1"/>
    </xf>
    <xf numFmtId="0" fontId="9" fillId="0" borderId="18" xfId="0" applyFont="1" applyBorder="1" applyAlignment="1">
      <alignment horizontal="left" vertical="center" indent="1" shrinkToFit="1"/>
    </xf>
    <xf numFmtId="0" fontId="9" fillId="0" borderId="19" xfId="0" applyFont="1" applyBorder="1" applyAlignment="1">
      <alignment horizontal="left" vertical="center" indent="1" shrinkToFit="1"/>
    </xf>
    <xf numFmtId="0" fontId="9" fillId="0" borderId="37" xfId="0" applyFont="1" applyBorder="1" applyAlignment="1">
      <alignment horizontal="left" vertical="center" indent="1" shrinkToFit="1"/>
    </xf>
    <xf numFmtId="0" fontId="9" fillId="0" borderId="40" xfId="0" applyFont="1" applyBorder="1" applyAlignment="1">
      <alignment horizontal="left" vertical="center" indent="1" shrinkToFit="1"/>
    </xf>
    <xf numFmtId="0" fontId="9" fillId="7" borderId="31" xfId="0" applyFont="1" applyFill="1" applyBorder="1" applyAlignment="1">
      <alignment horizontal="left" vertical="center" indent="1" shrinkToFit="1"/>
    </xf>
    <xf numFmtId="0" fontId="9" fillId="7" borderId="51" xfId="0" applyFont="1" applyFill="1" applyBorder="1" applyAlignment="1">
      <alignment horizontal="left" vertical="center" indent="1" shrinkToFit="1"/>
    </xf>
    <xf numFmtId="0" fontId="0" fillId="0" borderId="7" xfId="0" applyBorder="1"/>
    <xf numFmtId="0" fontId="9" fillId="0" borderId="22" xfId="0" applyFont="1" applyBorder="1" applyAlignment="1">
      <alignment horizontal="left" vertical="center" indent="1"/>
    </xf>
    <xf numFmtId="0" fontId="9" fillId="4" borderId="20" xfId="0" applyFont="1" applyFill="1" applyBorder="1" applyAlignment="1">
      <alignment horizontal="left" vertical="center" indent="1"/>
    </xf>
    <xf numFmtId="0" fontId="4" fillId="2" borderId="11" xfId="0" applyFont="1" applyFill="1" applyBorder="1" applyAlignment="1">
      <alignment vertical="center" wrapText="1"/>
    </xf>
    <xf numFmtId="0" fontId="0" fillId="0" borderId="5" xfId="0" applyBorder="1"/>
    <xf numFmtId="0" fontId="4" fillId="2" borderId="0" xfId="0" applyFont="1" applyFill="1" applyAlignment="1">
      <alignment vertical="center" wrapText="1"/>
    </xf>
    <xf numFmtId="0" fontId="9" fillId="7" borderId="66" xfId="0" applyFont="1" applyFill="1" applyBorder="1" applyAlignment="1">
      <alignment horizontal="left" vertical="center" indent="1" shrinkToFit="1"/>
    </xf>
    <xf numFmtId="0" fontId="9" fillId="0" borderId="67" xfId="0" applyFont="1" applyBorder="1" applyAlignment="1">
      <alignment horizontal="left" vertical="center" indent="1" shrinkToFit="1"/>
    </xf>
    <xf numFmtId="0" fontId="8" fillId="5" borderId="2" xfId="0" applyFont="1" applyFill="1" applyBorder="1" applyAlignment="1">
      <alignment horizontal="left" vertical="center" indent="1"/>
    </xf>
    <xf numFmtId="0" fontId="8" fillId="5" borderId="57" xfId="0" applyFont="1" applyFill="1" applyBorder="1" applyAlignment="1">
      <alignment horizontal="left" vertical="center" indent="1"/>
    </xf>
    <xf numFmtId="0" fontId="8" fillId="5" borderId="61" xfId="0" applyFont="1" applyFill="1" applyBorder="1" applyAlignment="1">
      <alignment horizontal="left" vertical="center" indent="1"/>
    </xf>
    <xf numFmtId="0" fontId="8" fillId="5" borderId="64" xfId="0" applyFont="1" applyFill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1" fillId="4" borderId="0" xfId="0" applyFont="1" applyFill="1" applyAlignment="1">
      <alignment horizontal="left" vertical="center" indent="1"/>
    </xf>
    <xf numFmtId="0" fontId="7" fillId="8" borderId="5" xfId="0" applyFont="1" applyFill="1" applyBorder="1" applyAlignment="1">
      <alignment horizontal="left" vertical="center" wrapText="1" indent="1"/>
    </xf>
    <xf numFmtId="0" fontId="7" fillId="8" borderId="10" xfId="0" applyFont="1" applyFill="1" applyBorder="1" applyAlignment="1">
      <alignment horizontal="left" vertical="center" wrapText="1" indent="1"/>
    </xf>
    <xf numFmtId="0" fontId="3" fillId="6" borderId="55" xfId="0" applyFont="1" applyFill="1" applyBorder="1" applyAlignment="1">
      <alignment horizontal="left" vertical="center" wrapText="1" indent="1"/>
    </xf>
    <xf numFmtId="0" fontId="3" fillId="6" borderId="56" xfId="0" applyFont="1" applyFill="1" applyBorder="1" applyAlignment="1">
      <alignment horizontal="left" vertical="center" wrapText="1" indent="1"/>
    </xf>
    <xf numFmtId="0" fontId="3" fillId="7" borderId="53" xfId="0" applyFont="1" applyFill="1" applyBorder="1" applyAlignment="1">
      <alignment horizontal="left" vertical="center" wrapText="1" indent="1"/>
    </xf>
    <xf numFmtId="0" fontId="3" fillId="7" borderId="54" xfId="0" applyFont="1" applyFill="1" applyBorder="1" applyAlignment="1">
      <alignment horizontal="left" vertical="center" wrapText="1" indent="1"/>
    </xf>
    <xf numFmtId="0" fontId="4" fillId="8" borderId="5" xfId="0" applyFont="1" applyFill="1" applyBorder="1" applyAlignment="1">
      <alignment horizontal="left" vertical="center" wrapText="1" indent="1"/>
    </xf>
    <xf numFmtId="0" fontId="4" fillId="8" borderId="10" xfId="0" applyFont="1" applyFill="1" applyBorder="1" applyAlignment="1">
      <alignment horizontal="left" vertical="center" wrapText="1" indent="1"/>
    </xf>
    <xf numFmtId="0" fontId="8" fillId="5" borderId="13" xfId="0" applyFont="1" applyFill="1" applyBorder="1" applyAlignment="1">
      <alignment horizontal="left" vertical="center" indent="1"/>
    </xf>
    <xf numFmtId="0" fontId="8" fillId="5" borderId="0" xfId="0" applyFont="1" applyFill="1" applyAlignment="1">
      <alignment horizontal="left" vertical="center" indent="1"/>
    </xf>
    <xf numFmtId="0" fontId="8" fillId="5" borderId="1" xfId="0" applyFont="1" applyFill="1" applyBorder="1" applyAlignment="1">
      <alignment horizontal="left" vertical="center" indent="1"/>
    </xf>
    <xf numFmtId="0" fontId="8" fillId="5" borderId="2" xfId="0" applyFont="1" applyFill="1" applyBorder="1" applyAlignment="1">
      <alignment horizontal="left" vertical="center" indent="1"/>
    </xf>
    <xf numFmtId="0" fontId="8" fillId="5" borderId="14" xfId="0" applyFont="1" applyFill="1" applyBorder="1" applyAlignment="1">
      <alignment horizontal="left" vertical="center" indent="1"/>
    </xf>
    <xf numFmtId="0" fontId="9" fillId="6" borderId="6" xfId="0" applyFont="1" applyFill="1" applyBorder="1" applyAlignment="1">
      <alignment horizontal="left" vertical="center" wrapText="1" indent="1"/>
    </xf>
    <xf numFmtId="0" fontId="9" fillId="6" borderId="9" xfId="0" applyFont="1" applyFill="1" applyBorder="1" applyAlignment="1">
      <alignment horizontal="left" vertical="center" wrapText="1" indent="1"/>
    </xf>
    <xf numFmtId="0" fontId="9" fillId="7" borderId="53" xfId="0" applyFont="1" applyFill="1" applyBorder="1" applyAlignment="1">
      <alignment horizontal="left" vertical="center" wrapText="1" indent="1"/>
    </xf>
    <xf numFmtId="0" fontId="9" fillId="7" borderId="54" xfId="0" applyFont="1" applyFill="1" applyBorder="1" applyAlignment="1">
      <alignment horizontal="left" vertical="center" wrapText="1" indent="1"/>
    </xf>
    <xf numFmtId="0" fontId="7" fillId="8" borderId="5" xfId="0" applyFont="1" applyFill="1" applyBorder="1" applyAlignment="1">
      <alignment horizontal="right" vertical="center" indent="1" shrinkToFit="1"/>
    </xf>
    <xf numFmtId="0" fontId="7" fillId="8" borderId="10" xfId="0" applyFont="1" applyFill="1" applyBorder="1" applyAlignment="1">
      <alignment horizontal="right" vertical="center" indent="1" shrinkToFit="1"/>
    </xf>
    <xf numFmtId="0" fontId="9" fillId="6" borderId="6" xfId="0" applyFont="1" applyFill="1" applyBorder="1" applyAlignment="1">
      <alignment horizontal="left" vertical="center" indent="1" shrinkToFit="1"/>
    </xf>
    <xf numFmtId="0" fontId="9" fillId="6" borderId="9" xfId="0" applyFont="1" applyFill="1" applyBorder="1" applyAlignment="1">
      <alignment horizontal="left" vertical="center" indent="1" shrinkToFit="1"/>
    </xf>
    <xf numFmtId="0" fontId="9" fillId="7" borderId="0" xfId="0" applyFont="1" applyFill="1" applyAlignment="1">
      <alignment horizontal="left" vertical="center" indent="1" shrinkToFit="1"/>
    </xf>
    <xf numFmtId="0" fontId="9" fillId="7" borderId="62" xfId="0" applyFont="1" applyFill="1" applyBorder="1" applyAlignment="1">
      <alignment horizontal="left" vertical="center" indent="1" shrinkToFit="1"/>
    </xf>
    <xf numFmtId="169" fontId="9" fillId="6" borderId="6" xfId="1" applyNumberFormat="1" applyFont="1" applyFill="1" applyBorder="1">
      <alignment horizontal="left" vertical="center" indent="1"/>
    </xf>
    <xf numFmtId="169" fontId="9" fillId="7" borderId="8" xfId="1" applyNumberFormat="1" applyFont="1" applyFill="1" applyBorder="1">
      <alignment horizontal="left" vertical="center" indent="1"/>
    </xf>
    <xf numFmtId="169" fontId="7" fillId="8" borderId="5" xfId="1" applyNumberFormat="1" applyFont="1" applyFill="1" applyBorder="1">
      <alignment horizontal="left" vertical="center" indent="1"/>
    </xf>
    <xf numFmtId="169" fontId="3" fillId="6" borderId="0" xfId="1" applyNumberFormat="1" applyFont="1" applyFill="1">
      <alignment horizontal="left" vertical="center" indent="1"/>
    </xf>
    <xf numFmtId="169" fontId="3" fillId="7" borderId="8" xfId="1" applyNumberFormat="1" applyFont="1" applyFill="1" applyBorder="1">
      <alignment horizontal="left" vertical="center" indent="1"/>
    </xf>
    <xf numFmtId="169" fontId="4" fillId="8" borderId="12" xfId="1" applyNumberFormat="1" applyFont="1" applyFill="1" applyBorder="1">
      <alignment horizontal="left" vertical="center" indent="1"/>
    </xf>
    <xf numFmtId="169" fontId="3" fillId="6" borderId="63" xfId="1" applyNumberFormat="1" applyFont="1" applyFill="1" applyBorder="1">
      <alignment horizontal="left" vertical="center" indent="1"/>
    </xf>
    <xf numFmtId="169" fontId="3" fillId="7" borderId="60" xfId="1" applyNumberFormat="1" applyFont="1" applyFill="1" applyBorder="1">
      <alignment horizontal="left" vertical="center" indent="1"/>
    </xf>
    <xf numFmtId="169" fontId="4" fillId="8" borderId="59" xfId="1" applyNumberFormat="1" applyFont="1" applyFill="1" applyBorder="1">
      <alignment horizontal="left" vertical="center" indent="1"/>
    </xf>
    <xf numFmtId="169" fontId="12" fillId="6" borderId="65" xfId="1" applyNumberFormat="1" applyFill="1" applyBorder="1">
      <alignment horizontal="left" vertical="center" indent="1"/>
    </xf>
    <xf numFmtId="169" fontId="12" fillId="7" borderId="0" xfId="1" applyNumberFormat="1" applyFill="1">
      <alignment horizontal="left" vertical="center" indent="1"/>
    </xf>
    <xf numFmtId="169" fontId="13" fillId="8" borderId="58" xfId="1" applyNumberFormat="1" applyFont="1" applyFill="1" applyBorder="1">
      <alignment horizontal="left" vertical="center" indent="1"/>
    </xf>
    <xf numFmtId="169" fontId="9" fillId="0" borderId="41" xfId="0" applyNumberFormat="1" applyFont="1" applyBorder="1" applyAlignment="1">
      <alignment horizontal="right" vertical="center" indent="1"/>
    </xf>
    <xf numFmtId="169" fontId="9" fillId="0" borderId="0" xfId="0" applyNumberFormat="1" applyFont="1" applyAlignment="1">
      <alignment horizontal="right" vertical="center" indent="1"/>
    </xf>
    <xf numFmtId="169" fontId="9" fillId="0" borderId="30" xfId="0" applyNumberFormat="1" applyFont="1" applyBorder="1" applyAlignment="1">
      <alignment horizontal="right" vertical="center" indent="1"/>
    </xf>
    <xf numFmtId="169" fontId="9" fillId="7" borderId="32" xfId="0" applyNumberFormat="1" applyFont="1" applyFill="1" applyBorder="1" applyAlignment="1">
      <alignment horizontal="right" vertical="center" indent="1"/>
    </xf>
    <xf numFmtId="169" fontId="9" fillId="0" borderId="32" xfId="0" applyNumberFormat="1" applyFont="1" applyBorder="1" applyAlignment="1">
      <alignment horizontal="right" vertical="center" indent="1"/>
    </xf>
    <xf numFmtId="169" fontId="9" fillId="0" borderId="36" xfId="0" applyNumberFormat="1" applyFont="1" applyBorder="1" applyAlignment="1">
      <alignment horizontal="right" vertical="center" indent="1"/>
    </xf>
    <xf numFmtId="169" fontId="9" fillId="7" borderId="34" xfId="0" applyNumberFormat="1" applyFont="1" applyFill="1" applyBorder="1" applyAlignment="1">
      <alignment horizontal="right" vertical="center" indent="1"/>
    </xf>
    <xf numFmtId="169" fontId="9" fillId="7" borderId="33" xfId="0" applyNumberFormat="1" applyFont="1" applyFill="1" applyBorder="1" applyAlignment="1">
      <alignment horizontal="right" vertical="center" indent="1"/>
    </xf>
    <xf numFmtId="169" fontId="9" fillId="7" borderId="36" xfId="0" applyNumberFormat="1" applyFont="1" applyFill="1" applyBorder="1" applyAlignment="1">
      <alignment horizontal="right" vertical="center" indent="1"/>
    </xf>
    <xf numFmtId="169" fontId="9" fillId="0" borderId="67" xfId="0" applyNumberFormat="1" applyFont="1" applyBorder="1" applyAlignment="1">
      <alignment horizontal="right" vertical="center" indent="1"/>
    </xf>
    <xf numFmtId="169" fontId="9" fillId="7" borderId="66" xfId="0" applyNumberFormat="1" applyFont="1" applyFill="1" applyBorder="1" applyAlignment="1">
      <alignment horizontal="right" vertical="center" indent="1"/>
    </xf>
    <xf numFmtId="169" fontId="9" fillId="7" borderId="35" xfId="0" applyNumberFormat="1" applyFont="1" applyFill="1" applyBorder="1" applyAlignment="1">
      <alignment horizontal="right" vertical="center" indent="1"/>
    </xf>
    <xf numFmtId="169" fontId="9" fillId="0" borderId="20" xfId="0" applyNumberFormat="1" applyFont="1" applyBorder="1" applyAlignment="1">
      <alignment horizontal="right" vertical="center" indent="1"/>
    </xf>
    <xf numFmtId="169" fontId="9" fillId="3" borderId="15" xfId="0" applyNumberFormat="1" applyFont="1" applyFill="1" applyBorder="1" applyAlignment="1">
      <alignment horizontal="right" vertical="center" indent="1"/>
    </xf>
    <xf numFmtId="169" fontId="9" fillId="0" borderId="15" xfId="0" applyNumberFormat="1" applyFont="1" applyBorder="1" applyAlignment="1">
      <alignment horizontal="right" vertical="center" indent="1"/>
    </xf>
    <xf numFmtId="169" fontId="9" fillId="3" borderId="21" xfId="0" applyNumberFormat="1" applyFont="1" applyFill="1" applyBorder="1" applyAlignment="1">
      <alignment horizontal="right" vertical="center" indent="1"/>
    </xf>
    <xf numFmtId="169" fontId="9" fillId="0" borderId="16" xfId="0" applyNumberFormat="1" applyFont="1" applyBorder="1" applyAlignment="1">
      <alignment horizontal="right" vertical="center" indent="1"/>
    </xf>
    <xf numFmtId="169" fontId="9" fillId="3" borderId="20" xfId="0" applyNumberFormat="1" applyFont="1" applyFill="1" applyBorder="1" applyAlignment="1">
      <alignment horizontal="right" vertical="center" indent="1"/>
    </xf>
    <xf numFmtId="169" fontId="9" fillId="3" borderId="18" xfId="0" applyNumberFormat="1" applyFont="1" applyFill="1" applyBorder="1" applyAlignment="1">
      <alignment horizontal="right" vertical="center" indent="1"/>
    </xf>
    <xf numFmtId="169" fontId="9" fillId="0" borderId="21" xfId="0" applyNumberFormat="1" applyFont="1" applyBorder="1" applyAlignment="1">
      <alignment horizontal="right" vertical="center" indent="1"/>
    </xf>
    <xf numFmtId="169" fontId="9" fillId="0" borderId="17" xfId="0" applyNumberFormat="1" applyFont="1" applyBorder="1" applyAlignment="1">
      <alignment horizontal="right" vertical="center" indent="1"/>
    </xf>
    <xf numFmtId="169" fontId="9" fillId="3" borderId="16" xfId="0" applyNumberFormat="1" applyFont="1" applyFill="1" applyBorder="1" applyAlignment="1">
      <alignment horizontal="right" vertical="center" indent="1"/>
    </xf>
    <xf numFmtId="169" fontId="9" fillId="0" borderId="22" xfId="0" applyNumberFormat="1" applyFont="1" applyBorder="1" applyAlignment="1">
      <alignment horizontal="right" vertical="center" indent="1"/>
    </xf>
    <xf numFmtId="169" fontId="9" fillId="0" borderId="39" xfId="0" applyNumberFormat="1" applyFont="1" applyBorder="1" applyAlignment="1">
      <alignment horizontal="right" vertical="center" indent="1"/>
    </xf>
    <xf numFmtId="169" fontId="9" fillId="0" borderId="37" xfId="0" applyNumberFormat="1" applyFont="1" applyBorder="1" applyAlignment="1">
      <alignment horizontal="right" vertical="center" indent="1"/>
    </xf>
    <xf numFmtId="169" fontId="9" fillId="0" borderId="33" xfId="0" applyNumberFormat="1" applyFont="1" applyBorder="1" applyAlignment="1">
      <alignment horizontal="right" vertical="center" indent="1"/>
    </xf>
    <xf numFmtId="169" fontId="9" fillId="7" borderId="40" xfId="0" applyNumberFormat="1" applyFont="1" applyFill="1" applyBorder="1" applyAlignment="1">
      <alignment horizontal="right" vertical="center" indent="1"/>
    </xf>
    <xf numFmtId="169" fontId="10" fillId="5" borderId="45" xfId="0" applyNumberFormat="1" applyFont="1" applyFill="1" applyBorder="1" applyAlignment="1">
      <alignment horizontal="right" vertical="center" indent="1"/>
    </xf>
    <xf numFmtId="169" fontId="10" fillId="5" borderId="38" xfId="0" applyNumberFormat="1" applyFont="1" applyFill="1" applyBorder="1" applyAlignment="1">
      <alignment horizontal="right" vertical="center" indent="1"/>
    </xf>
    <xf numFmtId="169" fontId="10" fillId="5" borderId="44" xfId="0" applyNumberFormat="1" applyFont="1" applyFill="1" applyBorder="1" applyAlignment="1">
      <alignment horizontal="right" vertical="center" indent="1"/>
    </xf>
    <xf numFmtId="169" fontId="7" fillId="4" borderId="21" xfId="0" applyNumberFormat="1" applyFont="1" applyFill="1" applyBorder="1" applyAlignment="1">
      <alignment horizontal="right" vertical="center" indent="1"/>
    </xf>
    <xf numFmtId="169" fontId="9" fillId="4" borderId="21" xfId="0" applyNumberFormat="1" applyFont="1" applyFill="1" applyBorder="1" applyAlignment="1">
      <alignment horizontal="right" vertical="center" indent="1"/>
    </xf>
    <xf numFmtId="169" fontId="9" fillId="4" borderId="71" xfId="0" applyNumberFormat="1" applyFont="1" applyFill="1" applyBorder="1" applyAlignment="1">
      <alignment horizontal="right" vertical="center" indent="1"/>
    </xf>
    <xf numFmtId="169" fontId="10" fillId="5" borderId="42" xfId="0" applyNumberFormat="1" applyFont="1" applyFill="1" applyBorder="1" applyAlignment="1">
      <alignment horizontal="right" vertical="center" indent="1"/>
    </xf>
    <xf numFmtId="169" fontId="10" fillId="5" borderId="46" xfId="0" applyNumberFormat="1" applyFont="1" applyFill="1" applyBorder="1" applyAlignment="1">
      <alignment horizontal="right" vertical="center" indent="1"/>
    </xf>
    <xf numFmtId="169" fontId="9" fillId="0" borderId="43" xfId="0" applyNumberFormat="1" applyFont="1" applyBorder="1" applyAlignment="1">
      <alignment horizontal="right" vertical="center" indent="1"/>
    </xf>
    <xf numFmtId="169" fontId="9" fillId="7" borderId="67" xfId="0" applyNumberFormat="1" applyFont="1" applyFill="1" applyBorder="1" applyAlignment="1">
      <alignment horizontal="right" vertical="center" indent="1"/>
    </xf>
    <xf numFmtId="169" fontId="9" fillId="0" borderId="34" xfId="0" applyNumberFormat="1" applyFont="1" applyBorder="1" applyAlignment="1">
      <alignment horizontal="right" vertical="center" indent="1"/>
    </xf>
    <xf numFmtId="169" fontId="9" fillId="7" borderId="43" xfId="0" applyNumberFormat="1" applyFont="1" applyFill="1" applyBorder="1" applyAlignment="1">
      <alignment horizontal="right" vertical="center" indent="1"/>
    </xf>
    <xf numFmtId="169" fontId="9" fillId="3" borderId="22" xfId="0" applyNumberFormat="1" applyFont="1" applyFill="1" applyBorder="1" applyAlignment="1">
      <alignment horizontal="right" vertical="center" indent="1"/>
    </xf>
    <xf numFmtId="169" fontId="9" fillId="0" borderId="68" xfId="0" applyNumberFormat="1" applyFont="1" applyBorder="1" applyAlignment="1">
      <alignment horizontal="right" vertical="center" indent="1"/>
    </xf>
    <xf numFmtId="169" fontId="9" fillId="0" borderId="49" xfId="0" applyNumberFormat="1" applyFont="1" applyBorder="1" applyAlignment="1">
      <alignment horizontal="right" vertical="center" indent="1"/>
    </xf>
    <xf numFmtId="169" fontId="9" fillId="7" borderId="69" xfId="0" applyNumberFormat="1" applyFont="1" applyFill="1" applyBorder="1" applyAlignment="1">
      <alignment horizontal="right" vertical="center" indent="1"/>
    </xf>
    <xf numFmtId="169" fontId="9" fillId="7" borderId="31" xfId="0" applyNumberFormat="1" applyFont="1" applyFill="1" applyBorder="1" applyAlignment="1">
      <alignment horizontal="right" vertical="center" indent="1"/>
    </xf>
    <xf numFmtId="169" fontId="9" fillId="0" borderId="40" xfId="0" applyNumberFormat="1" applyFont="1" applyBorder="1" applyAlignment="1">
      <alignment horizontal="right" vertical="center" indent="1"/>
    </xf>
    <xf numFmtId="169" fontId="9" fillId="0" borderId="70" xfId="0" applyNumberFormat="1" applyFont="1" applyBorder="1" applyAlignment="1">
      <alignment horizontal="right" vertical="center" indent="1"/>
    </xf>
    <xf numFmtId="169" fontId="9" fillId="0" borderId="35" xfId="0" applyNumberFormat="1" applyFont="1" applyBorder="1" applyAlignment="1">
      <alignment horizontal="right" vertical="center" indent="1"/>
    </xf>
    <xf numFmtId="169" fontId="10" fillId="5" borderId="41" xfId="0" applyNumberFormat="1" applyFont="1" applyFill="1" applyBorder="1" applyAlignment="1">
      <alignment horizontal="right" vertical="center" indent="1"/>
    </xf>
    <xf numFmtId="169" fontId="10" fillId="5" borderId="29" xfId="0" applyNumberFormat="1" applyFont="1" applyFill="1" applyBorder="1" applyAlignment="1">
      <alignment horizontal="right" vertical="center" indent="1"/>
    </xf>
    <xf numFmtId="169" fontId="10" fillId="5" borderId="4" xfId="0" applyNumberFormat="1" applyFont="1" applyFill="1" applyBorder="1" applyAlignment="1">
      <alignment horizontal="right" vertical="center" indent="1"/>
    </xf>
    <xf numFmtId="169" fontId="10" fillId="5" borderId="26" xfId="0" applyNumberFormat="1" applyFont="1" applyFill="1" applyBorder="1" applyAlignment="1">
      <alignment horizontal="right" vertical="center" indent="1"/>
    </xf>
    <xf numFmtId="169" fontId="9" fillId="4" borderId="17" xfId="0" applyNumberFormat="1" applyFont="1" applyFill="1" applyBorder="1" applyAlignment="1">
      <alignment horizontal="right" vertical="center" indent="1"/>
    </xf>
    <xf numFmtId="169" fontId="9" fillId="4" borderId="0" xfId="0" applyNumberFormat="1" applyFont="1" applyFill="1" applyAlignment="1">
      <alignment horizontal="right" vertical="center" indent="1"/>
    </xf>
    <xf numFmtId="169" fontId="9" fillId="7" borderId="28" xfId="0" applyNumberFormat="1" applyFont="1" applyFill="1" applyBorder="1" applyAlignment="1">
      <alignment horizontal="right" vertical="center" indent="1"/>
    </xf>
    <xf numFmtId="169" fontId="9" fillId="7" borderId="52" xfId="0" applyNumberFormat="1" applyFont="1" applyFill="1" applyBorder="1" applyAlignment="1">
      <alignment horizontal="right" vertical="center" indent="1"/>
    </xf>
    <xf numFmtId="169" fontId="9" fillId="4" borderId="20" xfId="0" applyNumberFormat="1" applyFont="1" applyFill="1" applyBorder="1" applyAlignment="1">
      <alignment horizontal="right" vertical="center" indent="1"/>
    </xf>
    <xf numFmtId="169" fontId="10" fillId="5" borderId="5" xfId="0" applyNumberFormat="1" applyFont="1" applyFill="1" applyBorder="1" applyAlignment="1">
      <alignment horizontal="right" vertical="center" indent="1"/>
    </xf>
  </cellXfs>
  <cellStyles count="47">
    <cellStyle name="20% – Акцентування1" xfId="24" builtinId="30" customBuiltin="1"/>
    <cellStyle name="20% – Акцентування2" xfId="28" builtinId="34" customBuiltin="1"/>
    <cellStyle name="20% – Акцентування3" xfId="32" builtinId="38" customBuiltin="1"/>
    <cellStyle name="20% – Акцентування4" xfId="36" builtinId="42" customBuiltin="1"/>
    <cellStyle name="20% – Акцентування5" xfId="40" builtinId="46" customBuiltin="1"/>
    <cellStyle name="20% – Акцентування6" xfId="44" builtinId="50" customBuiltin="1"/>
    <cellStyle name="40% – Акцентування1" xfId="25" builtinId="31" customBuiltin="1"/>
    <cellStyle name="40% – Акцентування2" xfId="29" builtinId="35" customBuiltin="1"/>
    <cellStyle name="40% – Акцентування3" xfId="33" builtinId="39" customBuiltin="1"/>
    <cellStyle name="40% – Акцентування4" xfId="37" builtinId="43" customBuiltin="1"/>
    <cellStyle name="40% – Акцентування5" xfId="41" builtinId="47" customBuiltin="1"/>
    <cellStyle name="40% – Акцентування6" xfId="45" builtinId="51" customBuiltin="1"/>
    <cellStyle name="60% – Акцентування1" xfId="26" builtinId="32" customBuiltin="1"/>
    <cellStyle name="60% – Акцентування2" xfId="30" builtinId="36" customBuiltin="1"/>
    <cellStyle name="60% – Акцентування3" xfId="34" builtinId="40" customBuiltin="1"/>
    <cellStyle name="60% – Акцентування4" xfId="38" builtinId="44" customBuiltin="1"/>
    <cellStyle name="60% – Акцентування5" xfId="42" builtinId="48" customBuiltin="1"/>
    <cellStyle name="60% – Акцентування6" xfId="46" builtinId="52" customBuiltin="1"/>
    <cellStyle name="Акцентування1" xfId="23" builtinId="29" customBuiltin="1"/>
    <cellStyle name="Акцентування2" xfId="27" builtinId="33" customBuiltin="1"/>
    <cellStyle name="Акцентування3" xfId="31" builtinId="37" customBuiltin="1"/>
    <cellStyle name="Акцентування4" xfId="35" builtinId="41" customBuiltin="1"/>
    <cellStyle name="Акцентування5" xfId="39" builtinId="45" customBuiltin="1"/>
    <cellStyle name="Акцентування6" xfId="43" builtinId="49" customBuiltin="1"/>
    <cellStyle name="Ввід" xfId="14" builtinId="20" customBuiltin="1"/>
    <cellStyle name="Відсотковий" xfId="5" builtinId="5" customBuiltin="1"/>
    <cellStyle name="Гарний" xfId="11" builtinId="26" customBuiltin="1"/>
    <cellStyle name="Грошовий" xfId="1" builtinId="4" customBuiltin="1"/>
    <cellStyle name="Грошови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Звичайний" xfId="0" builtinId="0" customBuiltin="1"/>
    <cellStyle name="Зв'язана клітинка" xfId="17" builtinId="24" customBuiltin="1"/>
    <cellStyle name="Контрольна клітинка" xfId="18" builtinId="23" customBuiltin="1"/>
    <cellStyle name="Назва" xfId="6" builtinId="15" customBuiltin="1"/>
    <cellStyle name="Нейтральний" xfId="13" builtinId="28" customBuiltin="1"/>
    <cellStyle name="Обчислення" xfId="16" builtinId="22" customBuiltin="1"/>
    <cellStyle name="Підсумок" xfId="22" builtinId="25" customBuiltin="1"/>
    <cellStyle name="Поганий" xfId="12" builtinId="27" customBuiltin="1"/>
    <cellStyle name="Примітка" xfId="20" builtinId="10" customBuiltin="1"/>
    <cellStyle name="Результат" xfId="15" builtinId="21" customBuiltin="1"/>
    <cellStyle name="Текст попередження" xfId="19" builtinId="11" customBuiltin="1"/>
    <cellStyle name="Текст пояснення" xfId="21" builtinId="53" customBuiltin="1"/>
    <cellStyle name="Фінансовий" xfId="2" builtinId="3" customBuiltin="1"/>
    <cellStyle name="Фінансовий [0]" xfId="3" builtinId="6" customBuiltin="1"/>
  </cellStyles>
  <dxfs count="1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/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>
        <left/>
        <right style="thin">
          <color theme="4" tint="0.399945066682943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6" tint="0.7999816888943144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5117038483843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/>
        <right style="medium">
          <color theme="4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theme="4" tint="0.39994506668294322"/>
        </left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3"/>
        </right>
        <top style="medium">
          <color theme="3"/>
        </top>
        <bottom style="medium">
          <color theme="6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4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4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3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numFmt numFmtId="169" formatCode="#,##0&quot;₴&quot;"/>
      <fill>
        <patternFill patternType="solid">
          <fgColor indexed="64"/>
          <bgColor theme="3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/>
        <top style="medium">
          <color theme="3"/>
        </top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alignment horizontal="right" vertical="center" textRotation="0" wrapText="0" relativeIndent="1" justifyLastLine="0" shrinkToFit="0" readingOrder="0"/>
      <border diagonalUp="0" diagonalDown="0">
        <right style="medium">
          <color theme="6" tint="0.79998168889431442"/>
        </right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alignment horizontal="righ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numFmt numFmtId="169" formatCode="#,##0&quot;₴&quot;"/>
      <alignment horizontal="right" vertical="center" textRotation="0" wrapText="0" relativeIndent="1" justifyLastLine="0" shrinkToFit="0" readingOrder="0"/>
      <border diagonalUp="0" diagonalDown="0">
        <left/>
        <right style="medium">
          <color theme="6" tint="0.7999816888943144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 style="medium">
          <color theme="6" tint="0.79998168889431442"/>
        </right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 style="medium">
          <color theme="4" tint="0.7999816888943144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 style="medium">
          <color theme="3"/>
        </top>
        <bottom style="medium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Sans Serif"/>
        <family val="2"/>
        <scheme val="minor"/>
      </font>
      <fill>
        <patternFill patternType="solid">
          <fgColor indexed="64"/>
          <bgColor theme="4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/>
        <name val="Microsoft Sans Serif"/>
        <family val="2"/>
        <scheme val="minor"/>
      </font>
      <fill>
        <patternFill patternType="solid">
          <fgColor indexed="64"/>
          <bgColor theme="3"/>
        </patternFill>
      </fill>
      <alignment horizontal="left" vertical="center" textRotation="0" wrapText="0" indent="1" justifyLastLine="0" shrinkToFit="0" readingOrder="0"/>
      <border diagonalUp="0" diagonalDown="0" outline="0">
        <left style="medium">
          <color theme="3"/>
        </left>
        <right/>
        <top/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/>
        <right style="medium">
          <color theme="4" tint="0.7999816888943144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solid">
          <fgColor indexed="64"/>
          <bgColor theme="4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6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1" justifyLastLine="0" shrinkToFit="1" readingOrder="0"/>
      <border diagonalUp="0" diagonalDown="0" outline="0">
        <left style="medium">
          <color theme="4" tint="0.79998168889431442"/>
        </left>
        <right style="medium">
          <color theme="6" tint="0.79998168889431442"/>
        </right>
        <top/>
        <bottom/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</dxf>
    <dxf>
      <font>
        <b val="0"/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border diagonalUp="0" diagonalDown="0" outline="0">
        <left style="medium">
          <color theme="6" tint="0.79998168889431442"/>
        </left>
        <right style="medium">
          <color theme="6" tint="0.79998168889431442"/>
        </right>
      </border>
    </dxf>
    <dxf>
      <border>
        <top style="medium">
          <color theme="3"/>
        </top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>
        <left style="medium">
          <color theme="4" tint="0.79998168889431442"/>
        </left>
        <right style="medium">
          <color theme="4" tint="0.79998168889431442"/>
        </right>
        <top/>
        <bottom/>
        <vertical style="medium">
          <color theme="4" tint="0.79998168889431442"/>
        </vertical>
        <horizontal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Sans Serif"/>
        <scheme val="minor"/>
      </font>
      <fill>
        <patternFill patternType="none">
          <fgColor indexed="64"/>
          <bgColor indexed="65"/>
        </patternFill>
      </fill>
      <alignment horizontal="left" vertical="center" textRotation="0" indent="0" justifyLastLine="0" readingOrder="0"/>
    </dxf>
    <dxf>
      <border>
        <bottom style="medium">
          <color theme="3"/>
        </bottom>
      </border>
    </dxf>
    <dxf>
      <font>
        <strike val="0"/>
        <outline val="0"/>
        <shadow val="0"/>
        <u val="none"/>
        <vertAlign val="baseline"/>
        <sz val="10"/>
        <color theme="4"/>
        <name val="Microsoft Sans Serif"/>
        <scheme val="minor"/>
      </font>
      <fill>
        <patternFill patternType="solid">
          <fgColor indexed="64"/>
          <bgColor theme="3"/>
        </patternFill>
      </fill>
      <alignment horizontal="left" vertical="center" textRotation="0" indent="0" justifyLastLine="0" readingOrder="0"/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</font>
    </dxf>
    <dxf>
      <font>
        <b/>
        <i val="0"/>
      </font>
    </dxf>
    <dxf>
      <font>
        <b/>
        <i val="0"/>
        <color theme="3"/>
      </font>
      <fill>
        <patternFill>
          <bgColor theme="4"/>
        </patternFill>
      </fill>
    </dxf>
    <dxf>
      <font>
        <b val="0"/>
        <i val="0"/>
      </font>
    </dxf>
    <dxf>
      <font>
        <b/>
        <i val="0"/>
      </font>
    </dxf>
    <dxf>
      <font>
        <b/>
        <i val="0"/>
      </font>
    </dxf>
  </dxfs>
  <tableStyles count="2" defaultTableStyle="TableStyleMedium9">
    <tableStyle name="Бюджет" pivot="0" count="3">
      <tableStyleElement type="headerRow" dxfId="160"/>
      <tableStyleElement type="totalRow" dxfId="159"/>
      <tableStyleElement type="firstColumn" dxfId="158"/>
    </tableStyle>
    <tableStyle name="Транспорт" pivot="0" count="3">
      <tableStyleElement type="headerRow" dxfId="157"/>
      <tableStyleElement type="totalRow" dxfId="156"/>
      <tableStyleElement type="firstColumn" dxfId="155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Житло" displayName="Житло" ref="B10:E21" totalsRowCount="1" headerRowDxfId="154" dataDxfId="152" totalsRowDxfId="150" headerRowBorderDxfId="153" tableBorderDxfId="151" totalsRowBorderDxfId="149">
  <autoFilter ref="B10:E20">
    <filterColumn colId="0" hiddenButton="1"/>
    <filterColumn colId="1" hiddenButton="1"/>
    <filterColumn colId="2" hiddenButton="1"/>
    <filterColumn colId="3" hiddenButton="1"/>
  </autoFilter>
  <tableColumns count="4">
    <tableColumn id="1" name="ПОСЛУГИ" totalsRowLabel="Підсумок" dataDxfId="148" totalsRowDxfId="83"/>
    <tableColumn id="2" name="Прогнозовані витрати" totalsRowFunction="sum" dataDxfId="71" totalsRowDxfId="59"/>
    <tableColumn id="3" name="Фактичні витрати" totalsRowFunction="sum" dataDxfId="70" totalsRowDxfId="58"/>
    <tableColumn id="4" name="Різниця" totalsRowFunction="sum" dataDxfId="69" totalsRowDxfId="57">
      <calculatedColumnFormula>Житло[[#This Row],[Прогнозовані витрати]]-Житло[[#This Row],[Фактичні витрати]]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побутові витрати. Різниця обчислюється автоматично, і піктограми оновлюються."/>
    </ext>
  </extLst>
</table>
</file>

<file path=xl/tables/table10.xml><?xml version="1.0" encoding="utf-8"?>
<table xmlns="http://schemas.openxmlformats.org/spreadsheetml/2006/main" id="10" name="ЗаощадженняІнвестиції" displayName="ЗаощадженняІнвестиції" ref="G38:J42" totalsRowCount="1" headerRowDxfId="100" dataDxfId="98" totalsRowDxfId="96" headerRowBorderDxfId="99" tableBorderDxfId="97" totalsRowBorderDxfId="95">
  <autoFilter ref="G38:J41">
    <filterColumn colId="0" hiddenButton="1"/>
    <filterColumn colId="1" hiddenButton="1"/>
    <filterColumn colId="2" hiddenButton="1"/>
    <filterColumn colId="3" hiddenButton="1"/>
  </autoFilter>
  <tableColumns count="4">
    <tableColumn id="1" name="ЗАОЩАДЖЕННЯ АБО ІНВЕСТИЦІЇ" totalsRowLabel="Підсумок" dataDxfId="94" totalsRowDxfId="75"/>
    <tableColumn id="2" name="Прогнозовані витрати" totalsRowFunction="sum" dataDxfId="32" totalsRowDxfId="14"/>
    <tableColumn id="3" name="Фактичні витрати" totalsRowFunction="sum" dataDxfId="31" totalsRowDxfId="13"/>
    <tableColumn id="4" name="Різниця" totalsRowFunction="sum" dataDxfId="30" totalsRowDxfId="12">
      <calculatedColumnFormula>ЗаощадженняІнвестиції[[#This Row],[Прогнозовані витрати]]-ЗаощадженняІнвестиції[[#This Row],[Фактичні витрати]]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заощадження або інвестиції. Різниця обчислюється автоматично, і піктограми оновлюються"/>
    </ext>
  </extLst>
</table>
</file>

<file path=xl/tables/table11.xml><?xml version="1.0" encoding="utf-8"?>
<table xmlns="http://schemas.openxmlformats.org/spreadsheetml/2006/main" id="7" name="ДоглядЗаСобою" displayName="ДоглядЗаСобою" ref="B54:E62" totalsRowCount="1" headerRowDxfId="93" dataDxfId="92" totalsRowDxfId="90" tableBorderDxfId="91">
  <autoFilter ref="B54:E61">
    <filterColumn colId="0" hiddenButton="1"/>
    <filterColumn colId="1" hiddenButton="1"/>
    <filterColumn colId="2" hiddenButton="1"/>
    <filterColumn colId="3" hiddenButton="1"/>
  </autoFilter>
  <tableColumns count="4">
    <tableColumn id="1" name="ДОГЛЯД ЗА СОБОЮ" totalsRowLabel="Підсумок" dataDxfId="89" totalsRowDxfId="78"/>
    <tableColumn id="2" name="Прогнозовані витрати" totalsRowFunction="sum" dataDxfId="8" totalsRowDxfId="2"/>
    <tableColumn id="3" name="Фактичні витрати" totalsRowFunction="sum" dataDxfId="7" totalsRowDxfId="1"/>
    <tableColumn id="4" name="Різниця" totalsRowFunction="sum" dataDxfId="6" totalsRowDxfId="0">
      <calculatedColumnFormula>ДоглядЗаСобою[[#This Row],[Прогнозовані витрати]]-ДоглядЗаСобою[[#This Row],[Фактичні витрати]]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особистий догляд. Різниця обчислюється автоматично, і піктограми оновлюються"/>
    </ext>
  </extLst>
</table>
</file>

<file path=xl/tables/table12.xml><?xml version="1.0" encoding="utf-8"?>
<table xmlns="http://schemas.openxmlformats.org/spreadsheetml/2006/main" id="2" name="Розваги" displayName="Розваги" ref="G10:J20" totalsRowCount="1" headerRowDxfId="88" dataDxfId="87" totalsRowDxfId="85" tableBorderDxfId="86">
  <autoFilter ref="G10:J19">
    <filterColumn colId="0" hiddenButton="1"/>
    <filterColumn colId="1" hiddenButton="1"/>
    <filterColumn colId="2" hiddenButton="1"/>
    <filterColumn colId="3" hiddenButton="1"/>
  </autoFilter>
  <tableColumns count="4">
    <tableColumn id="1" name="РОЗВАГИ" totalsRowLabel="Підсумок" dataDxfId="84" totalsRowDxfId="72"/>
    <tableColumn id="2" name="Прогнозовані витрати" totalsRowFunction="sum" dataDxfId="62" totalsRowDxfId="50"/>
    <tableColumn id="3" name="Фактичні витрати" totalsRowFunction="sum" dataDxfId="61" totalsRowDxfId="49"/>
    <tableColumn id="4" name="Різниця" totalsRowFunction="sum" dataDxfId="60" totalsRowDxfId="48">
      <calculatedColumnFormula>Розваги[[#This Row],[Прогнозовані витрати]]-Розваги[[#This Row],[Фактичні витрати]]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розваги. Різниця обчислюється автоматично, і піктограми оновлюються"/>
    </ext>
  </extLst>
</table>
</file>

<file path=xl/tables/table2.xml><?xml version="1.0" encoding="utf-8"?>
<table xmlns="http://schemas.openxmlformats.org/spreadsheetml/2006/main" id="4" name="Страхування" displayName="Страхування" ref="B33:E38" totalsRowCount="1" headerRowDxfId="147" dataDxfId="145" totalsRowDxfId="143" headerRowBorderDxfId="146" tableBorderDxfId="144" totalsRowBorderDxfId="142">
  <autoFilter ref="B33:E37">
    <filterColumn colId="0" hiddenButton="1"/>
    <filterColumn colId="1" hiddenButton="1"/>
    <filterColumn colId="2" hiddenButton="1"/>
    <filterColumn colId="3" hiddenButton="1"/>
  </autoFilter>
  <tableColumns count="4">
    <tableColumn id="1" name="СТРАХУВАННЯ" totalsRowLabel="Підсумок" dataDxfId="141" totalsRowDxfId="81"/>
    <tableColumn id="2" name="Прогнозовані витрати" totalsRowFunction="sum" dataDxfId="47" totalsRowDxfId="29"/>
    <tableColumn id="3" name="Фактичні витрати" totalsRowFunction="sum" dataDxfId="46" totalsRowDxfId="28"/>
    <tableColumn id="4" name="Різниця" totalsRowFunction="sum" dataDxfId="45" totalsRowDxfId="27">
      <calculatedColumnFormula>Страхування[[#This Row],[Прогнозовані витрати]]-Страхування[[#This Row],[Фактичні витрати]]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страхування. Різниця обчислюється автоматично, і піктограми оновлюються"/>
    </ext>
  </extLst>
</table>
</file>

<file path=xl/tables/table3.xml><?xml version="1.0" encoding="utf-8"?>
<table xmlns="http://schemas.openxmlformats.org/spreadsheetml/2006/main" id="12" name="ЮридичніПослуги" displayName="ЮридичніПослуги" ref="G50:J55" totalsRowCount="1" headerRowDxfId="140" dataDxfId="138" totalsRowDxfId="136" headerRowBorderDxfId="139" tableBorderDxfId="137" totalsRowBorderDxfId="135">
  <autoFilter ref="G50:J54">
    <filterColumn colId="0" hiddenButton="1"/>
    <filterColumn colId="1" hiddenButton="1"/>
    <filterColumn colId="2" hiddenButton="1"/>
    <filterColumn colId="3" hiddenButton="1"/>
  </autoFilter>
  <tableColumns count="4">
    <tableColumn id="1" name="ЮРИДИЧНІ ПОСЛУГИ" totalsRowLabel="Підсумок" totalsRowDxfId="77"/>
    <tableColumn id="2" name="Прогнозовані витрати" totalsRowFunction="sum" dataDxfId="11" totalsRowDxfId="5"/>
    <tableColumn id="3" name="Фактичні витрати" totalsRowFunction="sum" dataDxfId="10" totalsRowDxfId="4"/>
    <tableColumn id="4" name="Різниця" totalsRowFunction="sum" dataDxfId="9" totalsRowDxfId="3">
      <calculatedColumnFormula>ЮридичніПослуги[[#This Row],[Прогнозовані витрати]]-ЮридичніПослуги[[#This Row],[Фактичні витрати]]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юридичні послуги. Різниця обчислюється автоматично, і піктограми оновлюються"/>
    </ext>
  </extLst>
</table>
</file>

<file path=xl/tables/table4.xml><?xml version="1.0" encoding="utf-8"?>
<table xmlns="http://schemas.openxmlformats.org/spreadsheetml/2006/main" id="6" name="ДомашніТварини" displayName="ДомашніТварини" ref="B46:E52" totalsRowCount="1" headerRowDxfId="134" dataDxfId="132" totalsRowDxfId="130" headerRowBorderDxfId="133" tableBorderDxfId="131" totalsRowBorderDxfId="129">
  <autoFilter ref="B46:E51">
    <filterColumn colId="0" hiddenButton="1"/>
    <filterColumn colId="1" hiddenButton="1"/>
    <filterColumn colId="2" hiddenButton="1"/>
    <filterColumn colId="3" hiddenButton="1"/>
  </autoFilter>
  <tableColumns count="4">
    <tableColumn id="1" name="ДОМАШНІ УЛЮБЛЕНЦІ" totalsRowLabel="Підсумок" dataDxfId="128" totalsRowDxfId="79"/>
    <tableColumn id="2" name="Прогнозовані витрати" totalsRowFunction="sum" dataDxfId="44" totalsRowDxfId="26"/>
    <tableColumn id="3" name="Фактичні витрати" totalsRowFunction="sum" dataDxfId="43" totalsRowDxfId="25"/>
    <tableColumn id="4" name="Різниця" totalsRowFunction="sum" dataDxfId="42" totalsRowDxfId="24">
      <calculatedColumnFormula>ДомашніТварини[[#This Row],[Прогнозовані витрати]]-ДомашніТварини[[#This Row],[Фактичні витрати]]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домашніх улюбленців. Різниця обчислюється автоматично, і піктограми оновлюються"/>
    </ext>
  </extLst>
</table>
</file>

<file path=xl/tables/table5.xml><?xml version="1.0" encoding="utf-8"?>
<table xmlns="http://schemas.openxmlformats.org/spreadsheetml/2006/main" id="11" name="ПодарункиПожертви" displayName="ПодарункиПожертви" ref="G44:J48" totalsRowCount="1" headerRowDxfId="127" dataDxfId="126" totalsRowDxfId="124" tableBorderDxfId="125">
  <autoFilter ref="G44:J47">
    <filterColumn colId="0" hiddenButton="1"/>
    <filterColumn colId="1" hiddenButton="1"/>
    <filterColumn colId="2" hiddenButton="1"/>
    <filterColumn colId="3" hiddenButton="1"/>
  </autoFilter>
  <tableColumns count="4">
    <tableColumn id="1" name="ПОДАРУНКИ Й ПОЖЕРТВИ" totalsRowLabel="Підсумок" dataDxfId="123" totalsRowDxfId="76"/>
    <tableColumn id="2" name="Прогнозовані витрати" totalsRowFunction="sum" dataDxfId="41" totalsRowDxfId="23"/>
    <tableColumn id="3" name="Фактичні витрати" totalsRowFunction="sum" dataDxfId="40" totalsRowDxfId="22"/>
    <tableColumn id="4" name="Різниця" totalsRowFunction="sum" dataDxfId="39" totalsRowDxfId="21">
      <calculatedColumnFormula>ПодарункиПожертви[[#This Row],[Прогнозовані витрати]]-ПодарункиПожертви[[#This Row],[Фактичні витрати]]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подарунки й пожертви. Різниця обчислюється автоматично, і піктограми оновлюються"/>
    </ext>
  </extLst>
</table>
</file>

<file path=xl/tables/table6.xml><?xml version="1.0" encoding="utf-8"?>
<table xmlns="http://schemas.openxmlformats.org/spreadsheetml/2006/main" id="5" name="Харчування" displayName="Харчування" ref="B40:E44" totalsRowCount="1" headerRowDxfId="122" dataDxfId="121" totalsRowDxfId="119" tableBorderDxfId="120">
  <autoFilter ref="B40:E43">
    <filterColumn colId="0" hiddenButton="1"/>
    <filterColumn colId="1" hiddenButton="1"/>
    <filterColumn colId="2" hiddenButton="1"/>
    <filterColumn colId="3" hiddenButton="1"/>
  </autoFilter>
  <tableColumns count="4">
    <tableColumn id="1" name="ЇЖА" totalsRowLabel="Підсумок" dataDxfId="118" totalsRowDxfId="80"/>
    <tableColumn id="2" name="Прогнозовані витрати" totalsRowFunction="sum" dataDxfId="38" totalsRowDxfId="20"/>
    <tableColumn id="3" name="Фактичні витрати" totalsRowFunction="sum" dataDxfId="37" totalsRowDxfId="19"/>
    <tableColumn id="4" name="Різниця" totalsRowFunction="sum" dataDxfId="36" totalsRowDxfId="18">
      <calculatedColumnFormula>Харчування[[#This Row],[Прогнозовані витрати]]-Харчування[[#This Row],[Фактичні витрати]]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харчування. Різниця обчислюється автоматично, і піктограми оновлюються"/>
    </ext>
  </extLst>
</table>
</file>

<file path=xl/tables/table7.xml><?xml version="1.0" encoding="utf-8"?>
<table xmlns="http://schemas.openxmlformats.org/spreadsheetml/2006/main" id="9" name="Податки" displayName="Податки" ref="G31:J36" totalsRowCount="1" headerRowDxfId="117" dataDxfId="116" totalsRowDxfId="114" tableBorderDxfId="115">
  <autoFilter ref="G31:J35">
    <filterColumn colId="0" hiddenButton="1"/>
    <filterColumn colId="1" hiddenButton="1"/>
    <filterColumn colId="2" hiddenButton="1"/>
    <filterColumn colId="3" hiddenButton="1"/>
  </autoFilter>
  <tableColumns count="4">
    <tableColumn id="1" name="ПОДАТКИ" totalsRowLabel="Підсумок" dataDxfId="113" totalsRowDxfId="74"/>
    <tableColumn id="2" name="Прогнозовані витрати" totalsRowFunction="sum" dataDxfId="35" totalsRowDxfId="17"/>
    <tableColumn id="3" name="Фактичні витрати" totalsRowFunction="sum" dataDxfId="34" totalsRowDxfId="16"/>
    <tableColumn id="4" name="Різниця" totalsRowFunction="sum" dataDxfId="33" totalsRowDxfId="15">
      <calculatedColumnFormula>Податки[[#This Row],[Прогнозовані витрати]]-Податки[[#This Row],[Фактичні витрати]]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податки. Різниця обчислюється автоматично, і піктограми оновлюються"/>
    </ext>
  </extLst>
</table>
</file>

<file path=xl/tables/table8.xml><?xml version="1.0" encoding="utf-8"?>
<table xmlns="http://schemas.openxmlformats.org/spreadsheetml/2006/main" id="3" name="Транспорт" displayName="Транспорт" ref="B23:E31" totalsRowCount="1" headerRowDxfId="112" dataDxfId="111" totalsRowDxfId="109" tableBorderDxfId="110">
  <autoFilter ref="B23:E30">
    <filterColumn colId="0" hiddenButton="1"/>
    <filterColumn colId="1" hiddenButton="1"/>
    <filterColumn colId="2" hiddenButton="1"/>
    <filterColumn colId="3" hiddenButton="1"/>
  </autoFilter>
  <tableColumns count="4">
    <tableColumn id="1" name="ТРАНСПОРТ" totalsRowLabel="Підсумок" dataDxfId="108" totalsRowDxfId="82"/>
    <tableColumn id="2" name="Прогнозовані витрати" totalsRowFunction="sum" dataDxfId="68" totalsRowDxfId="56"/>
    <tableColumn id="3" name="Фактичні витрати" totalsRowFunction="sum" dataDxfId="67" totalsRowDxfId="55"/>
    <tableColumn id="4" name="Різниця" totalsRowFunction="sum" dataDxfId="66" totalsRowDxfId="54">
      <calculatedColumnFormula>Транспорт[[#This Row],[Прогнозовані витрати]]-Транспорт[[#This Row],[Фактичні витрати]]</calculatedColumnFormula>
    </tableColumn>
  </tableColumns>
  <tableStyleInfo name="Транспор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транспорт. Різниця обчислюється автоматично, і піктограми оновлюються"/>
    </ext>
  </extLst>
</table>
</file>

<file path=xl/tables/table9.xml><?xml version="1.0" encoding="utf-8"?>
<table xmlns="http://schemas.openxmlformats.org/spreadsheetml/2006/main" id="8" name="Кредити" displayName="Кредити" ref="G22:J29" totalsRowCount="1" headerRowDxfId="107" dataDxfId="105" totalsRowDxfId="103" headerRowBorderDxfId="106" tableBorderDxfId="104" totalsRowBorderDxfId="102">
  <autoFilter ref="G22:J28">
    <filterColumn colId="0" hiddenButton="1"/>
    <filterColumn colId="1" hiddenButton="1"/>
    <filterColumn colId="2" hiddenButton="1"/>
    <filterColumn colId="3" hiddenButton="1"/>
  </autoFilter>
  <tableColumns count="4">
    <tableColumn id="1" name="БОРГИ" totalsRowLabel="Підсумок" dataDxfId="101" totalsRowDxfId="73"/>
    <tableColumn id="2" name="Прогнозовані витрати" totalsRowFunction="sum" dataDxfId="65" totalsRowDxfId="53"/>
    <tableColumn id="3" name="Фактичні витрати" totalsRowFunction="sum" dataDxfId="64" totalsRowDxfId="52"/>
    <tableColumn id="4" name="Різниця" totalsRowFunction="sum" dataDxfId="63" totalsRowDxfId="51">
      <calculatedColumnFormula>Кредити[[#This Row],[Прогнозовані витрати]]-Кредити[[#This Row],[Фактичні витрати]]</calculatedColumnFormula>
    </tableColumn>
  </tableColumns>
  <tableStyleInfo name="Бюджет" showFirstColumn="1" showLastColumn="0" showRowStripes="1" showColumnStripes="0"/>
  <extLst>
    <ext xmlns:x14="http://schemas.microsoft.com/office/spreadsheetml/2009/9/main" uri="{504A1905-F514-4f6f-8877-14C23A59335A}">
      <x14:table altTextSummary="Введіть у цю таблицю прогнозовані та фактичні витрати на кредити. Різниця обчислюється автоматично, і піктограми оновлюються"/>
    </ext>
  </extLst>
</table>
</file>

<file path=xl/theme/theme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2F4158"/>
      </a:dk2>
      <a:lt2>
        <a:srgbClr val="F2F2F2"/>
      </a:lt2>
      <a:accent1>
        <a:srgbClr val="D0DE4E"/>
      </a:accent1>
      <a:accent2>
        <a:srgbClr val="3D5157"/>
      </a:accent2>
      <a:accent3>
        <a:srgbClr val="47653F"/>
      </a:accent3>
      <a:accent4>
        <a:srgbClr val="607E4C"/>
      </a:accent4>
      <a:accent5>
        <a:srgbClr val="78A141"/>
      </a:accent5>
      <a:accent6>
        <a:srgbClr val="9BBB59"/>
      </a:accent6>
      <a:hlink>
        <a:srgbClr val="9BBB59"/>
      </a:hlink>
      <a:folHlink>
        <a:srgbClr val="9BBB59"/>
      </a:folHlink>
    </a:clrScheme>
    <a:fontScheme name="Custom 5">
      <a:majorFont>
        <a:latin typeface="Franklin Gothic Demi"/>
        <a:ea typeface=""/>
        <a:cs typeface=""/>
      </a:majorFont>
      <a:minorFont>
        <a:latin typeface="Microsoft Sans Serif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63"/>
  <sheetViews>
    <sheetView showGridLines="0" tabSelected="1" workbookViewId="0"/>
  </sheetViews>
  <sheetFormatPr defaultRowHeight="12.75" x14ac:dyDescent="0.2"/>
  <cols>
    <col min="1" max="1" width="2.28515625" customWidth="1"/>
    <col min="2" max="2" width="47.140625" customWidth="1"/>
    <col min="3" max="3" width="30.7109375" customWidth="1"/>
    <col min="4" max="4" width="23.85546875" customWidth="1"/>
    <col min="5" max="5" width="18.140625" customWidth="1"/>
    <col min="6" max="6" width="4.42578125" customWidth="1"/>
    <col min="7" max="7" width="43" customWidth="1"/>
    <col min="8" max="8" width="30.7109375" customWidth="1"/>
    <col min="9" max="9" width="23.85546875" customWidth="1"/>
    <col min="10" max="10" width="18.140625" customWidth="1"/>
  </cols>
  <sheetData>
    <row r="1" spans="1:10" ht="71.45" customHeight="1" x14ac:dyDescent="0.2">
      <c r="A1" s="6"/>
      <c r="B1" s="73" t="s">
        <v>0</v>
      </c>
      <c r="C1" s="73"/>
      <c r="D1" s="73"/>
      <c r="E1" s="73"/>
      <c r="F1" s="73"/>
      <c r="G1" s="73"/>
      <c r="H1" s="73"/>
      <c r="I1" s="73"/>
      <c r="J1" s="73"/>
    </row>
    <row r="2" spans="1:10" ht="20.100000000000001" customHeight="1" x14ac:dyDescent="0.2">
      <c r="A2" s="1"/>
      <c r="B2" s="5"/>
      <c r="C2" s="4"/>
      <c r="D2" s="4"/>
      <c r="E2" s="4"/>
      <c r="F2" s="4"/>
      <c r="G2" s="4"/>
      <c r="H2" s="4"/>
      <c r="I2" s="4"/>
      <c r="J2" s="4"/>
    </row>
    <row r="3" spans="1:10" ht="18" customHeight="1" x14ac:dyDescent="0.2">
      <c r="A3" s="1"/>
      <c r="B3" s="85" t="s">
        <v>1</v>
      </c>
      <c r="C3" s="87" t="s">
        <v>39</v>
      </c>
      <c r="D3" s="88"/>
      <c r="E3" s="97">
        <v>2500</v>
      </c>
      <c r="F3" s="3"/>
      <c r="G3" s="65" t="s">
        <v>45</v>
      </c>
      <c r="H3" s="93" t="s">
        <v>77</v>
      </c>
      <c r="I3" s="94"/>
      <c r="J3" s="103">
        <f>SUM(C21,C31,C38,C44,C52,C62,H20,H29,H36,H42,H48,H55)</f>
        <v>2060</v>
      </c>
    </row>
    <row r="4" spans="1:10" ht="18" customHeight="1" thickBot="1" x14ac:dyDescent="0.25">
      <c r="A4" s="1"/>
      <c r="B4" s="83"/>
      <c r="C4" s="89" t="s">
        <v>40</v>
      </c>
      <c r="D4" s="90"/>
      <c r="E4" s="98">
        <v>500</v>
      </c>
      <c r="F4" s="3"/>
      <c r="G4" s="66" t="s">
        <v>46</v>
      </c>
      <c r="H4" s="95" t="s">
        <v>78</v>
      </c>
      <c r="I4" s="96"/>
      <c r="J4" s="104">
        <f>SUM(D21,D31,D38,D44,D52,D62,I20,I29,I36,I42,I48,I55)</f>
        <v>2040</v>
      </c>
    </row>
    <row r="5" spans="1:10" ht="18" customHeight="1" thickBot="1" x14ac:dyDescent="0.25">
      <c r="A5" s="1"/>
      <c r="B5" s="86"/>
      <c r="C5" s="74" t="s">
        <v>41</v>
      </c>
      <c r="D5" s="75"/>
      <c r="E5" s="99">
        <f>SUM(E3:E4)</f>
        <v>3000</v>
      </c>
      <c r="F5" s="3"/>
      <c r="G5" s="91" t="s">
        <v>47</v>
      </c>
      <c r="H5" s="91"/>
      <c r="I5" s="92"/>
      <c r="J5" s="105">
        <f>SUM(E21,E31,E38,E44,E52,E62,J20,J29,J36,J42,J48,J55)</f>
        <v>20</v>
      </c>
    </row>
    <row r="6" spans="1:10" ht="18" customHeight="1" x14ac:dyDescent="0.2">
      <c r="A6" s="1"/>
      <c r="B6" s="82" t="s">
        <v>2</v>
      </c>
      <c r="C6" s="76" t="s">
        <v>39</v>
      </c>
      <c r="D6" s="77"/>
      <c r="E6" s="100">
        <v>2500</v>
      </c>
      <c r="F6" s="3"/>
      <c r="G6" s="67" t="s">
        <v>48</v>
      </c>
      <c r="H6" s="93" t="s">
        <v>79</v>
      </c>
      <c r="I6" s="94"/>
      <c r="J6" s="106">
        <f>E5-J3</f>
        <v>940</v>
      </c>
    </row>
    <row r="7" spans="1:10" ht="18" customHeight="1" thickBot="1" x14ac:dyDescent="0.25">
      <c r="A7" s="1"/>
      <c r="B7" s="83"/>
      <c r="C7" s="78" t="s">
        <v>40</v>
      </c>
      <c r="D7" s="79"/>
      <c r="E7" s="101">
        <v>500</v>
      </c>
      <c r="F7" s="3"/>
      <c r="G7" s="68" t="s">
        <v>49</v>
      </c>
      <c r="H7" s="95" t="s">
        <v>80</v>
      </c>
      <c r="I7" s="96"/>
      <c r="J7" s="107">
        <f>E8-J4</f>
        <v>960</v>
      </c>
    </row>
    <row r="8" spans="1:10" ht="18" customHeight="1" thickBot="1" x14ac:dyDescent="0.25">
      <c r="A8" s="1"/>
      <c r="B8" s="84"/>
      <c r="C8" s="80" t="s">
        <v>41</v>
      </c>
      <c r="D8" s="81"/>
      <c r="E8" s="102">
        <f>SUM(E6:E7)</f>
        <v>3000</v>
      </c>
      <c r="F8" s="3"/>
      <c r="G8" s="91" t="s">
        <v>50</v>
      </c>
      <c r="H8" s="91"/>
      <c r="I8" s="92"/>
      <c r="J8" s="108">
        <f>J7-J6</f>
        <v>20</v>
      </c>
    </row>
    <row r="9" spans="1:10" ht="20.100000000000001" customHeight="1" thickBot="1" x14ac:dyDescent="0.25">
      <c r="A9" s="1"/>
      <c r="B9" s="57"/>
      <c r="C9" s="57"/>
      <c r="D9" s="57"/>
      <c r="E9" s="61"/>
      <c r="F9" s="3"/>
      <c r="G9" s="62"/>
      <c r="H9" s="62"/>
      <c r="I9" s="62"/>
      <c r="J9" s="60"/>
    </row>
    <row r="10" spans="1:10" ht="18" customHeight="1" thickBot="1" x14ac:dyDescent="0.25">
      <c r="A10" s="1"/>
      <c r="B10" s="8" t="s">
        <v>3</v>
      </c>
      <c r="C10" s="11" t="s">
        <v>42</v>
      </c>
      <c r="D10" s="11" t="s">
        <v>43</v>
      </c>
      <c r="E10" s="12" t="s">
        <v>44</v>
      </c>
      <c r="F10" s="13"/>
      <c r="G10" s="9" t="s">
        <v>51</v>
      </c>
      <c r="H10" s="25" t="s">
        <v>42</v>
      </c>
      <c r="I10" s="26" t="s">
        <v>43</v>
      </c>
      <c r="J10" s="27" t="s">
        <v>44</v>
      </c>
    </row>
    <row r="11" spans="1:10" ht="18" customHeight="1" thickBot="1" x14ac:dyDescent="0.25">
      <c r="A11" s="1"/>
      <c r="B11" s="34" t="s">
        <v>4</v>
      </c>
      <c r="C11" s="109">
        <v>1500</v>
      </c>
      <c r="D11" s="110">
        <v>1400</v>
      </c>
      <c r="E11" s="111">
        <f>Житло[[#This Row],[Прогнозовані витрати]]-Житло[[#This Row],[Фактичні витрати]]</f>
        <v>100</v>
      </c>
      <c r="F11" s="7"/>
      <c r="G11" s="28" t="s">
        <v>52</v>
      </c>
      <c r="H11" s="121">
        <v>0</v>
      </c>
      <c r="I11" s="121">
        <v>50</v>
      </c>
      <c r="J11" s="121">
        <f>Розваги[[#This Row],[Прогнозовані витрати]]-Розваги[[#This Row],[Фактичні витрати]]</f>
        <v>-50</v>
      </c>
    </row>
    <row r="12" spans="1:10" ht="18" customHeight="1" thickBot="1" x14ac:dyDescent="0.25">
      <c r="A12" s="1"/>
      <c r="B12" s="35" t="s">
        <v>5</v>
      </c>
      <c r="C12" s="112">
        <v>60</v>
      </c>
      <c r="D12" s="112">
        <v>100</v>
      </c>
      <c r="E12" s="112">
        <f>Житло[[#This Row],[Прогнозовані витрати]]-Житло[[#This Row],[Фактичні витрати]]</f>
        <v>-40</v>
      </c>
      <c r="F12" s="2"/>
      <c r="G12" s="29" t="s">
        <v>53</v>
      </c>
      <c r="H12" s="122"/>
      <c r="I12" s="122"/>
      <c r="J12" s="122">
        <f>Розваги[[#This Row],[Прогнозовані витрати]]-Розваги[[#This Row],[Фактичні витрати]]</f>
        <v>0</v>
      </c>
    </row>
    <row r="13" spans="1:10" ht="18" customHeight="1" thickBot="1" x14ac:dyDescent="0.25">
      <c r="A13" s="1"/>
      <c r="B13" s="34" t="s">
        <v>6</v>
      </c>
      <c r="C13" s="113">
        <v>50</v>
      </c>
      <c r="D13" s="114">
        <v>60</v>
      </c>
      <c r="E13" s="114">
        <f>Житло[[#This Row],[Прогнозовані витрати]]-Житло[[#This Row],[Фактичні витрати]]</f>
        <v>-10</v>
      </c>
      <c r="F13" s="2"/>
      <c r="G13" s="30" t="s">
        <v>54</v>
      </c>
      <c r="H13" s="121"/>
      <c r="I13" s="123"/>
      <c r="J13" s="123">
        <f>Розваги[[#This Row],[Прогнозовані витрати]]-Розваги[[#This Row],[Фактичні витрати]]</f>
        <v>0</v>
      </c>
    </row>
    <row r="14" spans="1:10" ht="18" customHeight="1" thickBot="1" x14ac:dyDescent="0.25">
      <c r="A14" s="1"/>
      <c r="B14" s="35" t="s">
        <v>7</v>
      </c>
      <c r="C14" s="115">
        <v>200</v>
      </c>
      <c r="D14" s="112">
        <v>180</v>
      </c>
      <c r="E14" s="112">
        <f>Житло[[#This Row],[Прогнозовані витрати]]-Житло[[#This Row],[Фактичні витрати]]</f>
        <v>20</v>
      </c>
      <c r="F14" s="2"/>
      <c r="G14" s="31" t="s">
        <v>55</v>
      </c>
      <c r="H14" s="124"/>
      <c r="I14" s="124"/>
      <c r="J14" s="122">
        <f>Розваги[[#This Row],[Прогнозовані витрати]]-Розваги[[#This Row],[Фактичні витрати]]</f>
        <v>0</v>
      </c>
    </row>
    <row r="15" spans="1:10" ht="18" customHeight="1" thickBot="1" x14ac:dyDescent="0.25">
      <c r="A15" s="1"/>
      <c r="B15" s="34" t="s">
        <v>8</v>
      </c>
      <c r="C15" s="114"/>
      <c r="D15" s="114"/>
      <c r="E15" s="114">
        <f>Житло[[#This Row],[Прогнозовані витрати]]-Житло[[#This Row],[Фактичні витрати]]</f>
        <v>0</v>
      </c>
      <c r="F15" s="2"/>
      <c r="G15" s="28" t="s">
        <v>56</v>
      </c>
      <c r="H15" s="123"/>
      <c r="I15" s="123"/>
      <c r="J15" s="125">
        <f>Розваги[[#This Row],[Прогнозовані витрати]]-Розваги[[#This Row],[Фактичні витрати]]</f>
        <v>0</v>
      </c>
    </row>
    <row r="16" spans="1:10" ht="18" customHeight="1" thickBot="1" x14ac:dyDescent="0.25">
      <c r="A16" s="1"/>
      <c r="B16" s="35" t="s">
        <v>9</v>
      </c>
      <c r="C16" s="112"/>
      <c r="D16" s="116"/>
      <c r="E16" s="112">
        <f>Житло[[#This Row],[Прогнозовані витрати]]-Житло[[#This Row],[Фактичні витрати]]</f>
        <v>0</v>
      </c>
      <c r="F16" s="2"/>
      <c r="G16" s="31" t="s">
        <v>57</v>
      </c>
      <c r="H16" s="126"/>
      <c r="I16" s="126"/>
      <c r="J16" s="127">
        <f>Розваги[[#This Row],[Прогнозовані витрати]]-Розваги[[#This Row],[Фактичні витрати]]</f>
        <v>0</v>
      </c>
    </row>
    <row r="17" spans="1:10" ht="18" customHeight="1" thickBot="1" x14ac:dyDescent="0.25">
      <c r="A17" s="1"/>
      <c r="B17" s="34" t="s">
        <v>10</v>
      </c>
      <c r="C17" s="114"/>
      <c r="D17" s="113"/>
      <c r="E17" s="113">
        <f>Житло[[#This Row],[Прогнозовані витрати]]-Житло[[#This Row],[Фактичні витрати]]</f>
        <v>0</v>
      </c>
      <c r="F17" s="2"/>
      <c r="G17" s="32" t="s">
        <v>13</v>
      </c>
      <c r="H17" s="128"/>
      <c r="I17" s="128"/>
      <c r="J17" s="129">
        <f>Розваги[[#This Row],[Прогнозовані витрати]]-Розваги[[#This Row],[Фактичні витрати]]</f>
        <v>0</v>
      </c>
    </row>
    <row r="18" spans="1:10" ht="18" customHeight="1" thickBot="1" x14ac:dyDescent="0.25">
      <c r="A18" s="1"/>
      <c r="B18" s="35" t="s">
        <v>11</v>
      </c>
      <c r="C18" s="112"/>
      <c r="D18" s="117"/>
      <c r="E18" s="112">
        <f>Житло[[#This Row],[Прогнозовані витрати]]-Житло[[#This Row],[Фактичні витрати]]</f>
        <v>0</v>
      </c>
      <c r="F18" s="2"/>
      <c r="G18" s="31" t="s">
        <v>13</v>
      </c>
      <c r="H18" s="122"/>
      <c r="I18" s="122"/>
      <c r="J18" s="130">
        <f>Розваги[[#This Row],[Прогнозовані витрати]]-Розваги[[#This Row],[Фактичні витрати]]</f>
        <v>0</v>
      </c>
    </row>
    <row r="19" spans="1:10" ht="18" customHeight="1" thickBot="1" x14ac:dyDescent="0.25">
      <c r="A19" s="1"/>
      <c r="B19" s="64" t="s">
        <v>12</v>
      </c>
      <c r="C19" s="118"/>
      <c r="D19" s="118"/>
      <c r="E19" s="113">
        <f>Житло[[#This Row],[Прогнозовані витрати]]-Житло[[#This Row],[Фактичні витрати]]</f>
        <v>0</v>
      </c>
      <c r="F19" s="2"/>
      <c r="G19" s="32" t="s">
        <v>13</v>
      </c>
      <c r="H19" s="128"/>
      <c r="I19" s="128"/>
      <c r="J19" s="129">
        <f>Розваги[[#This Row],[Прогнозовані витрати]]-Розваги[[#This Row],[Фактичні витрати]]</f>
        <v>0</v>
      </c>
    </row>
    <row r="20" spans="1:10" ht="18" customHeight="1" thickBot="1" x14ac:dyDescent="0.25">
      <c r="A20" s="1"/>
      <c r="B20" s="63" t="s">
        <v>13</v>
      </c>
      <c r="C20" s="119"/>
      <c r="D20" s="119"/>
      <c r="E20" s="120">
        <f>Житло[[#This Row],[Прогнозовані витрати]]-Житло[[#This Row],[Фактичні витрати]]</f>
        <v>0</v>
      </c>
      <c r="F20" s="2"/>
      <c r="G20" s="33" t="s">
        <v>81</v>
      </c>
      <c r="H20" s="139">
        <f>SUBTOTAL(109,Розваги[Прогнозовані витрати])</f>
        <v>0</v>
      </c>
      <c r="I20" s="140">
        <f>SUBTOTAL(109,Розваги[Фактичні витрати])</f>
        <v>50</v>
      </c>
      <c r="J20" s="141">
        <f>SUBTOTAL(109,Розваги[Різниця])</f>
        <v>-50</v>
      </c>
    </row>
    <row r="21" spans="1:10" ht="18" customHeight="1" thickBot="1" x14ac:dyDescent="0.25">
      <c r="A21" s="1"/>
      <c r="B21" s="20" t="s">
        <v>81</v>
      </c>
      <c r="C21" s="136">
        <f>SUBTOTAL(109,Житло[Прогнозовані витрати])</f>
        <v>1810</v>
      </c>
      <c r="D21" s="137">
        <f>SUBTOTAL(109,Житло[Фактичні витрати])</f>
        <v>1740</v>
      </c>
      <c r="E21" s="138">
        <f>SUBTOTAL(109,Житло[Різниця])</f>
        <v>70</v>
      </c>
      <c r="F21" s="2"/>
      <c r="G21" s="71"/>
      <c r="H21" s="71"/>
      <c r="I21" s="71"/>
      <c r="J21" s="71"/>
    </row>
    <row r="22" spans="1:10" ht="18" customHeight="1" thickBot="1" x14ac:dyDescent="0.25">
      <c r="A22" s="1"/>
      <c r="B22" s="69"/>
      <c r="C22" s="69"/>
      <c r="D22" s="69"/>
      <c r="E22" s="69"/>
      <c r="F22" s="2"/>
      <c r="G22" s="10" t="s">
        <v>58</v>
      </c>
      <c r="H22" s="19" t="s">
        <v>42</v>
      </c>
      <c r="I22" s="19" t="s">
        <v>43</v>
      </c>
      <c r="J22" s="18" t="s">
        <v>44</v>
      </c>
    </row>
    <row r="23" spans="1:10" ht="18" customHeight="1" thickBot="1" x14ac:dyDescent="0.25">
      <c r="A23" s="1"/>
      <c r="B23" s="36" t="s">
        <v>14</v>
      </c>
      <c r="C23" s="25" t="s">
        <v>42</v>
      </c>
      <c r="D23" s="26" t="s">
        <v>43</v>
      </c>
      <c r="E23" s="26" t="s">
        <v>44</v>
      </c>
      <c r="F23" s="2"/>
      <c r="G23" s="34" t="s">
        <v>59</v>
      </c>
      <c r="H23" s="109"/>
      <c r="I23" s="114"/>
      <c r="J23" s="132">
        <f>Кредити[[#This Row],[Прогнозовані витрати]]-Кредити[[#This Row],[Фактичні витрати]]</f>
        <v>0</v>
      </c>
    </row>
    <row r="24" spans="1:10" ht="18" customHeight="1" thickBot="1" x14ac:dyDescent="0.25">
      <c r="A24" s="1"/>
      <c r="B24" s="28" t="s">
        <v>15</v>
      </c>
      <c r="C24" s="121">
        <v>250</v>
      </c>
      <c r="D24" s="121">
        <v>250</v>
      </c>
      <c r="E24" s="121">
        <f>Транспорт[[#This Row],[Прогнозовані витрати]]-Транспорт[[#This Row],[Фактичні витрати]]</f>
        <v>0</v>
      </c>
      <c r="F24" s="2"/>
      <c r="G24" s="39" t="s">
        <v>60</v>
      </c>
      <c r="H24" s="112"/>
      <c r="I24" s="116"/>
      <c r="J24" s="112">
        <f>Кредити[[#This Row],[Прогнозовані витрати]]-Кредити[[#This Row],[Фактичні витрати]]</f>
        <v>0</v>
      </c>
    </row>
    <row r="25" spans="1:10" ht="18" customHeight="1" thickBot="1" x14ac:dyDescent="0.25">
      <c r="A25" s="1"/>
      <c r="B25" s="31" t="s">
        <v>16</v>
      </c>
      <c r="C25" s="124"/>
      <c r="D25" s="124"/>
      <c r="E25" s="124">
        <f>Транспорт[[#This Row],[Прогнозовані витрати]]-Транспорт[[#This Row],[Фактичні витрати]]</f>
        <v>0</v>
      </c>
      <c r="F25" s="2"/>
      <c r="G25" s="40" t="s">
        <v>61</v>
      </c>
      <c r="H25" s="133"/>
      <c r="I25" s="113"/>
      <c r="J25" s="114">
        <f>Кредити[[#This Row],[Прогнозовані витрати]]-Кредити[[#This Row],[Фактичні витрати]]</f>
        <v>0</v>
      </c>
    </row>
    <row r="26" spans="1:10" ht="18" customHeight="1" thickBot="1" x14ac:dyDescent="0.25">
      <c r="A26" s="1"/>
      <c r="B26" s="32" t="s">
        <v>17</v>
      </c>
      <c r="C26" s="123"/>
      <c r="D26" s="123"/>
      <c r="E26" s="123">
        <f>Транспорт[[#This Row],[Прогнозовані витрати]]-Транспорт[[#This Row],[Фактичні витрати]]</f>
        <v>0</v>
      </c>
      <c r="F26" s="2"/>
      <c r="G26" s="35" t="s">
        <v>61</v>
      </c>
      <c r="H26" s="112"/>
      <c r="I26" s="116"/>
      <c r="J26" s="112">
        <f>Кредити[[#This Row],[Прогнозовані витрати]]-Кредити[[#This Row],[Фактичні витрати]]</f>
        <v>0</v>
      </c>
    </row>
    <row r="27" spans="1:10" ht="18" customHeight="1" thickBot="1" x14ac:dyDescent="0.25">
      <c r="A27" s="1"/>
      <c r="B27" s="31" t="s">
        <v>18</v>
      </c>
      <c r="C27" s="126"/>
      <c r="D27" s="126"/>
      <c r="E27" s="126">
        <f>Транспорт[[#This Row],[Прогнозовані витрати]]-Транспорт[[#This Row],[Фактичні витрати]]</f>
        <v>0</v>
      </c>
      <c r="F27" s="2"/>
      <c r="G27" s="41" t="s">
        <v>61</v>
      </c>
      <c r="H27" s="133"/>
      <c r="I27" s="113"/>
      <c r="J27" s="134">
        <f>Кредити[[#This Row],[Прогнозовані витрати]]-Кредити[[#This Row],[Фактичні витрати]]</f>
        <v>0</v>
      </c>
    </row>
    <row r="28" spans="1:10" ht="18" customHeight="1" thickBot="1" x14ac:dyDescent="0.25">
      <c r="A28" s="1"/>
      <c r="B28" s="37" t="s">
        <v>19</v>
      </c>
      <c r="C28" s="123"/>
      <c r="D28" s="123"/>
      <c r="E28" s="123">
        <f>Транспорт[[#This Row],[Прогнозовані витрати]]-Транспорт[[#This Row],[Фактичні витрати]]</f>
        <v>0</v>
      </c>
      <c r="F28" s="2"/>
      <c r="G28" s="42" t="s">
        <v>13</v>
      </c>
      <c r="H28" s="135"/>
      <c r="I28" s="117"/>
      <c r="J28" s="135">
        <f>Кредити[[#This Row],[Прогнозовані витрати]]-Кредити[[#This Row],[Фактичні витрати]]</f>
        <v>0</v>
      </c>
    </row>
    <row r="29" spans="1:10" ht="18" customHeight="1" thickBot="1" x14ac:dyDescent="0.25">
      <c r="A29" s="1"/>
      <c r="B29" s="38" t="s">
        <v>20</v>
      </c>
      <c r="C29" s="126"/>
      <c r="D29" s="126"/>
      <c r="E29" s="126">
        <f>Транспорт[[#This Row],[Прогнозовані витрати]]-Транспорт[[#This Row],[Фактичні витрати]]</f>
        <v>0</v>
      </c>
      <c r="F29" s="2"/>
      <c r="G29" s="10" t="s">
        <v>81</v>
      </c>
      <c r="H29" s="136">
        <f>SUBTOTAL(109,Кредити[Прогнозовані витрати])</f>
        <v>0</v>
      </c>
      <c r="I29" s="142">
        <f>SUBTOTAL(109,Кредити[Фактичні витрати])</f>
        <v>0</v>
      </c>
      <c r="J29" s="143">
        <f>SUBTOTAL(109,Кредити[Різниця])</f>
        <v>0</v>
      </c>
    </row>
    <row r="30" spans="1:10" ht="18" customHeight="1" x14ac:dyDescent="0.2">
      <c r="A30" s="1"/>
      <c r="B30" s="32" t="s">
        <v>13</v>
      </c>
      <c r="C30" s="128"/>
      <c r="D30" s="131"/>
      <c r="E30" s="128">
        <f>Транспорт[[#This Row],[Прогнозовані витрати]]-Транспорт[[#This Row],[Фактичні витрати]]</f>
        <v>0</v>
      </c>
      <c r="F30" s="2"/>
      <c r="G30" s="70"/>
      <c r="H30" s="70"/>
      <c r="I30" s="70"/>
      <c r="J30" s="70"/>
    </row>
    <row r="31" spans="1:10" ht="18" customHeight="1" x14ac:dyDescent="0.2">
      <c r="A31" s="1"/>
      <c r="B31" s="33" t="s">
        <v>81</v>
      </c>
      <c r="C31" s="140">
        <f>SUBTOTAL(109,Транспорт[Прогнозовані витрати])</f>
        <v>250</v>
      </c>
      <c r="D31" s="140">
        <f>SUBTOTAL(109,Транспорт[Фактичні витрати])</f>
        <v>250</v>
      </c>
      <c r="E31" s="140">
        <f>SUBTOTAL(109,Транспорт[Різниця])</f>
        <v>0</v>
      </c>
      <c r="F31" s="7"/>
      <c r="G31" s="36" t="s">
        <v>62</v>
      </c>
      <c r="H31" s="25" t="s">
        <v>42</v>
      </c>
      <c r="I31" s="25" t="s">
        <v>43</v>
      </c>
      <c r="J31" s="25" t="s">
        <v>44</v>
      </c>
    </row>
    <row r="32" spans="1:10" ht="18" customHeight="1" thickBot="1" x14ac:dyDescent="0.25">
      <c r="A32" s="1"/>
      <c r="B32" s="70"/>
      <c r="C32" s="70"/>
      <c r="D32" s="70"/>
      <c r="E32" s="70"/>
      <c r="F32" s="7"/>
      <c r="G32" s="28" t="s">
        <v>63</v>
      </c>
      <c r="H32" s="128"/>
      <c r="I32" s="128"/>
      <c r="J32" s="128">
        <f>Податки[[#This Row],[Прогнозовані витрати]]-Податки[[#This Row],[Фактичні витрати]]</f>
        <v>0</v>
      </c>
    </row>
    <row r="33" spans="1:10" ht="18" customHeight="1" thickBot="1" x14ac:dyDescent="0.25">
      <c r="A33" s="1"/>
      <c r="B33" s="10" t="s">
        <v>21</v>
      </c>
      <c r="C33" s="17" t="s">
        <v>42</v>
      </c>
      <c r="D33" s="16" t="s">
        <v>43</v>
      </c>
      <c r="E33" s="15" t="s">
        <v>44</v>
      </c>
      <c r="F33" s="7"/>
      <c r="G33" s="43" t="s">
        <v>64</v>
      </c>
      <c r="H33" s="122"/>
      <c r="I33" s="148"/>
      <c r="J33" s="148">
        <f>Податки[[#This Row],[Прогнозовані витрати]]-Податки[[#This Row],[Фактичні витрати]]</f>
        <v>0</v>
      </c>
    </row>
    <row r="34" spans="1:10" ht="18" customHeight="1" thickBot="1" x14ac:dyDescent="0.25">
      <c r="A34" s="23"/>
      <c r="B34" s="44" t="s">
        <v>22</v>
      </c>
      <c r="C34" s="132"/>
      <c r="D34" s="144"/>
      <c r="E34" s="109">
        <f>Страхування[[#This Row],[Прогнозовані витрати]]-Страхування[[#This Row],[Фактичні витрати]]</f>
        <v>0</v>
      </c>
      <c r="F34" s="7"/>
      <c r="G34" s="37" t="s">
        <v>65</v>
      </c>
      <c r="H34" s="123"/>
      <c r="I34" s="131"/>
      <c r="J34" s="131">
        <f>Податки[[#This Row],[Прогнозовані витрати]]-Податки[[#This Row],[Фактичні витрати]]</f>
        <v>0</v>
      </c>
    </row>
    <row r="35" spans="1:10" ht="18" customHeight="1" thickBot="1" x14ac:dyDescent="0.25">
      <c r="A35" s="23"/>
      <c r="B35" s="45" t="s">
        <v>23</v>
      </c>
      <c r="C35" s="112"/>
      <c r="D35" s="145"/>
      <c r="E35" s="145">
        <f>Страхування[[#This Row],[Прогнозовані витрати]]-Страхування[[#This Row],[Фактичні витрати]]</f>
        <v>0</v>
      </c>
      <c r="F35" s="7"/>
      <c r="G35" s="43" t="s">
        <v>13</v>
      </c>
      <c r="H35" s="148"/>
      <c r="I35" s="148"/>
      <c r="J35" s="148">
        <f>Податки[[#This Row],[Прогнозовані витрати]]-Податки[[#This Row],[Фактичні витрати]]</f>
        <v>0</v>
      </c>
    </row>
    <row r="36" spans="1:10" ht="18" customHeight="1" thickBot="1" x14ac:dyDescent="0.25">
      <c r="A36" s="23"/>
      <c r="B36" s="46" t="s">
        <v>24</v>
      </c>
      <c r="C36" s="114"/>
      <c r="D36" s="146"/>
      <c r="E36" s="114">
        <f>Страхування[[#This Row],[Прогнозовані витрати]]-Страхування[[#This Row],[Фактичні витрати]]</f>
        <v>0</v>
      </c>
      <c r="F36" s="7"/>
      <c r="G36" s="33" t="s">
        <v>81</v>
      </c>
      <c r="H36" s="140">
        <f>SUBTOTAL(109,Податки[Прогнозовані витрати])</f>
        <v>0</v>
      </c>
      <c r="I36" s="140">
        <f>SUBTOTAL(109,Податки[Фактичні витрати])</f>
        <v>0</v>
      </c>
      <c r="J36" s="140">
        <f>SUBTOTAL(109,Податки[Різниця])</f>
        <v>0</v>
      </c>
    </row>
    <row r="37" spans="1:10" ht="18" customHeight="1" thickBot="1" x14ac:dyDescent="0.25">
      <c r="A37" s="23"/>
      <c r="B37" s="47" t="s">
        <v>13</v>
      </c>
      <c r="C37" s="135"/>
      <c r="D37" s="147"/>
      <c r="E37" s="135">
        <f>Страхування[[#This Row],[Прогнозовані витрати]]-Страхування[[#This Row],[Фактичні витрати]]</f>
        <v>0</v>
      </c>
      <c r="F37" s="2"/>
      <c r="G37" s="70"/>
      <c r="H37" s="70"/>
      <c r="I37" s="70"/>
      <c r="J37" s="70"/>
    </row>
    <row r="38" spans="1:10" ht="18" customHeight="1" thickBot="1" x14ac:dyDescent="0.25">
      <c r="A38" s="1"/>
      <c r="B38" s="10" t="s">
        <v>81</v>
      </c>
      <c r="C38" s="156">
        <f>SUBTOTAL(109,Страхування[Прогнозовані витрати])</f>
        <v>0</v>
      </c>
      <c r="D38" s="157">
        <f>SUBTOTAL(109,Страхування[Фактичні витрати])</f>
        <v>0</v>
      </c>
      <c r="E38" s="158">
        <f>SUBTOTAL(109,Страхування[Різниця])</f>
        <v>0</v>
      </c>
      <c r="F38" s="2"/>
      <c r="G38" s="21" t="s">
        <v>66</v>
      </c>
      <c r="H38" s="22" t="s">
        <v>42</v>
      </c>
      <c r="I38" s="14" t="s">
        <v>43</v>
      </c>
      <c r="J38" s="15" t="s">
        <v>44</v>
      </c>
    </row>
    <row r="39" spans="1:10" ht="18" customHeight="1" thickBot="1" x14ac:dyDescent="0.25">
      <c r="A39" s="1"/>
      <c r="B39" s="70"/>
      <c r="C39" s="70"/>
      <c r="D39" s="70"/>
      <c r="E39" s="70"/>
      <c r="F39" s="24"/>
      <c r="G39" s="49" t="s">
        <v>67</v>
      </c>
      <c r="H39" s="109"/>
      <c r="I39" s="149"/>
      <c r="J39" s="150">
        <f>ЗаощадженняІнвестиції[[#This Row],[Прогнозовані витрати]]-ЗаощадженняІнвестиції[[#This Row],[Фактичні витрати]]</f>
        <v>0</v>
      </c>
    </row>
    <row r="40" spans="1:10" ht="18" customHeight="1" thickBot="1" x14ac:dyDescent="0.25">
      <c r="A40" s="1"/>
      <c r="B40" s="36" t="s">
        <v>25</v>
      </c>
      <c r="C40" s="48" t="s">
        <v>42</v>
      </c>
      <c r="D40" s="25" t="s">
        <v>43</v>
      </c>
      <c r="E40" s="25" t="s">
        <v>44</v>
      </c>
      <c r="F40" s="24"/>
      <c r="G40" s="35" t="s">
        <v>68</v>
      </c>
      <c r="H40" s="115"/>
      <c r="I40" s="151"/>
      <c r="J40" s="152">
        <f>ЗаощадженняІнвестиції[[#This Row],[Прогнозовані витрати]]-ЗаощадженняІнвестиції[[#This Row],[Фактичні витрати]]</f>
        <v>0</v>
      </c>
    </row>
    <row r="41" spans="1:10" ht="18" customHeight="1" thickBot="1" x14ac:dyDescent="0.25">
      <c r="A41" s="1"/>
      <c r="B41" s="28" t="s">
        <v>26</v>
      </c>
      <c r="C41" s="129"/>
      <c r="D41" s="128"/>
      <c r="E41" s="128">
        <f>Харчування[[#This Row],[Прогнозовані витрати]]-Харчування[[#This Row],[Фактичні витрати]]</f>
        <v>0</v>
      </c>
      <c r="F41" s="24"/>
      <c r="G41" s="50" t="s">
        <v>13</v>
      </c>
      <c r="H41" s="153"/>
      <c r="I41" s="154"/>
      <c r="J41" s="155">
        <f>ЗаощадженняІнвестиції[[#This Row],[Прогнозовані витрати]]-ЗаощадженняІнвестиції[[#This Row],[Фактичні витрати]]</f>
        <v>0</v>
      </c>
    </row>
    <row r="42" spans="1:10" ht="18" customHeight="1" thickBot="1" x14ac:dyDescent="0.25">
      <c r="A42" s="1"/>
      <c r="B42" s="31" t="s">
        <v>27</v>
      </c>
      <c r="C42" s="130"/>
      <c r="D42" s="122"/>
      <c r="E42" s="122">
        <f>Харчування[[#This Row],[Прогнозовані витрати]]-Харчування[[#This Row],[Фактичні витрати]]</f>
        <v>0</v>
      </c>
      <c r="F42" s="2"/>
      <c r="G42" s="21" t="s">
        <v>81</v>
      </c>
      <c r="H42" s="137">
        <f>SUBTOTAL(109,ЗаощадженняІнвестиції[Прогнозовані витрати])</f>
        <v>0</v>
      </c>
      <c r="I42" s="159">
        <f>SUBTOTAL(109,ЗаощадженняІнвестиції[Фактичні витрати])</f>
        <v>0</v>
      </c>
      <c r="J42" s="158">
        <f>SUBTOTAL(109,ЗаощадженняІнвестиції[Різниця])</f>
        <v>0</v>
      </c>
    </row>
    <row r="43" spans="1:10" ht="18" customHeight="1" x14ac:dyDescent="0.2">
      <c r="A43" s="1"/>
      <c r="B43" s="32" t="s">
        <v>13</v>
      </c>
      <c r="C43" s="129"/>
      <c r="D43" s="128"/>
      <c r="E43" s="128">
        <f>Харчування[[#This Row],[Прогнозовані витрати]]-Харчування[[#This Row],[Фактичні витрати]]</f>
        <v>0</v>
      </c>
      <c r="F43" s="2"/>
      <c r="G43" s="70"/>
      <c r="H43" s="70"/>
      <c r="I43" s="70"/>
      <c r="J43" s="70"/>
    </row>
    <row r="44" spans="1:10" ht="18" customHeight="1" x14ac:dyDescent="0.2">
      <c r="A44" s="1"/>
      <c r="B44" s="33" t="s">
        <v>81</v>
      </c>
      <c r="C44" s="160">
        <f>SUBTOTAL(109,Харчування[Прогнозовані витрати])</f>
        <v>0</v>
      </c>
      <c r="D44" s="140">
        <f>SUBTOTAL(109,Харчування[Фактичні витрати])</f>
        <v>0</v>
      </c>
      <c r="E44" s="140">
        <f>SUBTOTAL(109,Харчування[Різниця])</f>
        <v>0</v>
      </c>
      <c r="F44" s="2"/>
      <c r="G44" s="36" t="s">
        <v>69</v>
      </c>
      <c r="H44" s="48" t="s">
        <v>42</v>
      </c>
      <c r="I44" s="25" t="s">
        <v>43</v>
      </c>
      <c r="J44" s="27" t="s">
        <v>44</v>
      </c>
    </row>
    <row r="45" spans="1:10" ht="18" customHeight="1" thickBot="1" x14ac:dyDescent="0.25">
      <c r="A45" s="1"/>
      <c r="B45" s="70"/>
      <c r="C45" s="70"/>
      <c r="D45" s="70"/>
      <c r="E45" s="70"/>
      <c r="F45" s="7"/>
      <c r="G45" s="51" t="s">
        <v>70</v>
      </c>
      <c r="H45" s="129"/>
      <c r="I45" s="128"/>
      <c r="J45" s="129">
        <f>ПодарункиПожертви[[#This Row],[Прогнозовані витрати]]-ПодарункиПожертви[[#This Row],[Фактичні витрати]]</f>
        <v>0</v>
      </c>
    </row>
    <row r="46" spans="1:10" ht="18" customHeight="1" thickBot="1" x14ac:dyDescent="0.25">
      <c r="A46" s="1"/>
      <c r="B46" s="21" t="s">
        <v>28</v>
      </c>
      <c r="C46" s="17" t="s">
        <v>42</v>
      </c>
      <c r="D46" s="17" t="s">
        <v>43</v>
      </c>
      <c r="E46" s="17" t="s">
        <v>44</v>
      </c>
      <c r="F46" s="7"/>
      <c r="G46" s="43" t="s">
        <v>71</v>
      </c>
      <c r="H46" s="130"/>
      <c r="I46" s="122"/>
      <c r="J46" s="130">
        <f>ПодарункиПожертви[[#This Row],[Прогнозовані витрати]]-ПодарункиПожертви[[#This Row],[Фактичні витрати]]</f>
        <v>0</v>
      </c>
    </row>
    <row r="47" spans="1:10" ht="18" customHeight="1" thickBot="1" x14ac:dyDescent="0.25">
      <c r="A47" s="1"/>
      <c r="B47" s="53" t="s">
        <v>29</v>
      </c>
      <c r="C47" s="114"/>
      <c r="D47" s="114"/>
      <c r="E47" s="109">
        <f>ДомашніТварини[[#This Row],[Прогнозовані витрати]]-ДомашніТварини[[#This Row],[Фактичні витрати]]</f>
        <v>0</v>
      </c>
      <c r="F47" s="7"/>
      <c r="G47" s="52" t="s">
        <v>72</v>
      </c>
      <c r="H47" s="129"/>
      <c r="I47" s="128"/>
      <c r="J47" s="129">
        <f>ПодарункиПожертви[[#This Row],[Прогнозовані витрати]]-ПодарункиПожертви[[#This Row],[Фактичні витрати]]</f>
        <v>0</v>
      </c>
    </row>
    <row r="48" spans="1:10" ht="18" customHeight="1" thickBot="1" x14ac:dyDescent="0.25">
      <c r="A48" s="1"/>
      <c r="B48" s="35" t="s">
        <v>30</v>
      </c>
      <c r="C48" s="112"/>
      <c r="D48" s="112"/>
      <c r="E48" s="112">
        <f>ДомашніТварини[[#This Row],[Прогнозовані витрати]]-ДомашніТварини[[#This Row],[Фактичні витрати]]</f>
        <v>0</v>
      </c>
      <c r="F48" s="2"/>
      <c r="G48" s="33" t="s">
        <v>81</v>
      </c>
      <c r="H48" s="160">
        <f>SUBTOTAL(109,ПодарункиПожертви[Прогнозовані витрати])</f>
        <v>0</v>
      </c>
      <c r="I48" s="140">
        <f>SUBTOTAL(109,ПодарункиПожертви[Фактичні витрати])</f>
        <v>0</v>
      </c>
      <c r="J48" s="161">
        <f>SUBTOTAL(109,ПодарункиПожертви[Різниця])</f>
        <v>0</v>
      </c>
    </row>
    <row r="49" spans="1:10" ht="18" customHeight="1" thickBot="1" x14ac:dyDescent="0.25">
      <c r="A49" s="1"/>
      <c r="B49" s="53" t="s">
        <v>31</v>
      </c>
      <c r="C49" s="114"/>
      <c r="D49" s="113"/>
      <c r="E49" s="134">
        <f>ДомашніТварини[[#This Row],[Прогнозовані витрати]]-ДомашніТварини[[#This Row],[Фактичні витрати]]</f>
        <v>0</v>
      </c>
      <c r="F49" s="2"/>
      <c r="G49" s="70"/>
      <c r="H49" s="70"/>
      <c r="I49" s="70"/>
      <c r="J49" s="70"/>
    </row>
    <row r="50" spans="1:10" ht="18" customHeight="1" thickBot="1" x14ac:dyDescent="0.25">
      <c r="A50" s="1"/>
      <c r="B50" s="35" t="s">
        <v>32</v>
      </c>
      <c r="C50" s="112"/>
      <c r="D50" s="115"/>
      <c r="E50" s="112">
        <f>ДомашніТварини[[#This Row],[Прогнозовані витрати]]-ДомашніТварини[[#This Row],[Фактичні витрати]]</f>
        <v>0</v>
      </c>
      <c r="F50" s="2"/>
      <c r="G50" s="21" t="s">
        <v>73</v>
      </c>
      <c r="H50" s="22" t="s">
        <v>42</v>
      </c>
      <c r="I50" s="17" t="s">
        <v>43</v>
      </c>
      <c r="J50" s="17" t="s">
        <v>44</v>
      </c>
    </row>
    <row r="51" spans="1:10" ht="18" customHeight="1" thickBot="1" x14ac:dyDescent="0.25">
      <c r="A51" s="1"/>
      <c r="B51" s="54" t="s">
        <v>13</v>
      </c>
      <c r="C51" s="153"/>
      <c r="D51" s="114"/>
      <c r="E51" s="114">
        <f>ДомашніТварини[[#This Row],[Прогнозовані витрати]]-ДомашніТварини[[#This Row],[Фактичні витрати]]</f>
        <v>0</v>
      </c>
      <c r="F51" s="24"/>
      <c r="G51" s="50" t="s">
        <v>74</v>
      </c>
      <c r="H51" s="110"/>
      <c r="I51" s="114"/>
      <c r="J51" s="114">
        <f>ЮридичніПослуги[[#This Row],[Прогнозовані витрати]]-ЮридичніПослуги[[#This Row],[Фактичні витрати]]</f>
        <v>0</v>
      </c>
    </row>
    <row r="52" spans="1:10" ht="18" customHeight="1" thickBot="1" x14ac:dyDescent="0.25">
      <c r="A52" s="1"/>
      <c r="B52" s="20" t="s">
        <v>81</v>
      </c>
      <c r="C52" s="156">
        <f>SUBTOTAL(109,ДомашніТварини[Прогнозовані витрати])</f>
        <v>0</v>
      </c>
      <c r="D52" s="156">
        <f>SUBTOTAL(109,ДомашніТварини[Фактичні витрати])</f>
        <v>0</v>
      </c>
      <c r="E52" s="156">
        <f>SUBTOTAL(109,ДомашніТварини[Різниця])</f>
        <v>0</v>
      </c>
      <c r="F52" s="24"/>
      <c r="G52" s="55" t="s">
        <v>75</v>
      </c>
      <c r="H52" s="162"/>
      <c r="I52" s="112"/>
      <c r="J52" s="112">
        <f>ЮридичніПослуги[[#This Row],[Прогнозовані витрати]]-ЮридичніПослуги[[#This Row],[Фактичні витрати]]</f>
        <v>0</v>
      </c>
    </row>
    <row r="53" spans="1:10" ht="18" customHeight="1" thickBot="1" x14ac:dyDescent="0.25">
      <c r="A53" s="1"/>
      <c r="B53" s="70"/>
      <c r="C53" s="70"/>
      <c r="D53" s="70"/>
      <c r="E53" s="70"/>
      <c r="F53" s="24"/>
      <c r="G53" s="50" t="s">
        <v>76</v>
      </c>
      <c r="H53" s="110"/>
      <c r="I53" s="114"/>
      <c r="J53" s="118">
        <f>ЮридичніПослуги[[#This Row],[Прогнозовані витрати]]-ЮридичніПослуги[[#This Row],[Фактичні витрати]]</f>
        <v>0</v>
      </c>
    </row>
    <row r="54" spans="1:10" ht="18" customHeight="1" thickBot="1" x14ac:dyDescent="0.25">
      <c r="A54" s="1"/>
      <c r="B54" s="58" t="s">
        <v>33</v>
      </c>
      <c r="C54" s="27" t="s">
        <v>42</v>
      </c>
      <c r="D54" s="26" t="s">
        <v>43</v>
      </c>
      <c r="E54" s="27" t="s">
        <v>44</v>
      </c>
      <c r="F54" s="24"/>
      <c r="G54" s="56" t="s">
        <v>13</v>
      </c>
      <c r="H54" s="163"/>
      <c r="I54" s="116"/>
      <c r="J54" s="117">
        <f>ЮридичніПослуги[[#This Row],[Прогнозовані витрати]]-ЮридичніПослуги[[#This Row],[Фактичні витрати]]</f>
        <v>0</v>
      </c>
    </row>
    <row r="55" spans="1:10" ht="18" customHeight="1" thickBot="1" x14ac:dyDescent="0.25">
      <c r="A55" s="1"/>
      <c r="B55" s="32" t="s">
        <v>30</v>
      </c>
      <c r="C55" s="110"/>
      <c r="D55" s="128"/>
      <c r="E55" s="128">
        <f>ДоглядЗаСобою[[#This Row],[Прогнозовані витрати]]-ДоглядЗаСобою[[#This Row],[Фактичні витрати]]</f>
        <v>0</v>
      </c>
      <c r="F55" s="2"/>
      <c r="G55" s="21" t="s">
        <v>81</v>
      </c>
      <c r="H55" s="165">
        <f>SUBTOTAL(109,ЮридичніПослуги[Прогнозовані витрати])</f>
        <v>0</v>
      </c>
      <c r="I55" s="156">
        <f>SUBTOTAL(109,ЮридичніПослуги[Фактичні витрати])</f>
        <v>0</v>
      </c>
      <c r="J55" s="156">
        <f>SUBTOTAL(109,ЮридичніПослуги[Різниця])</f>
        <v>0</v>
      </c>
    </row>
    <row r="56" spans="1:10" ht="18" customHeight="1" thickBot="1" x14ac:dyDescent="0.25">
      <c r="A56" s="1"/>
      <c r="B56" s="31" t="s">
        <v>34</v>
      </c>
      <c r="C56" s="148"/>
      <c r="D56" s="122"/>
      <c r="E56" s="122">
        <f>ДоглядЗаСобою[[#This Row],[Прогнозовані витрати]]-ДоглядЗаСобою[[#This Row],[Фактичні витрати]]</f>
        <v>0</v>
      </c>
      <c r="F56" s="1"/>
      <c r="G56" s="72"/>
      <c r="H56" s="72"/>
      <c r="I56" s="72"/>
      <c r="J56" s="72"/>
    </row>
    <row r="57" spans="1:10" ht="18" customHeight="1" thickBot="1" x14ac:dyDescent="0.25">
      <c r="A57" s="1"/>
      <c r="B57" s="30" t="s">
        <v>35</v>
      </c>
      <c r="C57" s="123"/>
      <c r="D57" s="128"/>
      <c r="E57" s="128">
        <f>ДоглядЗаСобою[[#This Row],[Прогнозовані витрати]]-ДоглядЗаСобою[[#This Row],[Фактичні витрати]]</f>
        <v>0</v>
      </c>
      <c r="F57" s="1"/>
    </row>
    <row r="58" spans="1:10" ht="18" customHeight="1" thickBot="1" x14ac:dyDescent="0.25">
      <c r="A58" s="1"/>
      <c r="B58" s="31" t="s">
        <v>36</v>
      </c>
      <c r="C58" s="148"/>
      <c r="D58" s="122"/>
      <c r="E58" s="148">
        <f>ДоглядЗаСобою[[#This Row],[Прогнозовані витрати]]-ДоглядЗаСобою[[#This Row],[Фактичні витрати]]</f>
        <v>0</v>
      </c>
      <c r="F58" s="1"/>
    </row>
    <row r="59" spans="1:10" ht="18" customHeight="1" thickBot="1" x14ac:dyDescent="0.25">
      <c r="A59" s="1"/>
      <c r="B59" s="32" t="s">
        <v>37</v>
      </c>
      <c r="C59" s="123"/>
      <c r="D59" s="123"/>
      <c r="E59" s="123">
        <f>ДоглядЗаСобою[[#This Row],[Прогнозовані витрати]]-ДоглядЗаСобою[[#This Row],[Фактичні витрати]]</f>
        <v>0</v>
      </c>
      <c r="F59" s="1"/>
    </row>
    <row r="60" spans="1:10" ht="18" customHeight="1" thickBot="1" x14ac:dyDescent="0.25">
      <c r="A60" s="1"/>
      <c r="B60" s="31" t="s">
        <v>38</v>
      </c>
      <c r="C60" s="122"/>
      <c r="D60" s="124"/>
      <c r="E60" s="122">
        <f>ДоглядЗаСобою[[#This Row],[Прогнозовані витрати]]-ДоглядЗаСобою[[#This Row],[Фактичні витрати]]</f>
        <v>0</v>
      </c>
      <c r="F60" s="1"/>
    </row>
    <row r="61" spans="1:10" ht="18" customHeight="1" x14ac:dyDescent="0.2">
      <c r="A61" s="1"/>
      <c r="B61" s="32" t="s">
        <v>13</v>
      </c>
      <c r="C61" s="110"/>
      <c r="D61" s="131"/>
      <c r="E61" s="128">
        <f>ДоглядЗаСобою[[#This Row],[Прогнозовані витрати]]-ДоглядЗаСобою[[#This Row],[Фактичні витрати]]</f>
        <v>0</v>
      </c>
      <c r="F61" s="1"/>
    </row>
    <row r="62" spans="1:10" ht="18" customHeight="1" thickBot="1" x14ac:dyDescent="0.25">
      <c r="A62" s="1"/>
      <c r="B62" s="59" t="s">
        <v>81</v>
      </c>
      <c r="C62" s="161">
        <f>SUBTOTAL(109,ДоглядЗаСобою[Прогнозовані витрати])</f>
        <v>0</v>
      </c>
      <c r="D62" s="164">
        <f>SUBTOTAL(109,ДоглядЗаСобою[Фактичні витрати])</f>
        <v>0</v>
      </c>
      <c r="E62" s="161">
        <f>SUBTOTAL(109,ДоглядЗаСобою[Різниця])</f>
        <v>0</v>
      </c>
      <c r="F62" s="1"/>
    </row>
    <row r="63" spans="1:10" ht="20.100000000000001" customHeight="1" x14ac:dyDescent="0.2"/>
  </sheetData>
  <mergeCells count="26">
    <mergeCell ref="B1:J1"/>
    <mergeCell ref="C5:D5"/>
    <mergeCell ref="C6:D6"/>
    <mergeCell ref="C7:D7"/>
    <mergeCell ref="C8:D8"/>
    <mergeCell ref="B6:B8"/>
    <mergeCell ref="B3:B5"/>
    <mergeCell ref="C3:D3"/>
    <mergeCell ref="C4:D4"/>
    <mergeCell ref="G8:I8"/>
    <mergeCell ref="G5:I5"/>
    <mergeCell ref="H3:I3"/>
    <mergeCell ref="H4:I4"/>
    <mergeCell ref="H6:I6"/>
    <mergeCell ref="H7:I7"/>
    <mergeCell ref="B45:E45"/>
    <mergeCell ref="G56:J56"/>
    <mergeCell ref="B53:E53"/>
    <mergeCell ref="G43:J43"/>
    <mergeCell ref="G49:J49"/>
    <mergeCell ref="B22:E22"/>
    <mergeCell ref="B32:E32"/>
    <mergeCell ref="B39:E39"/>
    <mergeCell ref="G21:J21"/>
    <mergeCell ref="G30:J30"/>
    <mergeCell ref="G37:J37"/>
  </mergeCells>
  <phoneticPr fontId="2" type="noConversion"/>
  <conditionalFormatting sqref="E11:E21 E24:E31 E34:E38 E41:E44 E47:E52 E55:E62 J11:J20 J23:J29 J32:J36 J39:J42 J45:J48 J51:J55">
    <cfRule type="iconSet" priority="1">
      <iconSet iconSet="3Signs">
        <cfvo type="percent" val="0"/>
        <cfvo type="num" val="-20"/>
        <cfvo type="num" val="0"/>
      </iconSet>
    </cfRule>
  </conditionalFormatting>
  <dataValidations count="55">
    <dataValidation allowBlank="1" showInputMessage="1" showErrorMessage="1" prompt="Створіть на цьому аркуші особистий місячний бюджет. Прогнозовані й фактичні доходи наведено в таблиці, починаючи з клітинки B3. Зразок таблиць для категорій витрат наведено у двох стовпцях, починаючи з клітинок B10 і G10" sqref="A1"/>
    <dataValidation allowBlank="1" showInputMessage="1" showErrorMessage="1" prompt="Заголовок цього аркуша наведено в цій клітинці. Перейдіть до клітинки B3 та введіть значення прогнозованого й фактичного доходів. Сума витрат і залишок автоматично обчислюються, починаючи з клітинки G3" sqref="B1:J1"/>
    <dataValidation allowBlank="1" showInputMessage="1" showErrorMessage="1" prompt="Введіть значення прогнозованого доходу в клітинку E3 та додаткового прогнозованого доходу в клітинку E4. Загальний прогнозований щомісячний дохід автоматично обчислюється в клітинці E5. Надпис &quot;Фактичний щомісячний дохід&quot; наведено в клітинці нижче" sqref="B3:B5"/>
    <dataValidation allowBlank="1" showInputMessage="1" showErrorMessage="1" prompt="У клітинку праворуч введіть фактичний дохід 1" sqref="C6:D6"/>
    <dataValidation allowBlank="1" showInputMessage="1" showErrorMessage="1" prompt="У цю клітинку введіть фактичний дохід 1" sqref="E6"/>
    <dataValidation allowBlank="1" showInputMessage="1" showErrorMessage="1" prompt="У клітинку праворуч введіть фактичний додатковий дохід" sqref="C7:D7"/>
    <dataValidation allowBlank="1" showInputMessage="1" showErrorMessage="1" prompt="У цю клітинку введіть фактичний додатковий дохід" sqref="E7"/>
    <dataValidation allowBlank="1" showInputMessage="1" showErrorMessage="1" prompt="Загальний фактичний щомісячний дохід автоматично обчислюється в клітинці праворуч" sqref="C8:D8"/>
    <dataValidation allowBlank="1" showInputMessage="1" showErrorMessage="1" prompt="Загальний прогнозований щомісячний дохід автоматично обчислюється в цій клітинці" sqref="E5"/>
    <dataValidation allowBlank="1" showInputMessage="1" showErrorMessage="1" prompt="Введіть значення фактичного доходу в клітинку E6 і додаткового фактичного доходу в клітинку E7. Загальний фактичний щомісячний дохід автоматично обчислюється в клітинці E8, і загальний дохід – у клітинці G3" sqref="B6:B8"/>
    <dataValidation allowBlank="1" showInputMessage="1" showErrorMessage="1" prompt="Загальний фактичний щомісячний дохід автоматично обчислюється в цій клітинці" sqref="E8"/>
    <dataValidation allowBlank="1" showInputMessage="1" showErrorMessage="1" prompt="Прогнозований залишок автоматично обчислюється в клітинці J6" sqref="G6"/>
    <dataValidation allowBlank="1" showInputMessage="1" showErrorMessage="1" prompt="У стовпці під цим заголовком наведено зразки побутових витрат" sqref="B10"/>
    <dataValidation allowBlank="1" showInputMessage="1" showErrorMessage="1" prompt="У стовпець під цим заголовком введіть прогнозовані витрати." sqref="C10 H50 C54 H10 H22 H31 H38 H44 C23 C33 C40 C46"/>
    <dataValidation allowBlank="1" showInputMessage="1" showErrorMessage="1" prompt="У стовпець під цим заголовком введіть фактичну вартість" sqref="D10 D23 D54 I10 I22 I31 I38 I44 I50 D33 D40 D46"/>
    <dataValidation allowBlank="1" showInputMessage="1" showErrorMessage="1" prompt="У стовпці під цим заголовком наведено зразки транспортних витрат" sqref="B23"/>
    <dataValidation allowBlank="1" showInputMessage="1" showErrorMessage="1" prompt="Введіть докладні відомості в таблицю &quot;Догляд за собою&quot; нижче" sqref="B53:E53"/>
    <dataValidation allowBlank="1" showInputMessage="1" showErrorMessage="1" prompt="Введіть докладні відомості в таблицю &quot;Транспорт&quot; нижче" sqref="B22:E22"/>
    <dataValidation allowBlank="1" showInputMessage="1" showErrorMessage="1" prompt="У стовпці під цим заголовком наведено зразки витрат на особистий догляд" sqref="B54"/>
    <dataValidation allowBlank="1" showInputMessage="1" showErrorMessage="1" prompt="У стовпці під цим заголовком наведено зразки витрат на розваги." sqref="G10"/>
    <dataValidation allowBlank="1" showInputMessage="1" showErrorMessage="1" prompt="Введіть докладні відомості в таблицю &quot;Борги&quot; нижче." sqref="G21:J21"/>
    <dataValidation allowBlank="1" showInputMessage="1" showErrorMessage="1" prompt="У стовпці під цим заголовком наведено зразки витрат на кредити." sqref="G22"/>
    <dataValidation allowBlank="1" showInputMessage="1" showErrorMessage="1" prompt="Введіть докладні відомості в таблицю &quot;Податки&quot; нижче" sqref="G30:J30"/>
    <dataValidation allowBlank="1" showInputMessage="1" showErrorMessage="1" prompt="У стовпці під цим заголовком наведено зразки витрат на податки" sqref="G31"/>
    <dataValidation allowBlank="1" showInputMessage="1" showErrorMessage="1" prompt="Введіть докладні відомості в таблицю &quot;Заощадження й інвестиції&quot; нижче" sqref="G37:J37"/>
    <dataValidation allowBlank="1" showInputMessage="1" showErrorMessage="1" prompt="У стовпці під цим заголовком наведено зразки витрат на заощадження й інвестиції" sqref="G38"/>
    <dataValidation allowBlank="1" showInputMessage="1" showErrorMessage="1" prompt="Введіть докладні відомості в таблицю &quot;Подарунки й пожертви&quot; нижче" sqref="G43:J43"/>
    <dataValidation allowBlank="1" showInputMessage="1" showErrorMessage="1" prompt="У стовпці під цим заголовком наведено зразки витрат на подарунки й пожертви" sqref="G44"/>
    <dataValidation allowBlank="1" showInputMessage="1" showErrorMessage="1" prompt="Введіть докладні відомості в таблицю &quot;Юридичні послуги&quot; нижче" sqref="G49:J49"/>
    <dataValidation allowBlank="1" showInputMessage="1" showErrorMessage="1" prompt="У стовпці під цим заголовком наведено зразки витрат на юридичні послуги" sqref="G50"/>
    <dataValidation allowBlank="1" showInputMessage="1" showErrorMessage="1" prompt="Загальна сума прогнозованих витрат автоматично обчислюється в клітинці J57, загальна сума фактичних витрат – у клітинці J59, а різниця – у клітинці J61" sqref="G56:J56"/>
    <dataValidation allowBlank="1" showInputMessage="1" showErrorMessage="1" prompt="У стовпці під цим заголовком наведено зразки витрат на страхування" sqref="B33"/>
    <dataValidation allowBlank="1" showInputMessage="1" showErrorMessage="1" prompt="У стовпці під цим заголовком наведено зразки витрат на харчування." sqref="B40"/>
    <dataValidation allowBlank="1" showInputMessage="1" showErrorMessage="1" prompt="У стовпці під цим заголовком наведено зразки витрат на домашніх улюбленців." sqref="B46"/>
    <dataValidation allowBlank="1" showInputMessage="1" showErrorMessage="1" prompt="Введіть докладні відомості в таблицю &quot;Страхування&quot; нижче." sqref="B32:E32"/>
    <dataValidation allowBlank="1" showInputMessage="1" showErrorMessage="1" prompt="Введіть докладні відомості в таблицю &quot;Харчування&quot; нижче." sqref="B39:E39"/>
    <dataValidation allowBlank="1" showInputMessage="1" showErrorMessage="1" prompt="Введіть докладні відомості в таблицю &quot;Домашні улюбленці&quot; нижче." sqref="B45:E45"/>
    <dataValidation allowBlank="1" showInputMessage="1" showErrorMessage="1" prompt="Введіть докладні відомості в таблицю &quot;Розваги&quot; нижче" sqref="G9"/>
    <dataValidation allowBlank="1" showInputMessage="1" showErrorMessage="1" prompt="Різниця автоматично обчислюється в стовпці під цим заголовком" sqref="E10 J10 E23 J22 E33 J31 E40 E46 J50 J44 J38 E54"/>
    <dataValidation allowBlank="1" showInputMessage="1" showErrorMessage="1" prompt="Загальна сума прогнозованого доходу автоматично обчислюється в клітинці праворуч" sqref="C5:D5"/>
    <dataValidation allowBlank="1" showInputMessage="1" showErrorMessage="1" prompt="У клітинку праворуч введіть прогнозований дохід 1" sqref="C3:D3"/>
    <dataValidation allowBlank="1" showInputMessage="1" showErrorMessage="1" prompt="У клітинку праворуч введіть прогнозований додатковий дохід" sqref="C4:D4"/>
    <dataValidation allowBlank="1" showInputMessage="1" showErrorMessage="1" prompt="У цю клітинку введіть прогнозований дохід 1" sqref="E3"/>
    <dataValidation allowBlank="1" showInputMessage="1" showErrorMessage="1" prompt="У цю клітинку введіть прогнозований додатковий дохід" sqref="E4"/>
    <dataValidation allowBlank="1" showInputMessage="1" showErrorMessage="1" prompt="Фактичний залишок автоматично обчислюється в клітинці J7" sqref="G7"/>
    <dataValidation allowBlank="1" showInputMessage="1" showErrorMessage="1" prompt="Загальна сума прогнозованих витрат автоматично обчислюється в цій клітинці" sqref="J3"/>
    <dataValidation allowBlank="1" showInputMessage="1" showErrorMessage="1" prompt="Загальна сума фактичних витрат автоматично обчислюється в цій клітинці" sqref="J4"/>
    <dataValidation allowBlank="1" showInputMessage="1" showErrorMessage="1" prompt="Різниця загальних сум витрат автоматично обчислюється в цій клітинці" sqref="J5"/>
    <dataValidation allowBlank="1" showInputMessage="1" showErrorMessage="1" prompt="Загальна сума прогнозованих витрат автоматично обчислюється в клітинці J3" sqref="G3"/>
    <dataValidation allowBlank="1" showInputMessage="1" showErrorMessage="1" prompt="Загальна сума фактичних витрат автоматично обчислюється в клітинці J4" sqref="G4"/>
    <dataValidation allowBlank="1" showInputMessage="1" showErrorMessage="1" prompt="Різниця загальних сум витрат автоматично обчислюється в клітинці праворуч" sqref="G5:I5"/>
    <dataValidation allowBlank="1" showInputMessage="1" showErrorMessage="1" prompt="Різниця значень прогнозованого й фактичного залишку автоматично обчислюється в клітинці праворуч" sqref="G8:I8"/>
    <dataValidation allowBlank="1" showInputMessage="1" showErrorMessage="1" prompt="Прогнозований залишок автоматично обчислюється в цій клітинці" sqref="J6"/>
    <dataValidation allowBlank="1" showInputMessage="1" showErrorMessage="1" prompt="Фактичний залишок автоматично обчислюється в цій клітинці" sqref="J7"/>
    <dataValidation allowBlank="1" showInputMessage="1" showErrorMessage="1" prompt="Різниця значень залишку автоматично обчислюється в цій клітинці" sqref="J8"/>
  </dataValidations>
  <printOptions horizontalCentered="1"/>
  <pageMargins left="0.5" right="0.5" top="0.5" bottom="0.5" header="0.5" footer="0.5"/>
  <pageSetup paperSize="9" orientation="portrait" horizontalDpi="4294967292" r:id="rId1"/>
  <headerFooter differentFirst="1" alignWithMargins="0">
    <oddFooter>Page &amp;P of &amp;N</oddFooter>
  </headerFooter>
  <ignoredErrors>
    <ignoredError sqref="E25:E30 E15:E20 J12:J19 J23:J28 E34:E37 J32:J35 J39:J41 E41:E43 E47:E51 J45:J47 J51:J54 E55:E61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Особистий місячний 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2020-01-13T19:03:07Z</dcterms:created>
  <dcterms:modified xsi:type="dcterms:W3CDTF">2020-03-30T03:45:33Z</dcterms:modified>
</cp:coreProperties>
</file>