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4800" yWindow="2835" windowWidth="14400" windowHeight="7365"/>
  </bookViews>
  <sheets>
    <sheet name="Початок" sheetId="4" r:id="rId1"/>
    <sheet name="Витрати" sheetId="1" r:id="rId2"/>
    <sheet name="Доходи" sheetId="2" r:id="rId3"/>
    <sheet name="Зведення" sheetId="3" r:id="rId4"/>
  </sheets>
  <definedNames>
    <definedName name="_xlnm.Print_Area" localSheetId="2">Доходи!$B$1:$G$30</definedName>
    <definedName name="_xlnm.Print_Area" localSheetId="3">Зведення!$B$1:$D$31</definedName>
  </definedName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2" l="1"/>
  <c r="G27" i="2"/>
  <c r="F28" i="2"/>
  <c r="G28" i="2"/>
  <c r="F29" i="2"/>
  <c r="G29" i="2"/>
  <c r="F21" i="2"/>
  <c r="G21" i="2"/>
  <c r="F22" i="2"/>
  <c r="G22" i="2"/>
  <c r="F15" i="2"/>
  <c r="G15" i="2"/>
  <c r="F16" i="2"/>
  <c r="G16" i="2"/>
  <c r="G9" i="2"/>
  <c r="G10" i="2"/>
  <c r="F9" i="2"/>
  <c r="F10" i="2"/>
  <c r="F14" i="2" l="1"/>
  <c r="F17" i="2" s="1"/>
  <c r="B2" i="3"/>
  <c r="B2" i="2"/>
  <c r="C12" i="1" l="1"/>
  <c r="G12" i="1"/>
  <c r="H25" i="1" l="1"/>
  <c r="H20" i="1"/>
  <c r="H12" i="1"/>
  <c r="D33" i="1"/>
  <c r="D26" i="1"/>
  <c r="D12" i="1"/>
  <c r="G25" i="1"/>
  <c r="G20" i="1"/>
  <c r="C33" i="1"/>
  <c r="C26" i="1"/>
  <c r="C20" i="1"/>
  <c r="D20" i="1"/>
  <c r="F8" i="2"/>
  <c r="F20" i="2"/>
  <c r="F26" i="2"/>
  <c r="G8" i="2"/>
  <c r="G14" i="2"/>
  <c r="G20" i="2"/>
  <c r="G26" i="2"/>
  <c r="F23" i="2" l="1"/>
  <c r="F30" i="2"/>
  <c r="G17" i="2"/>
  <c r="F11" i="2"/>
  <c r="G30" i="2"/>
  <c r="G11" i="2"/>
  <c r="H5" i="1"/>
  <c r="D7" i="3" s="1"/>
  <c r="G23" i="2"/>
  <c r="G5" i="1"/>
  <c r="C7" i="3" s="1"/>
  <c r="F5" i="2" l="1"/>
  <c r="C6" i="3" s="1"/>
  <c r="C8" i="3" s="1"/>
  <c r="G5" i="2"/>
  <c r="D6" i="3" s="1"/>
  <c r="D8" i="3" s="1"/>
</calcChain>
</file>

<file path=xl/sharedStrings.xml><?xml version="1.0" encoding="utf-8"?>
<sst xmlns="http://schemas.openxmlformats.org/spreadsheetml/2006/main" count="152" uniqueCount="100">
  <si>
    <t>ПРО ЦЕЙ ШАБЛОН</t>
  </si>
  <si>
    <t>Відстежуйте витрати на захід і отримані від нього прибутки за допомогою цієї книги планування.</t>
  </si>
  <si>
    <t>У таблиці на аркушах витрат і прибутків введіть назву заходу й укажіть відомості про нього.</t>
  </si>
  <si>
    <t>Загальні витрати та прибутки обчислюються автоматично.</t>
  </si>
  <si>
    <t>Діаграма та зведення прибутків і збитків автоматично оновлюються на аркуші "Зведення".</t>
  </si>
  <si>
    <t>Примітка. </t>
  </si>
  <si>
    <t>Додаткові вказівки наведено в стовпці A на кожному аркуші. Цей текст приховано навмисно. Щоб вилучити текст, виберіть стовпець A й натисніть клавішу Delete. Щоб відобразити текст, виберіть стовпець A та змініть колір шрифту.</t>
  </si>
  <si>
    <t>Щоб дізнатися більше про таблицю, натисніть у ній клавіші Shift+F10 і послідовно виберіть "Таблиця" і "Текст заміщення".</t>
  </si>
  <si>
    <t>Введіть орієнтовні та фактичні витрати на кожну категорію у відповідні таблиці на цьому аркуші. Загальні витрати обчислюються автоматично. Корисні вказівки щодо роботи з аркушем наведено в клітинках у цьому стовпці. Клацніть стрілку вниз, щоб почати.</t>
  </si>
  <si>
    <t>Введіть назву заходу в клітинку праворуч, щоб налаштувати заголовки цього та інших аркушів.</t>
  </si>
  <si>
    <t>У клітинці G3 наведено надпис "Витрати".</t>
  </si>
  <si>
    <t>Надпис "Орієнтовно" наведено в клітинці G4, а "Фактично" – у клітинці H4.</t>
  </si>
  <si>
    <t>Підпис "Загальні витрати" наведено в клітинці праворуч. Орієнтовні загальні витрати обчислюються автоматично в клітинці G5. Фактичні загальні витрати та гістограма автоматично оновлюються в клітинці H5. Подальші вказівки наведено в клітинці A7.</t>
  </si>
  <si>
    <t>Суми витрат на місце проведення введіть у таблицю, починаючи з клітинки праворуч, а суми витрат на легкі закуски – у таблицю, починаючи з клітинки F7. Подальші вказівки наведено в клітинці A14.</t>
  </si>
  <si>
    <t>Суми витрат на прикраси введіть у таблицю, починаючи з клітинки праворуч, а суми витрат на програму – у таблицю, починаючи з клітинки F14. Подальші вказівки наведено в клітинці A22.</t>
  </si>
  <si>
    <t>Суми витрат на рекламу введіть у таблицю, починаючи з клітинки праворуч, а суми витрат на призи – у таблицю, починаючи з клітинки F22. Подальші вказівки наведено в клітинці A28.</t>
  </si>
  <si>
    <t>Суми інших витрат введіть у таблицю, починаючи з клітинки праворуч.</t>
  </si>
  <si>
    <t>Бюджет на 
Назва заходу</t>
  </si>
  <si>
    <t>Загальні витрати</t>
  </si>
  <si>
    <t>Місце проведення</t>
  </si>
  <si>
    <t>Плата за користування кімнатою та залом</t>
  </si>
  <si>
    <t>Співробітники на місці проведення</t>
  </si>
  <si>
    <t>Обладнання</t>
  </si>
  <si>
    <t>Столи та стільці</t>
  </si>
  <si>
    <t>Усього</t>
  </si>
  <si>
    <t>Прикраси</t>
  </si>
  <si>
    <t>Квіти</t>
  </si>
  <si>
    <t>Свічки</t>
  </si>
  <si>
    <t>Освітлення</t>
  </si>
  <si>
    <t>Повітряні кульки</t>
  </si>
  <si>
    <t>Папір</t>
  </si>
  <si>
    <t>Реклама</t>
  </si>
  <si>
    <t>Графічні роботи</t>
  </si>
  <si>
    <t>Ксерокопіювання/друк</t>
  </si>
  <si>
    <t>Поштові витрати</t>
  </si>
  <si>
    <t>Різне</t>
  </si>
  <si>
    <t>Номер телефону</t>
  </si>
  <si>
    <t>Транспорт</t>
  </si>
  <si>
    <t>Канцтовари</t>
  </si>
  <si>
    <t>Послуги факсу</t>
  </si>
  <si>
    <t>Орієнтовно</t>
  </si>
  <si>
    <t>Фактично</t>
  </si>
  <si>
    <t>Легкі закуски</t>
  </si>
  <si>
    <t>Страви</t>
  </si>
  <si>
    <t>Напої</t>
  </si>
  <si>
    <t>Текстиль</t>
  </si>
  <si>
    <t>Персонал і чайові</t>
  </si>
  <si>
    <t>Програма</t>
  </si>
  <si>
    <t>Виконувачі</t>
  </si>
  <si>
    <t>Промовці</t>
  </si>
  <si>
    <t>Подорож</t>
  </si>
  <si>
    <t>Готель</t>
  </si>
  <si>
    <t>Інше</t>
  </si>
  <si>
    <t>Призи</t>
  </si>
  <si>
    <t>Стрічки/таблички/трофеї</t>
  </si>
  <si>
    <t>Подарунки</t>
  </si>
  <si>
    <t xml:space="preserve"> Витрати</t>
  </si>
  <si>
    <t>Введіть орієнтовні та фактичні прибутки з кожної категорії у відповідні таблиці цього аркуша. Загальна сума прибутку обчислюється автоматично. Корисні вказівки щодо роботи з аркушем наведено в клітинках у цьому стовпці. Клацніть стрілку вниз, щоб почати.</t>
  </si>
  <si>
    <t>Назва заходу автоматично оновлюється в клітинці праворуч.</t>
  </si>
  <si>
    <t>У клітинці F3 наведено надпис "Прибутки".</t>
  </si>
  <si>
    <t>Надпис "Орієнтовно" наведено в клітинці F4, а "Фактично" – у клітинці G4.</t>
  </si>
  <si>
    <t>Надпис "Загальний прибуток" наведено в клітинці праворуч. Орієнтовний загальний прибуток обчислюється автоматично в клітинці F5. Фактичний загальний прибуток і гістограма автоматично оновлюються в клітинці G5.</t>
  </si>
  <si>
    <t>Надпис "Квитки" наведено в клітинці праворуч.</t>
  </si>
  <si>
    <t>Введіть орієнтовну й фактичну кількість квитків і їхню вартість у таблицю, починаючи з клітинки праворуч. Орієнтовний і фактичний прибуток від збуту квитків обчислюється автоматично. Подальші вказівки наведено в клітинці A12.</t>
  </si>
  <si>
    <t>Надпис "Рекламні листівки" наведено в клітинці праворуч.</t>
  </si>
  <si>
    <t>Введіть орієнтовну й фактичну кількість рекламних листівок і їхню вартість у таблицю, починаючи з клітинки праворуч. Орієнтовний і фактичний прибуток від реклами обчислюється автоматично. Подальші вказівки наведено в клітинці A18.</t>
  </si>
  <si>
    <t>Надпис "Учасники виставки або постачальники" наведено в клітинці праворуч.</t>
  </si>
  <si>
    <t>Введіть орієнтовну й фактичну кількість учасників виставки, постачальників, а також кількість і вартість стендів у таблицю, починаючи з клітинки праворуч. Орієнтовний і фактичний прибуток обчислюється автоматично. Подальші вказівки наведено в клітинці A24.</t>
  </si>
  <si>
    <t>Надпис "Кількість проданих товарів" наведено в клітинці праворуч.</t>
  </si>
  <si>
    <t>Введіть орієнтовну й фактичну кількість проданих товарів і їхню ціну в таблицю, починаючи з клітинки праворуч. Орієнтовний і фактичний прибуток обчислюється автоматично.</t>
  </si>
  <si>
    <t>Загальний дохід</t>
  </si>
  <si>
    <t>Квитки</t>
  </si>
  <si>
    <t xml:space="preserve"> </t>
  </si>
  <si>
    <t>Рекламні листівки</t>
  </si>
  <si>
    <t>Учасники виставки / постачальники</t>
  </si>
  <si>
    <t>Кількість проданих товарів</t>
  </si>
  <si>
    <t>Тип</t>
  </si>
  <si>
    <t>Дорослі @</t>
  </si>
  <si>
    <t>Діти @</t>
  </si>
  <si>
    <t>Інші @</t>
  </si>
  <si>
    <t>Титульні сторінки @</t>
  </si>
  <si>
    <t>На половину сторінки @</t>
  </si>
  <si>
    <t>На чверть сторінки @</t>
  </si>
  <si>
    <t>Великі стенди @</t>
  </si>
  <si>
    <t>Середні стенди @</t>
  </si>
  <si>
    <t>Малі стенди @</t>
  </si>
  <si>
    <t>Елементи @</t>
  </si>
  <si>
    <t>Ціна</t>
  </si>
  <si>
    <t>Орієнтовний загальний прибуток</t>
  </si>
  <si>
    <t>Фактичний загальний прибуток</t>
  </si>
  <si>
    <t>Зведення прибутків і збитків, а також діаграма відомостей про загальні показники автоматично оновлюються на цьому аркуші. Корисні вказівки щодо роботи з аркушем наведено в клітинках у цьому стовпці. Клацніть стрілку вниз, щоб почати.</t>
  </si>
  <si>
    <t>Надпис "Зведення прибутків і збитків" наведено в клітинці C3. Подальші вказівки наведено в клітинці A5.</t>
  </si>
  <si>
    <t>Таблиця підсумків, що починається в клітинці справа, оновлюється автоматично. Подальші вказівки наведено в клітинці A9.</t>
  </si>
  <si>
    <t>Звичайну стовпчасту діаграму з порівнянням орієнтовного та фактичного загального прибутку й загальних витрат наведено в клітинці праворуч.</t>
  </si>
  <si>
    <t>Загальний прибуток</t>
  </si>
  <si>
    <t>Загальний прибуток (або збиток)</t>
  </si>
  <si>
    <t>У цій клітинці наведено звичайну стовпчасту діаграму з порівнянням орієнтовного і фактичного загального прибутку й загальних витрат.</t>
  </si>
  <si>
    <t>Зведення прибутку й збитків</t>
  </si>
  <si>
    <t>Підсумок</t>
  </si>
  <si>
    <t>Доходи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</si>
</sst>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_);_(* \(#,##0\);_(* &quot;-&quot;_);_(@_)"/>
    <numFmt numFmtId="165" formatCode="_(* #,##0.00_);_(* \(#,##0.00\);_(* &quot;-&quot;??_);_(@_)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&quot;£&quot;#,##0.00"/>
    <numFmt numFmtId="169" formatCode="#,##0.00\ &quot;₴&quot;"/>
    <numFmt numFmtId="172" formatCode="#,##0.00&quot;₴&quot;"/>
  </numFmts>
  <fonts count="38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sz val="10"/>
      <color theme="0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wrapText="1"/>
    </xf>
    <xf numFmtId="0" fontId="17" fillId="0" borderId="0">
      <alignment horizontal="right" vertical="center"/>
    </xf>
    <xf numFmtId="0" fontId="8" fillId="5" borderId="0">
      <alignment horizontal="center" vertical="center"/>
    </xf>
    <xf numFmtId="172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8" fontId="6" fillId="0" borderId="1">
      <alignment horizontal="right" vertical="center"/>
    </xf>
    <xf numFmtId="168" fontId="5" fillId="2" borderId="0">
      <alignment horizontal="right" vertical="center"/>
    </xf>
    <xf numFmtId="168" fontId="5" fillId="0" borderId="0">
      <alignment horizontal="right" vertical="center"/>
    </xf>
    <xf numFmtId="0" fontId="7" fillId="3" borderId="0">
      <alignment horizontal="right" vertical="center"/>
    </xf>
    <xf numFmtId="0" fontId="11" fillId="0" borderId="0">
      <alignment horizontal="left" vertical="center"/>
    </xf>
    <xf numFmtId="172" fontId="16" fillId="0" borderId="0">
      <alignment vertical="center"/>
    </xf>
    <xf numFmtId="0" fontId="14" fillId="0" borderId="0">
      <alignment horizontal="left" vertical="center"/>
    </xf>
    <xf numFmtId="169" fontId="10" fillId="0" borderId="0"/>
    <xf numFmtId="172" fontId="15" fillId="0" borderId="0">
      <alignment horizontal="right" vertical="center"/>
    </xf>
    <xf numFmtId="169" fontId="15" fillId="0" borderId="0">
      <alignment vertical="center"/>
    </xf>
    <xf numFmtId="169" fontId="15" fillId="0" borderId="0">
      <alignment horizontal="left" vertical="center"/>
    </xf>
    <xf numFmtId="0" fontId="9" fillId="0" borderId="0">
      <alignment horizontal="left" vertical="center"/>
    </xf>
    <xf numFmtId="0" fontId="19" fillId="0" borderId="5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9" applyNumberFormat="0" applyAlignment="0" applyProtection="0"/>
    <xf numFmtId="0" fontId="30" fillId="12" borderId="10" applyNumberFormat="0" applyAlignment="0" applyProtection="0"/>
    <xf numFmtId="0" fontId="31" fillId="12" borderId="9" applyNumberFormat="0" applyAlignment="0" applyProtection="0"/>
    <xf numFmtId="0" fontId="32" fillId="0" borderId="11" applyNumberFormat="0" applyFill="0" applyAlignment="0" applyProtection="0"/>
    <xf numFmtId="0" fontId="33" fillId="13" borderId="12" applyNumberFormat="0" applyAlignment="0" applyProtection="0"/>
    <xf numFmtId="0" fontId="34" fillId="0" borderId="0" applyNumberFormat="0" applyFill="0" applyBorder="0" applyAlignment="0" applyProtection="0"/>
    <xf numFmtId="0" fontId="10" fillId="14" borderId="1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87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 applyAlignment="1"/>
    <xf numFmtId="0" fontId="3" fillId="0" borderId="0" xfId="0" applyFont="1" applyAlignment="1">
      <alignment vertical="center"/>
    </xf>
    <xf numFmtId="172" fontId="16" fillId="0" borderId="0" xfId="3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3" borderId="0" xfId="9">
      <alignment horizontal="righ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17" fillId="0" borderId="0" xfId="1">
      <alignment horizontal="right" vertical="center"/>
    </xf>
    <xf numFmtId="0" fontId="3" fillId="5" borderId="0" xfId="0" applyFont="1" applyFill="1">
      <alignment wrapText="1"/>
    </xf>
    <xf numFmtId="0" fontId="12" fillId="5" borderId="0" xfId="0" applyFont="1" applyFill="1">
      <alignment wrapText="1"/>
    </xf>
    <xf numFmtId="0" fontId="11" fillId="0" borderId="0" xfId="10">
      <alignment horizontal="left" vertical="center"/>
    </xf>
    <xf numFmtId="0" fontId="12" fillId="0" borderId="0" xfId="0" applyFont="1">
      <alignment wrapText="1"/>
    </xf>
    <xf numFmtId="0" fontId="13" fillId="7" borderId="0" xfId="1" applyFont="1" applyFill="1">
      <alignment horizontal="right" vertical="center"/>
    </xf>
    <xf numFmtId="0" fontId="17" fillId="6" borderId="0" xfId="1" applyFill="1" applyAlignment="1">
      <alignment horizontal="right" vertical="center" wrapText="1"/>
    </xf>
    <xf numFmtId="0" fontId="8" fillId="0" borderId="0" xfId="2" applyFill="1" applyAlignment="1">
      <alignment horizontal="left" vertical="center"/>
    </xf>
    <xf numFmtId="0" fontId="17" fillId="0" borderId="0" xfId="1" applyAlignment="1">
      <alignment horizontal="right" vertical="center" wrapText="1"/>
    </xf>
    <xf numFmtId="0" fontId="0" fillId="4" borderId="0" xfId="0" applyFill="1">
      <alignment wrapText="1"/>
    </xf>
    <xf numFmtId="0" fontId="0" fillId="4" borderId="2" xfId="0" applyFill="1" applyBorder="1">
      <alignment wrapText="1"/>
    </xf>
    <xf numFmtId="0" fontId="0" fillId="7" borderId="0" xfId="0" applyFill="1">
      <alignment wrapText="1"/>
    </xf>
    <xf numFmtId="0" fontId="8" fillId="6" borderId="0" xfId="2" applyFill="1" applyAlignment="1">
      <alignment horizontal="left" vertical="center"/>
    </xf>
    <xf numFmtId="0" fontId="17" fillId="0" borderId="4" xfId="1" applyBorder="1" applyAlignment="1">
      <alignment horizontal="right" vertical="center" wrapText="1"/>
    </xf>
    <xf numFmtId="0" fontId="3" fillId="0" borderId="4" xfId="0" applyFont="1" applyBorder="1">
      <alignment wrapText="1"/>
    </xf>
    <xf numFmtId="0" fontId="0" fillId="0" borderId="4" xfId="0" applyBorder="1">
      <alignment wrapText="1"/>
    </xf>
    <xf numFmtId="0" fontId="3" fillId="0" borderId="0" xfId="0" applyFont="1" applyAlignment="1"/>
    <xf numFmtId="0" fontId="9" fillId="0" borderId="3" xfId="4" applyBorder="1" applyAlignment="1">
      <alignment horizontal="right"/>
    </xf>
    <xf numFmtId="0" fontId="3" fillId="0" borderId="3" xfId="0" applyFont="1" applyBorder="1" applyAlignment="1"/>
    <xf numFmtId="0" fontId="0" fillId="0" borderId="3" xfId="0" applyBorder="1" applyAlignment="1"/>
    <xf numFmtId="0" fontId="0" fillId="0" borderId="0" xfId="0" applyAlignment="1"/>
    <xf numFmtId="0" fontId="9" fillId="0" borderId="3" xfId="4" applyBorder="1" applyAlignment="1">
      <alignment horizontal="left"/>
    </xf>
    <xf numFmtId="0" fontId="9" fillId="0" borderId="0" xfId="17" applyAlignment="1">
      <alignment horizontal="left"/>
    </xf>
    <xf numFmtId="0" fontId="14" fillId="0" borderId="0" xfId="12" applyAlignment="1">
      <alignment horizontal="left"/>
    </xf>
    <xf numFmtId="0" fontId="7" fillId="3" borderId="0" xfId="9" applyAlignment="1">
      <alignment vertical="center"/>
    </xf>
    <xf numFmtId="0" fontId="16" fillId="0" borderId="0" xfId="0" applyFont="1">
      <alignment wrapText="1"/>
    </xf>
    <xf numFmtId="0" fontId="13" fillId="6" borderId="0" xfId="1" applyFont="1" applyFill="1">
      <alignment horizontal="right" vertical="center"/>
    </xf>
    <xf numFmtId="0" fontId="0" fillId="0" borderId="0" xfId="0" applyAlignment="1">
      <alignment vertical="center" wrapText="1"/>
    </xf>
    <xf numFmtId="0" fontId="18" fillId="0" borderId="0" xfId="0" applyFont="1">
      <alignment wrapText="1"/>
    </xf>
    <xf numFmtId="0" fontId="18" fillId="0" borderId="0" xfId="0" applyFont="1" applyAlignment="1">
      <alignment vertical="center"/>
    </xf>
    <xf numFmtId="0" fontId="20" fillId="3" borderId="0" xfId="18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>
      <alignment wrapText="1"/>
    </xf>
    <xf numFmtId="0" fontId="21" fillId="0" borderId="0" xfId="0" applyFont="1">
      <alignment wrapText="1"/>
    </xf>
    <xf numFmtId="0" fontId="7" fillId="3" borderId="0" xfId="5">
      <alignment horizontal="left" vertical="center"/>
    </xf>
    <xf numFmtId="0" fontId="18" fillId="0" borderId="0" xfId="0" applyFont="1" applyAlignment="1">
      <alignment vertical="center" wrapText="1"/>
    </xf>
    <xf numFmtId="0" fontId="7" fillId="3" borderId="0" xfId="9" applyAlignment="1">
      <alignment horizontal="left" vertical="center"/>
    </xf>
    <xf numFmtId="0" fontId="15" fillId="4" borderId="0" xfId="14" applyNumberFormat="1" applyFill="1" applyAlignment="1">
      <alignment horizontal="left" vertical="center"/>
    </xf>
    <xf numFmtId="0" fontId="15" fillId="0" borderId="2" xfId="14" applyNumberForma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0" fillId="4" borderId="0" xfId="13" applyNumberFormat="1" applyFill="1" applyAlignment="1">
      <alignment horizontal="right"/>
    </xf>
    <xf numFmtId="0" fontId="10" fillId="0" borderId="0" xfId="13" applyNumberFormat="1" applyAlignment="1">
      <alignment horizontal="right"/>
    </xf>
    <xf numFmtId="0" fontId="10" fillId="4" borderId="2" xfId="13" applyNumberFormat="1" applyFill="1" applyBorder="1" applyAlignment="1">
      <alignment horizontal="right"/>
    </xf>
    <xf numFmtId="0" fontId="10" fillId="0" borderId="2" xfId="13" applyNumberFormat="1" applyBorder="1" applyAlignment="1">
      <alignment horizontal="right"/>
    </xf>
    <xf numFmtId="0" fontId="16" fillId="0" borderId="0" xfId="3" applyNumberFormat="1">
      <alignment vertical="center"/>
    </xf>
    <xf numFmtId="0" fontId="16" fillId="0" borderId="0" xfId="3" applyNumberFormat="1" applyAlignment="1">
      <alignment horizontal="left" vertical="center"/>
    </xf>
    <xf numFmtId="0" fontId="0" fillId="0" borderId="6" xfId="0" applyBorder="1">
      <alignment wrapText="1"/>
    </xf>
    <xf numFmtId="169" fontId="16" fillId="0" borderId="0" xfId="0" applyNumberFormat="1" applyFont="1">
      <alignment wrapText="1"/>
    </xf>
    <xf numFmtId="0" fontId="0" fillId="7" borderId="0" xfId="0" applyFill="1" applyAlignment="1">
      <alignment horizontal="center"/>
    </xf>
    <xf numFmtId="0" fontId="8" fillId="5" borderId="4" xfId="2" applyBorder="1">
      <alignment horizontal="center" vertical="center"/>
    </xf>
    <xf numFmtId="0" fontId="17" fillId="3" borderId="0" xfId="1" applyFill="1" applyAlignment="1">
      <alignment horizontal="center" vertical="center" wrapText="1"/>
    </xf>
    <xf numFmtId="0" fontId="17" fillId="3" borderId="3" xfId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72" fontId="16" fillId="0" borderId="0" xfId="11" applyNumberFormat="1">
      <alignment vertical="center"/>
    </xf>
    <xf numFmtId="172" fontId="0" fillId="4" borderId="0" xfId="0" applyNumberFormat="1" applyFill="1" applyAlignment="1">
      <alignment vertical="center"/>
    </xf>
    <xf numFmtId="172" fontId="0" fillId="0" borderId="0" xfId="0" applyNumberFormat="1" applyAlignment="1">
      <alignment vertical="center"/>
    </xf>
    <xf numFmtId="172" fontId="0" fillId="0" borderId="2" xfId="0" applyNumberFormat="1" applyBorder="1" applyAlignment="1">
      <alignment vertical="center"/>
    </xf>
    <xf numFmtId="172" fontId="16" fillId="0" borderId="0" xfId="3" applyNumberFormat="1">
      <alignment vertical="center"/>
    </xf>
    <xf numFmtId="172" fontId="0" fillId="4" borderId="2" xfId="0" applyNumberFormat="1" applyFill="1" applyBorder="1" applyAlignment="1">
      <alignment vertical="center"/>
    </xf>
    <xf numFmtId="172" fontId="0" fillId="4" borderId="0" xfId="0" applyNumberFormat="1" applyFill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72" fontId="0" fillId="4" borderId="2" xfId="0" applyNumberFormat="1" applyFill="1" applyBorder="1" applyAlignment="1">
      <alignment horizontal="right" vertical="center"/>
    </xf>
    <xf numFmtId="172" fontId="10" fillId="4" borderId="0" xfId="13" applyNumberFormat="1" applyFill="1" applyAlignment="1">
      <alignment horizontal="left"/>
    </xf>
    <xf numFmtId="172" fontId="10" fillId="4" borderId="0" xfId="13" applyNumberFormat="1" applyFill="1"/>
    <xf numFmtId="172" fontId="10" fillId="0" borderId="0" xfId="13" applyNumberFormat="1" applyAlignment="1">
      <alignment horizontal="left"/>
    </xf>
    <xf numFmtId="172" fontId="10" fillId="0" borderId="0" xfId="13" applyNumberFormat="1"/>
    <xf numFmtId="172" fontId="10" fillId="4" borderId="2" xfId="13" applyNumberFormat="1" applyFill="1" applyBorder="1" applyAlignment="1">
      <alignment horizontal="left"/>
    </xf>
    <xf numFmtId="172" fontId="10" fillId="4" borderId="6" xfId="13" applyNumberFormat="1" applyFill="1" applyBorder="1"/>
    <xf numFmtId="172" fontId="16" fillId="0" borderId="0" xfId="0" applyNumberFormat="1" applyFont="1">
      <alignment wrapText="1"/>
    </xf>
    <xf numFmtId="172" fontId="10" fillId="0" borderId="6" xfId="13" applyNumberFormat="1" applyBorder="1" applyAlignment="1">
      <alignment horizontal="left"/>
    </xf>
    <xf numFmtId="172" fontId="10" fillId="0" borderId="6" xfId="13" applyNumberFormat="1" applyBorder="1"/>
    <xf numFmtId="172" fontId="15" fillId="4" borderId="0" xfId="14" applyNumberFormat="1" applyFill="1">
      <alignment horizontal="right" vertical="center"/>
    </xf>
    <xf numFmtId="172" fontId="15" fillId="0" borderId="2" xfId="14" applyNumberFormat="1" applyBorder="1">
      <alignment horizontal="right" vertical="center"/>
    </xf>
    <xf numFmtId="172" fontId="16" fillId="0" borderId="0" xfId="0" applyNumberFormat="1" applyFont="1" applyAlignment="1">
      <alignment vertical="center"/>
    </xf>
  </cellXfs>
  <cellStyles count="64">
    <cellStyle name="20% – Акцентування1" xfId="41" builtinId="30" customBuiltin="1"/>
    <cellStyle name="20% – Акцентування2" xfId="45" builtinId="34" customBuiltin="1"/>
    <cellStyle name="20% – Акцентування3" xfId="49" builtinId="38" customBuiltin="1"/>
    <cellStyle name="20% – Акцентування4" xfId="53" builtinId="42" customBuiltin="1"/>
    <cellStyle name="20% – Акцентування5" xfId="57" builtinId="46" customBuiltin="1"/>
    <cellStyle name="20% – Акцентування6" xfId="61" builtinId="50" customBuiltin="1"/>
    <cellStyle name="40% – Акцентування1" xfId="42" builtinId="31" customBuiltin="1"/>
    <cellStyle name="40% – Акцентування2" xfId="46" builtinId="35" customBuiltin="1"/>
    <cellStyle name="40% – Акцентування3" xfId="50" builtinId="39" customBuiltin="1"/>
    <cellStyle name="40% – Акцентування4" xfId="54" builtinId="43" customBuiltin="1"/>
    <cellStyle name="40% – Акцентування5" xfId="58" builtinId="47" customBuiltin="1"/>
    <cellStyle name="40% – Акцентування6" xfId="62" builtinId="51" customBuiltin="1"/>
    <cellStyle name="60% – Акцентування1" xfId="43" builtinId="32" customBuiltin="1"/>
    <cellStyle name="60% – Акцентування2" xfId="47" builtinId="36" customBuiltin="1"/>
    <cellStyle name="60% – Акцентування3" xfId="51" builtinId="40" customBuiltin="1"/>
    <cellStyle name="60% – Акцентування4" xfId="55" builtinId="44" customBuiltin="1"/>
    <cellStyle name="60% – Акцентування5" xfId="59" builtinId="48" customBuiltin="1"/>
    <cellStyle name="60% – Акцентування6" xfId="63" builtinId="52" customBuiltin="1"/>
    <cellStyle name="Акцентування1" xfId="40" builtinId="29" customBuiltin="1"/>
    <cellStyle name="Акцентування2" xfId="44" builtinId="33" customBuiltin="1"/>
    <cellStyle name="Акцентування3" xfId="48" builtinId="37" customBuiltin="1"/>
    <cellStyle name="Акцентування4" xfId="52" builtinId="41" customBuiltin="1"/>
    <cellStyle name="Акцентування5" xfId="56" builtinId="45" customBuiltin="1"/>
    <cellStyle name="Акцентування6" xfId="60" builtinId="49" customBuiltin="1"/>
    <cellStyle name="Ввід" xfId="31" builtinId="20" customBuiltin="1"/>
    <cellStyle name="Відсотковий" xfId="23" builtinId="5" customBuiltin="1"/>
    <cellStyle name="Гарний" xfId="28" builtinId="26" customBuiltin="1"/>
    <cellStyle name="Грошовий" xfId="21" builtinId="4" customBuiltin="1"/>
    <cellStyle name="Грошовий [0]" xfId="22" builtinId="7" customBuiltin="1"/>
    <cellStyle name="Друга смуга рядка" xfId="8"/>
    <cellStyle name="Заголовок 1" xfId="25" builtinId="16" customBuiltin="1"/>
    <cellStyle name="Заголовок 2" xfId="18" builtinId="17" customBuiltin="1"/>
    <cellStyle name="Заголовок 3" xfId="26" builtinId="18" customBuiltin="1"/>
    <cellStyle name="Заголовок 4" xfId="27" builtinId="19" customBuiltin="1"/>
    <cellStyle name="Заголовок таблиці" xfId="5"/>
    <cellStyle name="Заголовок 2 таблиці" xfId="12"/>
    <cellStyle name="Звичайний" xfId="0" builtinId="0" customBuiltin="1"/>
    <cellStyle name="Звичайний 2" xfId="13"/>
    <cellStyle name="Зв'язана клітинка" xfId="34" builtinId="24" customBuiltin="1"/>
    <cellStyle name="Клітинка заголовка" xfId="1"/>
    <cellStyle name="Контрольна клітинка" xfId="35" builtinId="23" customBuiltin="1"/>
    <cellStyle name="Назва" xfId="24" builtinId="15" customBuiltin="1"/>
    <cellStyle name="Нейтральний" xfId="30" builtinId="28" customBuiltin="1"/>
    <cellStyle name="Обчислення" xfId="33" builtinId="22" customBuiltin="1"/>
    <cellStyle name="Перша смуга рядка" xfId="7"/>
    <cellStyle name="Підзаголовок" xfId="2"/>
    <cellStyle name="Підсумок" xfId="39" builtinId="25" customBuiltin="1"/>
    <cellStyle name="Поганий" xfId="29" builtinId="27" customBuiltin="1"/>
    <cellStyle name="Примітка" xfId="37" builtinId="10" customBuiltin="1"/>
    <cellStyle name="Результат" xfId="32" builtinId="21" customBuiltin="1"/>
    <cellStyle name="Таблиця – заголовок 2" xfId="9"/>
    <cellStyle name="Таблиця – підсумок" xfId="6"/>
    <cellStyle name="Текст попередження" xfId="36" builtinId="11" customBuiltin="1"/>
    <cellStyle name="Текст пояснення" xfId="38" builtinId="53" customBuiltin="1"/>
    <cellStyle name="Усього – заголовок" xfId="3"/>
    <cellStyle name="Усього – заголовок 2" xfId="11"/>
    <cellStyle name="Усього – заголовок 3" xfId="15"/>
    <cellStyle name="Усього – підписи заголовка" xfId="4"/>
    <cellStyle name="Усього – підписи заголовка 2" xfId="10"/>
    <cellStyle name="Усього – підписи заголовка 3" xfId="14"/>
    <cellStyle name="Усього – підписи заголовка 3 2" xfId="16"/>
    <cellStyle name="Усього – підписи заголовка 4" xfId="17"/>
    <cellStyle name="Фінансовий" xfId="19" builtinId="3" customBuiltin="1"/>
    <cellStyle name="Фінансовий [0]" xfId="20" builtinId="6" customBuiltin="1"/>
  </cellStyles>
  <dxfs count="10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72" formatCode="#,##0.00&quot;₴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72" formatCode="#,##0.00&quot;₴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alignment horizontal="general" vertical="center" textRotation="0" wrapText="0" indent="0" justifyLastLine="0" shrinkToFit="0" readingOrder="0"/>
    </dxf>
    <dxf>
      <numFmt numFmtId="172" formatCode="#,##0.00&quot;₴&quot;"/>
    </dxf>
    <dxf>
      <numFmt numFmtId="172" formatCode="#,##0.00&quot;₴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  <numFmt numFmtId="172" formatCode="#,##0.00&quot;₴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  <numFmt numFmtId="172" formatCode="#,##0.00&quot;₴&quot;"/>
    </dxf>
    <dxf>
      <numFmt numFmtId="172" formatCode="#,##0.00&quot;₴&quot;"/>
    </dxf>
    <dxf>
      <numFmt numFmtId="172" formatCode="#,##0.00&quot;₴&quot;"/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scheme val="minor"/>
      </font>
      <numFmt numFmtId="172" formatCode="#,##0.00&quot;₴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  <numFmt numFmtId="172" formatCode="#,##0.00&quot;₴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  <numFmt numFmtId="172" formatCode="#,##0.00&quot;₴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  <numFmt numFmtId="172" formatCode="#,##0.00&quot;₴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  <numFmt numFmtId="172" formatCode="#,##0.00&quot;₴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  <numFmt numFmtId="172" formatCode="#,##0.00&quot;₴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  <numFmt numFmtId="172" formatCode="#,##0.00&quot;₴&quot;"/>
    </dxf>
    <dxf>
      <numFmt numFmtId="172" formatCode="#,##0.00&quot;₴&quot;"/>
    </dxf>
    <dxf>
      <numFmt numFmtId="172" formatCode="#,##0.00&quot;₴&quot;"/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scheme val="minor"/>
      </font>
      <numFmt numFmtId="172" formatCode="#,##0.00&quot;₴&quot;"/>
    </dxf>
    <dxf>
      <numFmt numFmtId="172" formatCode="#,##0.00&quot;₴&quot;"/>
    </dxf>
    <dxf>
      <numFmt numFmtId="172" formatCode="#,##0.00&quot;₴&quot;"/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scheme val="minor"/>
      </font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172" formatCode="#,##0.00&quot;₴&quot;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  <numFmt numFmtId="169" formatCode="#,##0.00\ &quot;₴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  <numFmt numFmtId="169" formatCode="#,##0.00\ &quot;₴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scheme val="minor"/>
      </font>
    </dxf>
    <dxf>
      <numFmt numFmtId="0" formatCode="General"/>
    </dxf>
    <dxf>
      <numFmt numFmtId="171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71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</font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71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</font>
      <numFmt numFmtId="0" formatCode="General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71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71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71" formatCode="\$#,##0.00"/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71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</font>
      <numFmt numFmtId="0" formatCode="General"/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Стиль таблиці 1" pivot="0" count="4">
      <tableStyleElement type="wholeTable" dxfId="104"/>
      <tableStyleElement type="headerRow" dxfId="103"/>
      <tableStyleElement type="totalRow" dxfId="102"/>
      <tableStyleElement type="firstRowStripe" dxfId="10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v>Загальний прибуток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Lit>
              <c:ptCount val="2"/>
              <c:pt idx="0">
                <c:v>Орієнтовно</c:v>
              </c:pt>
              <c:pt idx="1">
                <c:v>Фактично</c:v>
              </c:pt>
            </c:strLit>
          </c:cat>
          <c:val>
            <c:numRef>
              <c:f>Зведення!$C$6:$D$6</c:f>
              <c:numCache>
                <c:formatCode>#\ ##0.00"₴"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v>Загальні витрати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Орієнтовно</c:v>
              </c:pt>
              <c:pt idx="1">
                <c:v>Фактично</c:v>
              </c:pt>
            </c:strLit>
          </c:cat>
          <c:val>
            <c:numRef>
              <c:f>Зведення!$C$7:$D$7</c:f>
              <c:numCache>
                <c:formatCode>#\ ##0.00"₴"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uk-UA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#,##0.00&quot;₴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uk-UA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8874478988756799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j-lt"/>
              <a:ea typeface="宋体"/>
              <a:cs typeface="宋体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256054</xdr:colOff>
      <xdr:row>7</xdr:row>
      <xdr:rowOff>193404</xdr:rowOff>
    </xdr:from>
    <xdr:to>
      <xdr:col>3</xdr:col>
      <xdr:colOff>1819274</xdr:colOff>
      <xdr:row>11</xdr:row>
      <xdr:rowOff>12369</xdr:rowOff>
    </xdr:to>
    <xdr:graphicFrame macro="">
      <xdr:nvGraphicFramePr>
        <xdr:cNvPr id="5" name="Діаграма 1" descr="Звичайна стовпчаста діаграма з порівнянням орієнтовного та фактичного загального доходу й загальних витрат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ВитратиНаМісцеПроведення" displayName="ВитратиНаМісцеПроведення" ref="B7:D12" totalsRowCount="1" headerRowDxfId="100" dataDxfId="99">
  <autoFilter ref="B7:D11">
    <filterColumn colId="0" hiddenButton="1"/>
    <filterColumn colId="1" hiddenButton="1"/>
    <filterColumn colId="2" hiddenButton="1"/>
  </autoFilter>
  <tableColumns count="3">
    <tableColumn id="1" name="Місце проведення" totalsRowLabel="Підсумок" dataCellStyle="Усього – заголовок"/>
    <tableColumn id="2" name="Орієнтовно" totalsRowFunction="sum" dataDxfId="52" totalsRowDxfId="48" dataCellStyle="Усього – заголовок"/>
    <tableColumn id="3" name="Фактично" totalsRowFunction="sum" dataDxfId="51" totalsRowDxfId="47" dataCellStyle="Усього – заголовок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і та фактичні витрати на місце проведення в цю таблицю. Загальна сума автоматично обчислюється в кінці."/>
    </ext>
  </extLst>
</table>
</file>

<file path=xl/tables/table10.xml><?xml version="1.0" encoding="utf-8"?>
<table xmlns="http://schemas.openxmlformats.org/spreadsheetml/2006/main" id="14" name="КількістьПроданихТоварів" displayName="КількістьПроданихТоварів" ref="B25:G30" totalsRowCount="1" headerRowDxfId="71" totalsRowDxfId="70">
  <autoFilter ref="B25:G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Орієнтовно" totalsRowLabel=" " dataDxfId="69" totalsRowDxfId="68"/>
    <tableColumn id="2" name="Фактично" dataDxfId="67" totalsRowDxfId="66"/>
    <tableColumn id="3" name="Тип" dataDxfId="65" totalsRowDxfId="64"/>
    <tableColumn id="4" name="Ціна" dataDxfId="9" totalsRowDxfId="63"/>
    <tableColumn id="5" name="Орієнтовний загальний прибуток" totalsRowFunction="sum" dataDxfId="8" totalsRowDxfId="6">
      <calculatedColumnFormula>B26*E26</calculatedColumnFormula>
    </tableColumn>
    <tableColumn id="6" name="Фактичний загальний прибуток" totalsRowFunction="sum" dataDxfId="7" totalsRowDxfId="5">
      <calculatedColumnFormula>C26*E26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Введіть орієнтовну та фактичну кількість проданих товарів і їхню вартість у цю таблицю. Орієнтовний і фактичний дохід від збуту та підсумки обчислюються автоматично."/>
    </ext>
  </extLst>
</table>
</file>

<file path=xl/tables/table11.xml><?xml version="1.0" encoding="utf-8"?>
<table xmlns="http://schemas.openxmlformats.org/spreadsheetml/2006/main" id="15" name="УчасникиВиставкиТаПостачальники" displayName="УчасникиВиставкиТаПостачальники" ref="B19:G23" totalsRowCount="1" headerRowDxfId="62" totalsRowDxfId="61">
  <autoFilter ref="B19:G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Орієнтовно" totalsRowLabel=" " dataDxfId="60" totalsRowDxfId="59"/>
    <tableColumn id="2" name="Фактично" dataDxfId="58" totalsRowDxfId="57"/>
    <tableColumn id="3" name="Тип" totalsRowDxfId="56"/>
    <tableColumn id="4" name="Ціна" dataDxfId="18" totalsRowDxfId="55"/>
    <tableColumn id="5" name="Орієнтовний загальний прибуток" totalsRowFunction="sum" dataDxfId="17" totalsRowDxfId="11">
      <calculatedColumnFormula>B20*E20</calculatedColumnFormula>
    </tableColumn>
    <tableColumn id="6" name="Фактичний загальний прибуток" totalsRowFunction="sum" dataDxfId="16" totalsRowDxfId="10">
      <calculatedColumnFormula>C20*E20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Введіть орієнтовну та фактичну кількість учасників виставки й постачальників, а також ціну оренди стенда в цю таблицю. Орієнтовний і фактичний дохід від учасників виставки за кожним типом стенда та підсумки обчислюються автоматично."/>
    </ext>
  </extLst>
</table>
</file>

<file path=xl/tables/table12.xml><?xml version="1.0" encoding="utf-8"?>
<table xmlns="http://schemas.openxmlformats.org/spreadsheetml/2006/main" id="9" name="Усього" displayName="Усього" ref="B5:D8" totalsRowCount="1" headerRowDxfId="54">
  <autoFilter ref="B5:D7">
    <filterColumn colId="0" hiddenButton="1"/>
    <filterColumn colId="1" hiddenButton="1"/>
    <filterColumn colId="2" hiddenButton="1"/>
  </autoFilter>
  <tableColumns count="3">
    <tableColumn id="1" name="Усього" totalsRowLabel="Загальний прибуток (або збиток)" dataDxfId="53" totalsRowDxfId="2"/>
    <tableColumn id="2" name="Орієнтовно" totalsRowFunction="custom" dataDxfId="4" totalsRowDxfId="1">
      <totalsRowFormula>C6-C7</totalsRowFormula>
    </tableColumn>
    <tableColumn id="3" name="Фактично" totalsRowFunction="custom" dataDxfId="3" totalsRowDxfId="0">
      <totalsRowFormula>D6-D7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Загальні орієнтовні та фактичні доходи й витрати автоматично оновлюються в цій таблиці. Загальні доходи або витрати автоматично обчислюються в кінці."/>
    </ext>
  </extLst>
</table>
</file>

<file path=xl/tables/table2.xml><?xml version="1.0" encoding="utf-8"?>
<table xmlns="http://schemas.openxmlformats.org/spreadsheetml/2006/main" id="2" name="ВитратиНаПрикраси" displayName="ВитратиНаПрикраси" ref="B14:D20" totalsRowCount="1" headerRowDxfId="98" dataDxfId="97">
  <autoFilter ref="B14:D19">
    <filterColumn colId="0" hiddenButton="1"/>
    <filterColumn colId="1" hiddenButton="1"/>
    <filterColumn colId="2" hiddenButton="1"/>
  </autoFilter>
  <tableColumns count="3">
    <tableColumn id="1" name="Прикраси" totalsRowLabel="Підсумок" dataCellStyle="Усього – заголовок"/>
    <tableColumn id="2" name="Орієнтовно" totalsRowFunction="sum" dataDxfId="44" totalsRowDxfId="36" dataCellStyle="Усього – заголовок"/>
    <tableColumn id="3" name="Фактично" totalsRowFunction="sum" dataDxfId="43" totalsRowDxfId="35" dataCellStyle="Усього – заголовок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і та фактичні витрати на прикраси в цю таблицю. Загальна сума автоматично обчислюється в кінці."/>
    </ext>
  </extLst>
</table>
</file>

<file path=xl/tables/table3.xml><?xml version="1.0" encoding="utf-8"?>
<table xmlns="http://schemas.openxmlformats.org/spreadsheetml/2006/main" id="3" name="ВитратиНаРекламу" displayName="ВитратиНаРекламу" ref="B22:D26" totalsRowCount="1" headerRowDxfId="96" dataDxfId="95">
  <autoFilter ref="B22:D25">
    <filterColumn colId="0" hiddenButton="1"/>
    <filterColumn colId="1" hiddenButton="1"/>
    <filterColumn colId="2" hiddenButton="1"/>
  </autoFilter>
  <tableColumns count="3">
    <tableColumn id="1" name="Реклама" totalsRowLabel="Підсумок" dataCellStyle="Усього – заголовок"/>
    <tableColumn id="2" name="Орієнтовно" totalsRowFunction="sum" dataDxfId="42" totalsRowDxfId="34" dataCellStyle="Усього – заголовок"/>
    <tableColumn id="3" name="Фактично" totalsRowFunction="sum" dataDxfId="41" totalsRowDxfId="33" dataCellStyle="Усього – заголовок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і та фактичні витрати на рекламу в цю таблицю. Загальна сума автоматично обчислюється в кінці."/>
    </ext>
  </extLst>
</table>
</file>

<file path=xl/tables/table4.xml><?xml version="1.0" encoding="utf-8"?>
<table xmlns="http://schemas.openxmlformats.org/spreadsheetml/2006/main" id="4" name="ІншіВитрати" displayName="ІншіВитрати" ref="B28:D33" totalsRowCount="1" headerRowDxfId="94" dataDxfId="93">
  <autoFilter ref="B28:D32">
    <filterColumn colId="0" hiddenButton="1"/>
    <filterColumn colId="1" hiddenButton="1"/>
    <filterColumn colId="2" hiddenButton="1"/>
  </autoFilter>
  <tableColumns count="3">
    <tableColumn id="1" name="Різне" totalsRowLabel="Підсумок" dataCellStyle="Усього – заголовок"/>
    <tableColumn id="2" name="Орієнтовно" totalsRowFunction="sum" dataDxfId="28" totalsRowDxfId="26" dataCellStyle="Усього – заголовок"/>
    <tableColumn id="3" name="Фактично" totalsRowFunction="sum" dataDxfId="27" totalsRowDxfId="25" dataCellStyle="Усього – заголовок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і та фактичні інші витрати в цю таблицю. Загальна сума автоматично обчислюється в кінці."/>
    </ext>
  </extLst>
</table>
</file>

<file path=xl/tables/table5.xml><?xml version="1.0" encoding="utf-8"?>
<table xmlns="http://schemas.openxmlformats.org/spreadsheetml/2006/main" id="5" name="ВитратиНаЛегкіЗакуски" displayName="ВитратиНаЛегкіЗакуски" ref="F7:H12" totalsRowCount="1" headerRowDxfId="92" dataDxfId="91">
  <autoFilter ref="F7:H11">
    <filterColumn colId="0" hiddenButton="1"/>
    <filterColumn colId="1" hiddenButton="1"/>
    <filterColumn colId="2" hiddenButton="1"/>
  </autoFilter>
  <tableColumns count="3">
    <tableColumn id="1" name="Легкі закуски" totalsRowLabel="Підсумок" dataCellStyle="Усього – заголовок"/>
    <tableColumn id="2" name="Орієнтовно" totalsRowFunction="sum" dataDxfId="50" totalsRowDxfId="46" dataCellStyle="Усього – заголовок"/>
    <tableColumn id="3" name="Фактично" totalsRowFunction="sum" dataDxfId="49" totalsRowDxfId="45" dataCellStyle="Усього – заголовок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і та фактичні витрати на легкі закуски в цю таблицю. Загальна сума автоматично обчислюється в кінці."/>
    </ext>
  </extLst>
</table>
</file>

<file path=xl/tables/table6.xml><?xml version="1.0" encoding="utf-8"?>
<table xmlns="http://schemas.openxmlformats.org/spreadsheetml/2006/main" id="6" name="ВитратиНаПрограму" displayName="ВитратиНаПрограму" ref="F14:H20" totalsRowCount="1" headerRowDxfId="90" dataDxfId="89">
  <autoFilter ref="F14:H19">
    <filterColumn colId="0" hiddenButton="1"/>
    <filterColumn colId="1" hiddenButton="1"/>
    <filterColumn colId="2" hiddenButton="1"/>
  </autoFilter>
  <tableColumns count="3">
    <tableColumn id="1" name="Програма" totalsRowLabel="Підсумок" dataCellStyle="Усього – заголовок"/>
    <tableColumn id="2" name="Орієнтовно" totalsRowFunction="sum" dataDxfId="40" totalsRowDxfId="32" dataCellStyle="Усього – заголовок"/>
    <tableColumn id="3" name="Фактично" totalsRowFunction="sum" dataDxfId="39" totalsRowDxfId="31" dataCellStyle="Усього – заголовок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і та фактичні витрати на програму в цю таблицю. Загальна сума автоматично обчислюється в кінці."/>
    </ext>
  </extLst>
</table>
</file>

<file path=xl/tables/table7.xml><?xml version="1.0" encoding="utf-8"?>
<table xmlns="http://schemas.openxmlformats.org/spreadsheetml/2006/main" id="7" name="ВитратиНаПризи" displayName="ВитратиНаПризи" ref="F22:H25" totalsRowCount="1" headerRowDxfId="88" dataDxfId="87">
  <autoFilter ref="F22:H24">
    <filterColumn colId="0" hiddenButton="1"/>
    <filterColumn colId="1" hiddenButton="1"/>
    <filterColumn colId="2" hiddenButton="1"/>
  </autoFilter>
  <tableColumns count="3">
    <tableColumn id="1" name="Призи" totalsRowLabel="Підсумок" dataCellStyle="Усього – заголовок"/>
    <tableColumn id="2" name="Орієнтовно" totalsRowFunction="sum" dataDxfId="38" totalsRowDxfId="30" dataCellStyle="Усього – заголовок"/>
    <tableColumn id="3" name="Фактично" totalsRowFunction="sum" dataDxfId="37" totalsRowDxfId="29" dataCellStyle="Усього – заголовок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і та фактичні витрати на призи в цю таблицю. Загальна сума автоматично обчислюється в кінці."/>
    </ext>
  </extLst>
</table>
</file>

<file path=xl/tables/table8.xml><?xml version="1.0" encoding="utf-8"?>
<table xmlns="http://schemas.openxmlformats.org/spreadsheetml/2006/main" id="10" name="Квитки" displayName="Квитки" ref="B7:G11" totalsRowCount="1" headerRowDxfId="86" totalsRowDxfId="85">
  <autoFilter ref="B7:G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Орієнтовно" totalsRowLabel=" " totalsRowDxfId="84"/>
    <tableColumn id="2" name="Фактично" totalsRowDxfId="83"/>
    <tableColumn id="3" name="Тип" totalsRowDxfId="82"/>
    <tableColumn id="4" name="Ціна" dataDxfId="24" totalsRowDxfId="81"/>
    <tableColumn id="5" name="Орієнтовний загальний прибуток" totalsRowFunction="sum" dataDxfId="23" totalsRowDxfId="15">
      <calculatedColumnFormula>B8*E8</calculatedColumnFormula>
    </tableColumn>
    <tableColumn id="6" name="Фактичний загальний прибуток" totalsRowFunction="sum" dataDxfId="22" totalsRowDxfId="14">
      <calculatedColumnFormula>C8*E8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Введіть орієнтовну та фактичну кількість квитків і їхню ціну для кожної вікової групи в цю таблицю. Орієнтовний і фактичний дохід від збуту квитків і підсумки обчислюються автоматично."/>
    </ext>
  </extLst>
</table>
</file>

<file path=xl/tables/table9.xml><?xml version="1.0" encoding="utf-8"?>
<table xmlns="http://schemas.openxmlformats.org/spreadsheetml/2006/main" id="12" name="РекламніЛистівки" displayName="РекламніЛистівки" ref="B13:G17" totalsRowCount="1" headerRowDxfId="80" totalsRowDxfId="79">
  <autoFilter ref="B13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Орієнтовно" totalsRowLabel=" " dataDxfId="78" totalsRowDxfId="77"/>
    <tableColumn id="2" name="Фактично" dataDxfId="76" totalsRowDxfId="75"/>
    <tableColumn id="3" name="Тип" dataDxfId="74" totalsRowDxfId="73"/>
    <tableColumn id="4" name="Ціна" dataDxfId="21" totalsRowDxfId="72"/>
    <tableColumn id="5" name="Орієнтовний загальний прибуток" totalsRowFunction="sum" dataDxfId="20" totalsRowDxfId="13">
      <calculatedColumnFormula>B14*E14</calculatedColumnFormula>
    </tableColumn>
    <tableColumn id="6" name="Фактичний загальний прибуток" totalsRowFunction="sum" dataDxfId="19" totalsRowDxfId="12">
      <calculatedColumnFormula>C14*E14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у та фактичну кількість рекламних листівок і ціну в цю таблицю. Орієнтовний і фактичний дохід від реклами та підсумки обчислюю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"/>
  <sheetViews>
    <sheetView showGridLines="0" tabSelected="1" workbookViewId="0"/>
  </sheetViews>
  <sheetFormatPr defaultRowHeight="17.25" x14ac:dyDescent="0.3"/>
  <cols>
    <col min="1" max="1" width="2.77734375" customWidth="1"/>
    <col min="2" max="2" width="80.77734375" customWidth="1"/>
    <col min="3" max="3" width="2.77734375" customWidth="1"/>
  </cols>
  <sheetData>
    <row r="1" spans="2:2" s="39" customFormat="1" ht="30" customHeight="1" x14ac:dyDescent="0.3">
      <c r="B1" s="42" t="s">
        <v>0</v>
      </c>
    </row>
    <row r="2" spans="2:2" s="39" customFormat="1" ht="30" customHeight="1" x14ac:dyDescent="0.3">
      <c r="B2" s="43" t="s">
        <v>1</v>
      </c>
    </row>
    <row r="3" spans="2:2" s="39" customFormat="1" ht="30" customHeight="1" x14ac:dyDescent="0.3">
      <c r="B3" s="43" t="s">
        <v>2</v>
      </c>
    </row>
    <row r="4" spans="2:2" s="39" customFormat="1" ht="30" customHeight="1" x14ac:dyDescent="0.3">
      <c r="B4" s="43" t="s">
        <v>3</v>
      </c>
    </row>
    <row r="5" spans="2:2" s="39" customFormat="1" ht="30" customHeight="1" x14ac:dyDescent="0.3">
      <c r="B5" s="43" t="s">
        <v>4</v>
      </c>
    </row>
    <row r="6" spans="2:2" s="39" customFormat="1" ht="30" customHeight="1" x14ac:dyDescent="0.2">
      <c r="B6" s="44" t="s">
        <v>5</v>
      </c>
    </row>
    <row r="7" spans="2:2" ht="63" customHeight="1" x14ac:dyDescent="0.3">
      <c r="B7" s="43" t="s">
        <v>6</v>
      </c>
    </row>
    <row r="8" spans="2:2" ht="33" x14ac:dyDescent="0.3">
      <c r="B8" s="45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showGridLines="0" zoomScaleNormal="100" workbookViewId="0"/>
  </sheetViews>
  <sheetFormatPr defaultColWidth="8.88671875" defaultRowHeight="30" customHeight="1" x14ac:dyDescent="0.25"/>
  <cols>
    <col min="1" max="1" width="6.88671875" style="47" customWidth="1"/>
    <col min="2" max="2" width="42.44140625" style="1" customWidth="1"/>
    <col min="3" max="3" width="16.6640625" style="1" customWidth="1"/>
    <col min="4" max="4" width="13.5546875" style="1" customWidth="1"/>
    <col min="5" max="5" width="7" style="1" customWidth="1"/>
    <col min="6" max="6" width="25.44140625" style="1" customWidth="1"/>
    <col min="7" max="7" width="16.6640625" style="1" customWidth="1"/>
    <col min="8" max="8" width="13.5546875" style="1" customWidth="1"/>
    <col min="9" max="9" width="2.77734375" style="1" customWidth="1"/>
    <col min="10" max="16384" width="8.88671875" style="1"/>
  </cols>
  <sheetData>
    <row r="1" spans="1:17" ht="12.75" customHeight="1" x14ac:dyDescent="0.3">
      <c r="A1" s="47" t="s">
        <v>8</v>
      </c>
      <c r="B1" s="14"/>
      <c r="C1" s="24"/>
      <c r="D1" s="18"/>
      <c r="E1" s="17"/>
      <c r="F1" s="60"/>
      <c r="G1" s="60"/>
      <c r="H1" s="60"/>
      <c r="I1"/>
      <c r="J1"/>
      <c r="K1"/>
      <c r="L1"/>
      <c r="M1"/>
      <c r="N1"/>
      <c r="O1"/>
      <c r="P1"/>
      <c r="Q1"/>
    </row>
    <row r="2" spans="1:17" ht="145.5" customHeight="1" thickBot="1" x14ac:dyDescent="0.35">
      <c r="A2" s="47" t="s">
        <v>9</v>
      </c>
      <c r="B2" s="62" t="s">
        <v>17</v>
      </c>
      <c r="C2" s="62"/>
      <c r="D2" s="62"/>
      <c r="E2" s="62"/>
      <c r="F2" s="62"/>
      <c r="G2" s="62"/>
      <c r="H2" s="62"/>
      <c r="I2"/>
      <c r="J2"/>
      <c r="K2"/>
      <c r="L2"/>
      <c r="M2"/>
      <c r="N2"/>
      <c r="O2"/>
      <c r="P2"/>
      <c r="Q2"/>
    </row>
    <row r="3" spans="1:17" ht="42" customHeight="1" x14ac:dyDescent="0.3">
      <c r="A3" s="47" t="s">
        <v>10</v>
      </c>
      <c r="B3" s="19"/>
      <c r="C3" s="25"/>
      <c r="D3" s="26"/>
      <c r="E3" s="27"/>
      <c r="F3" s="27"/>
      <c r="G3" s="61" t="s">
        <v>56</v>
      </c>
      <c r="H3" s="61"/>
      <c r="I3"/>
      <c r="J3"/>
      <c r="K3"/>
      <c r="L3"/>
      <c r="M3"/>
      <c r="N3"/>
      <c r="O3"/>
      <c r="P3"/>
    </row>
    <row r="4" spans="1:17" s="28" customFormat="1" ht="70.5" customHeight="1" thickBot="1" x14ac:dyDescent="0.35">
      <c r="A4" s="47" t="s">
        <v>11</v>
      </c>
      <c r="B4" s="29"/>
      <c r="C4" s="30"/>
      <c r="D4" s="30"/>
      <c r="E4" s="31"/>
      <c r="F4" s="31"/>
      <c r="G4" s="29" t="s">
        <v>40</v>
      </c>
      <c r="H4" s="29" t="s">
        <v>41</v>
      </c>
      <c r="I4" s="32"/>
      <c r="J4" s="32"/>
      <c r="K4" s="32"/>
      <c r="L4" s="32"/>
      <c r="M4" s="32"/>
      <c r="N4" s="32"/>
      <c r="O4" s="32"/>
      <c r="P4" s="32"/>
    </row>
    <row r="5" spans="1:17" s="3" customFormat="1" ht="22.5" customHeight="1" x14ac:dyDescent="0.3">
      <c r="A5" s="47" t="s">
        <v>12</v>
      </c>
      <c r="B5" s="15" t="s">
        <v>18</v>
      </c>
      <c r="E5"/>
      <c r="F5"/>
      <c r="G5" s="66">
        <f>SUM(C12,C20,C26,C33,G12,G20,G25)</f>
        <v>1145</v>
      </c>
      <c r="H5" s="66">
        <f>SUM(D12,D20,D26,D33,H12,H20,H25)</f>
        <v>395</v>
      </c>
      <c r="I5"/>
      <c r="J5"/>
      <c r="K5"/>
      <c r="L5"/>
      <c r="M5"/>
      <c r="N5"/>
      <c r="O5"/>
      <c r="P5"/>
    </row>
    <row r="6" spans="1:17" ht="26.25" customHeight="1" x14ac:dyDescent="0.3">
      <c r="E6"/>
      <c r="F6"/>
      <c r="G6"/>
      <c r="H6"/>
      <c r="I6"/>
      <c r="J6"/>
      <c r="K6"/>
      <c r="L6"/>
      <c r="M6"/>
      <c r="N6"/>
      <c r="O6"/>
      <c r="P6"/>
    </row>
    <row r="7" spans="1:17" ht="30" customHeight="1" x14ac:dyDescent="0.3">
      <c r="A7" s="47" t="s">
        <v>13</v>
      </c>
      <c r="B7" s="46" t="s">
        <v>19</v>
      </c>
      <c r="C7" s="7" t="s">
        <v>40</v>
      </c>
      <c r="D7" s="7" t="s">
        <v>41</v>
      </c>
      <c r="E7"/>
      <c r="F7" s="46" t="s">
        <v>42</v>
      </c>
      <c r="G7" s="7" t="s">
        <v>40</v>
      </c>
      <c r="H7" s="7" t="s">
        <v>41</v>
      </c>
      <c r="I7"/>
      <c r="J7"/>
      <c r="K7"/>
      <c r="L7"/>
      <c r="M7"/>
      <c r="N7"/>
      <c r="O7"/>
      <c r="P7"/>
    </row>
    <row r="8" spans="1:17" ht="30" customHeight="1" x14ac:dyDescent="0.3">
      <c r="B8" s="8" t="s">
        <v>20</v>
      </c>
      <c r="C8" s="67">
        <v>500</v>
      </c>
      <c r="D8" s="67">
        <v>250</v>
      </c>
      <c r="E8"/>
      <c r="F8" s="8" t="s">
        <v>43</v>
      </c>
      <c r="G8" s="67"/>
      <c r="H8" s="67"/>
      <c r="I8"/>
      <c r="J8"/>
      <c r="K8"/>
      <c r="L8"/>
      <c r="M8"/>
      <c r="N8"/>
      <c r="O8"/>
      <c r="P8"/>
    </row>
    <row r="9" spans="1:17" ht="30" customHeight="1" x14ac:dyDescent="0.3">
      <c r="B9" s="9" t="s">
        <v>21</v>
      </c>
      <c r="C9" s="68">
        <v>400</v>
      </c>
      <c r="D9" s="68">
        <v>50</v>
      </c>
      <c r="E9"/>
      <c r="F9" s="9" t="s">
        <v>44</v>
      </c>
      <c r="G9" s="68"/>
      <c r="H9" s="68"/>
      <c r="I9"/>
      <c r="J9"/>
      <c r="K9"/>
      <c r="L9"/>
      <c r="M9"/>
      <c r="N9"/>
      <c r="O9"/>
      <c r="P9"/>
    </row>
    <row r="10" spans="1:17" ht="30" customHeight="1" x14ac:dyDescent="0.3">
      <c r="B10" s="8" t="s">
        <v>22</v>
      </c>
      <c r="C10" s="67"/>
      <c r="D10" s="67"/>
      <c r="E10"/>
      <c r="F10" s="8" t="s">
        <v>45</v>
      </c>
      <c r="G10" s="67"/>
      <c r="H10" s="67"/>
      <c r="I10"/>
      <c r="J10"/>
      <c r="K10"/>
      <c r="L10"/>
      <c r="M10"/>
      <c r="N10"/>
      <c r="O10"/>
      <c r="P10"/>
    </row>
    <row r="11" spans="1:17" ht="30" customHeight="1" x14ac:dyDescent="0.3">
      <c r="B11" s="11" t="s">
        <v>23</v>
      </c>
      <c r="C11" s="69"/>
      <c r="D11" s="69"/>
      <c r="E11"/>
      <c r="F11" s="11" t="s">
        <v>46</v>
      </c>
      <c r="G11" s="69"/>
      <c r="H11" s="69"/>
      <c r="I11"/>
      <c r="J11"/>
      <c r="K11"/>
      <c r="L11"/>
      <c r="M11"/>
      <c r="N11"/>
      <c r="O11"/>
      <c r="P11"/>
    </row>
    <row r="12" spans="1:17" ht="30" customHeight="1" x14ac:dyDescent="0.3">
      <c r="B12" s="4" t="s">
        <v>98</v>
      </c>
      <c r="C12" s="70">
        <f>SUBTOTAL(109,ВитратиНаМісцеПроведення[Орієнтовно])</f>
        <v>900</v>
      </c>
      <c r="D12" s="70">
        <f>SUBTOTAL(109,ВитратиНаМісцеПроведення[Фактично])</f>
        <v>300</v>
      </c>
      <c r="E12"/>
      <c r="F12" s="4" t="s">
        <v>98</v>
      </c>
      <c r="G12" s="70">
        <f>SUBTOTAL(109,ВитратиНаЛегкіЗакуски[Орієнтовно])</f>
        <v>0</v>
      </c>
      <c r="H12" s="70">
        <f>SUBTOTAL(109,ВитратиНаЛегкіЗакуски[Фактично])</f>
        <v>0</v>
      </c>
      <c r="I12"/>
      <c r="J12"/>
      <c r="K12"/>
      <c r="L12"/>
      <c r="M12"/>
      <c r="N12"/>
      <c r="O12"/>
      <c r="P12"/>
    </row>
    <row r="13" spans="1:17" ht="33" customHeight="1" x14ac:dyDescent="0.3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7" ht="30" customHeight="1" x14ac:dyDescent="0.3">
      <c r="A14" s="47" t="s">
        <v>14</v>
      </c>
      <c r="B14" s="46" t="s">
        <v>25</v>
      </c>
      <c r="C14" s="7" t="s">
        <v>40</v>
      </c>
      <c r="D14" s="7" t="s">
        <v>41</v>
      </c>
      <c r="E14"/>
      <c r="F14" s="46" t="s">
        <v>47</v>
      </c>
      <c r="G14" s="7" t="s">
        <v>40</v>
      </c>
      <c r="H14" s="7" t="s">
        <v>41</v>
      </c>
      <c r="I14"/>
      <c r="J14"/>
      <c r="K14"/>
      <c r="L14"/>
      <c r="M14"/>
      <c r="N14"/>
      <c r="O14"/>
      <c r="P14"/>
    </row>
    <row r="15" spans="1:17" ht="30" customHeight="1" x14ac:dyDescent="0.3">
      <c r="B15" s="8" t="s">
        <v>26</v>
      </c>
      <c r="C15" s="67">
        <v>200</v>
      </c>
      <c r="D15" s="67">
        <v>50</v>
      </c>
      <c r="E15"/>
      <c r="F15" s="8" t="s">
        <v>48</v>
      </c>
      <c r="G15" s="67"/>
      <c r="H15" s="67"/>
      <c r="I15"/>
      <c r="J15"/>
      <c r="K15"/>
      <c r="L15"/>
      <c r="M15"/>
      <c r="N15"/>
      <c r="O15"/>
      <c r="P15"/>
    </row>
    <row r="16" spans="1:17" ht="30" customHeight="1" x14ac:dyDescent="0.3">
      <c r="B16" s="9" t="s">
        <v>27</v>
      </c>
      <c r="C16" s="68"/>
      <c r="D16" s="68"/>
      <c r="E16"/>
      <c r="F16" s="9" t="s">
        <v>49</v>
      </c>
      <c r="G16" s="68"/>
      <c r="H16" s="68"/>
      <c r="I16"/>
      <c r="J16"/>
      <c r="K16"/>
      <c r="L16"/>
      <c r="M16"/>
      <c r="N16"/>
      <c r="O16"/>
      <c r="P16"/>
    </row>
    <row r="17" spans="1:16" ht="30" customHeight="1" x14ac:dyDescent="0.3">
      <c r="B17" s="8" t="s">
        <v>28</v>
      </c>
      <c r="C17" s="67"/>
      <c r="D17" s="67"/>
      <c r="E17"/>
      <c r="F17" s="8" t="s">
        <v>50</v>
      </c>
      <c r="G17" s="67"/>
      <c r="H17" s="67"/>
      <c r="I17"/>
      <c r="J17"/>
      <c r="K17"/>
      <c r="L17"/>
      <c r="M17"/>
      <c r="N17"/>
      <c r="O17"/>
      <c r="P17"/>
    </row>
    <row r="18" spans="1:16" ht="30" customHeight="1" x14ac:dyDescent="0.3">
      <c r="B18" s="9" t="s">
        <v>29</v>
      </c>
      <c r="C18" s="68"/>
      <c r="D18" s="68"/>
      <c r="E18"/>
      <c r="F18" s="9" t="s">
        <v>51</v>
      </c>
      <c r="G18" s="68"/>
      <c r="H18" s="68"/>
      <c r="I18"/>
      <c r="J18"/>
      <c r="K18"/>
      <c r="L18"/>
      <c r="M18"/>
      <c r="N18"/>
      <c r="O18"/>
      <c r="P18"/>
    </row>
    <row r="19" spans="1:16" ht="30" customHeight="1" x14ac:dyDescent="0.3">
      <c r="B19" s="10" t="s">
        <v>30</v>
      </c>
      <c r="C19" s="71"/>
      <c r="D19" s="71"/>
      <c r="E19"/>
      <c r="F19" s="10" t="s">
        <v>52</v>
      </c>
      <c r="G19" s="71"/>
      <c r="H19" s="71"/>
      <c r="I19"/>
      <c r="J19"/>
      <c r="K19"/>
      <c r="L19"/>
      <c r="M19"/>
      <c r="N19"/>
      <c r="O19"/>
      <c r="P19"/>
    </row>
    <row r="20" spans="1:16" ht="30" customHeight="1" x14ac:dyDescent="0.3">
      <c r="B20" s="4" t="s">
        <v>98</v>
      </c>
      <c r="C20" s="70">
        <f>SUBTOTAL(109,ВитратиНаПрикраси[Орієнтовно])</f>
        <v>200</v>
      </c>
      <c r="D20" s="70">
        <f>SUBTOTAL(109,ВитратиНаПрикраси[Фактично])</f>
        <v>50</v>
      </c>
      <c r="E20"/>
      <c r="F20" s="4" t="s">
        <v>98</v>
      </c>
      <c r="G20" s="70">
        <f>SUBTOTAL(109,ВитратиНаПрограму[Орієнтовно])</f>
        <v>0</v>
      </c>
      <c r="H20" s="70">
        <f>SUBTOTAL(109,ВитратиНаПрограму[Фактично])</f>
        <v>0</v>
      </c>
      <c r="I20"/>
      <c r="J20"/>
      <c r="K20"/>
      <c r="L20"/>
      <c r="M20"/>
      <c r="N20"/>
      <c r="O20"/>
      <c r="P20"/>
    </row>
    <row r="21" spans="1:16" ht="33" customHeight="1" x14ac:dyDescent="0.3">
      <c r="B21" s="32"/>
      <c r="C21" s="32"/>
      <c r="D21" s="32"/>
      <c r="E21"/>
      <c r="F21"/>
      <c r="G21"/>
      <c r="H21"/>
      <c r="I21"/>
      <c r="J21"/>
      <c r="K21"/>
      <c r="L21"/>
      <c r="M21"/>
      <c r="N21"/>
      <c r="O21"/>
      <c r="P21"/>
    </row>
    <row r="22" spans="1:16" ht="30" customHeight="1" x14ac:dyDescent="0.3">
      <c r="A22" s="47" t="s">
        <v>15</v>
      </c>
      <c r="B22" s="46" t="s">
        <v>31</v>
      </c>
      <c r="C22" s="7" t="s">
        <v>40</v>
      </c>
      <c r="D22" s="7" t="s">
        <v>41</v>
      </c>
      <c r="E22"/>
      <c r="F22" s="46" t="s">
        <v>53</v>
      </c>
      <c r="G22" s="7" t="s">
        <v>40</v>
      </c>
      <c r="H22" s="7" t="s">
        <v>41</v>
      </c>
      <c r="I22"/>
      <c r="J22"/>
      <c r="K22"/>
      <c r="L22"/>
      <c r="M22"/>
      <c r="N22"/>
      <c r="O22"/>
      <c r="P22"/>
    </row>
    <row r="23" spans="1:16" ht="30" customHeight="1" x14ac:dyDescent="0.3">
      <c r="B23" s="8" t="s">
        <v>32</v>
      </c>
      <c r="C23" s="72">
        <v>45</v>
      </c>
      <c r="D23" s="67">
        <v>45</v>
      </c>
      <c r="E23"/>
      <c r="F23" s="8" t="s">
        <v>54</v>
      </c>
      <c r="G23" s="67"/>
      <c r="H23" s="67"/>
      <c r="I23"/>
      <c r="J23"/>
      <c r="K23"/>
      <c r="L23"/>
      <c r="M23"/>
      <c r="N23"/>
      <c r="O23"/>
      <c r="P23"/>
    </row>
    <row r="24" spans="1:16" ht="30" customHeight="1" x14ac:dyDescent="0.3">
      <c r="B24" s="9" t="s">
        <v>33</v>
      </c>
      <c r="C24" s="73"/>
      <c r="D24" s="68"/>
      <c r="F24" s="11" t="s">
        <v>55</v>
      </c>
      <c r="G24" s="69"/>
      <c r="H24" s="69"/>
      <c r="I24"/>
      <c r="J24"/>
      <c r="K24"/>
      <c r="L24"/>
      <c r="M24"/>
      <c r="N24"/>
      <c r="O24"/>
      <c r="P24"/>
    </row>
    <row r="25" spans="1:16" ht="30" customHeight="1" x14ac:dyDescent="0.25">
      <c r="B25" s="10" t="s">
        <v>34</v>
      </c>
      <c r="C25" s="74"/>
      <c r="D25" s="71"/>
      <c r="F25" s="4" t="s">
        <v>98</v>
      </c>
      <c r="G25" s="70">
        <f>SUBTOTAL(109,ВитратиНаПризи[Орієнтовно])</f>
        <v>0</v>
      </c>
      <c r="H25" s="70">
        <f>SUBTOTAL(109,ВитратиНаПризи[Фактично])</f>
        <v>0</v>
      </c>
    </row>
    <row r="26" spans="1:16" ht="30" customHeight="1" x14ac:dyDescent="0.25">
      <c r="B26" s="4" t="s">
        <v>98</v>
      </c>
      <c r="C26" s="70">
        <f>SUBTOTAL(109,ВитратиНаРекламу[Орієнтовно])</f>
        <v>45</v>
      </c>
      <c r="D26" s="70">
        <f>SUBTOTAL(109,ВитратиНаРекламу[Фактично])</f>
        <v>45</v>
      </c>
    </row>
    <row r="27" spans="1:16" ht="33" customHeight="1" x14ac:dyDescent="0.3">
      <c r="B27" s="32"/>
      <c r="C27" s="32"/>
      <c r="D27" s="32"/>
    </row>
    <row r="28" spans="1:16" ht="30" customHeight="1" x14ac:dyDescent="0.25">
      <c r="A28" s="47" t="s">
        <v>16</v>
      </c>
      <c r="B28" s="46" t="s">
        <v>35</v>
      </c>
      <c r="C28" s="7" t="s">
        <v>40</v>
      </c>
      <c r="D28" s="7" t="s">
        <v>41</v>
      </c>
    </row>
    <row r="29" spans="1:16" ht="30" customHeight="1" x14ac:dyDescent="0.25">
      <c r="B29" s="8" t="s">
        <v>36</v>
      </c>
      <c r="C29" s="67"/>
      <c r="D29" s="67"/>
    </row>
    <row r="30" spans="1:16" ht="30" customHeight="1" x14ac:dyDescent="0.25">
      <c r="B30" s="9" t="s">
        <v>37</v>
      </c>
      <c r="C30" s="68"/>
      <c r="D30" s="68"/>
    </row>
    <row r="31" spans="1:16" ht="30" customHeight="1" x14ac:dyDescent="0.25">
      <c r="B31" s="8" t="s">
        <v>38</v>
      </c>
      <c r="C31" s="67"/>
      <c r="D31" s="67"/>
    </row>
    <row r="32" spans="1:16" ht="30" customHeight="1" x14ac:dyDescent="0.25">
      <c r="B32" s="11" t="s">
        <v>39</v>
      </c>
      <c r="C32" s="69"/>
      <c r="D32" s="69"/>
    </row>
    <row r="33" spans="2:4" ht="30" customHeight="1" x14ac:dyDescent="0.25">
      <c r="B33" s="4" t="s">
        <v>98</v>
      </c>
      <c r="C33" s="70">
        <f>SUBTOTAL(109,ІншіВитрати[Орієнтовно])</f>
        <v>0</v>
      </c>
      <c r="D33" s="70">
        <f>SUBTOTAL(109,ІншіВитрати[Фактично])</f>
        <v>0</v>
      </c>
    </row>
    <row r="41" spans="2:4" ht="30" customHeight="1" x14ac:dyDescent="0.25">
      <c r="B41" s="9"/>
      <c r="C41" s="9"/>
      <c r="D41" s="9"/>
    </row>
    <row r="49" spans="2:4" ht="30" customHeight="1" x14ac:dyDescent="0.25">
      <c r="B49" s="9"/>
      <c r="C49" s="9"/>
      <c r="D49" s="9"/>
    </row>
  </sheetData>
  <mergeCells count="3">
    <mergeCell ref="F1:H1"/>
    <mergeCell ref="G3:H3"/>
    <mergeCell ref="B2:H2"/>
  </mergeCells>
  <phoneticPr fontId="2" type="noConversion"/>
  <conditionalFormatting sqref="H5">
    <cfRule type="dataBar" priority="1">
      <dataBar>
        <cfvo type="num" val="0"/>
        <cfvo type="num" val="$G$5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42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$G$5</xm:f>
              </x14:cfvo>
            </x14:dataBar>
          </x14:cfRule>
          <xm:sqref>H5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Normal="100" zoomScaleSheetLayoutView="75" workbookViewId="0"/>
  </sheetViews>
  <sheetFormatPr defaultColWidth="8.88671875" defaultRowHeight="30" customHeight="1" x14ac:dyDescent="0.25"/>
  <cols>
    <col min="1" max="1" width="6.88671875" style="47" customWidth="1"/>
    <col min="2" max="2" width="16.77734375" style="1" customWidth="1"/>
    <col min="3" max="3" width="16.109375" style="1" customWidth="1"/>
    <col min="4" max="4" width="24.6640625" style="1" customWidth="1"/>
    <col min="5" max="5" width="14.21875" style="6" customWidth="1"/>
    <col min="6" max="6" width="40.109375" style="1" customWidth="1"/>
    <col min="7" max="7" width="36.77734375" style="1" customWidth="1"/>
    <col min="8" max="8" width="2.77734375" style="1" customWidth="1"/>
    <col min="9" max="16384" width="8.88671875" style="1"/>
  </cols>
  <sheetData>
    <row r="1" spans="1:18" ht="12.75" customHeight="1" x14ac:dyDescent="0.3">
      <c r="A1" s="47" t="s">
        <v>57</v>
      </c>
      <c r="B1" s="13"/>
      <c r="C1" s="14"/>
      <c r="D1" s="24"/>
      <c r="E1" s="18"/>
      <c r="F1" s="17"/>
      <c r="G1" s="23"/>
      <c r="H1"/>
      <c r="I1"/>
      <c r="J1"/>
      <c r="K1"/>
      <c r="L1"/>
      <c r="M1"/>
      <c r="N1"/>
      <c r="O1"/>
      <c r="P1"/>
      <c r="Q1"/>
      <c r="R1"/>
    </row>
    <row r="2" spans="1:18" ht="145.5" customHeight="1" thickBot="1" x14ac:dyDescent="0.35">
      <c r="A2" s="47" t="s">
        <v>58</v>
      </c>
      <c r="B2" s="63" t="str">
        <f>Витрати!B2</f>
        <v>Бюджет на 
Назва заходу</v>
      </c>
      <c r="C2" s="63"/>
      <c r="D2" s="63"/>
      <c r="E2" s="63"/>
      <c r="F2" s="63"/>
      <c r="G2" s="63"/>
      <c r="H2"/>
      <c r="I2"/>
      <c r="J2"/>
      <c r="K2"/>
      <c r="L2"/>
      <c r="M2"/>
      <c r="N2"/>
      <c r="O2"/>
      <c r="P2"/>
      <c r="Q2"/>
      <c r="R2"/>
    </row>
    <row r="3" spans="1:18" ht="42" customHeight="1" x14ac:dyDescent="0.3">
      <c r="A3" s="47" t="s">
        <v>59</v>
      </c>
      <c r="C3" s="16"/>
      <c r="D3" s="19"/>
      <c r="E3" s="20"/>
      <c r="F3" s="61" t="s">
        <v>99</v>
      </c>
      <c r="G3" s="61"/>
      <c r="H3"/>
      <c r="I3"/>
      <c r="J3"/>
      <c r="K3"/>
      <c r="L3"/>
      <c r="M3"/>
      <c r="N3"/>
      <c r="O3"/>
      <c r="P3"/>
      <c r="Q3"/>
      <c r="R3"/>
    </row>
    <row r="4" spans="1:18" s="28" customFormat="1" ht="70.5" customHeight="1" thickBot="1" x14ac:dyDescent="0.3">
      <c r="A4" s="47" t="s">
        <v>60</v>
      </c>
      <c r="B4" s="29"/>
      <c r="C4" s="29"/>
      <c r="D4" s="33"/>
      <c r="E4" s="30"/>
      <c r="F4" s="29" t="s">
        <v>40</v>
      </c>
      <c r="G4" s="29" t="s">
        <v>41</v>
      </c>
    </row>
    <row r="5" spans="1:18" ht="18" customHeight="1" x14ac:dyDescent="0.25">
      <c r="A5" s="47" t="s">
        <v>61</v>
      </c>
      <c r="B5" s="15" t="s">
        <v>70</v>
      </c>
      <c r="C5" s="56"/>
      <c r="D5" s="57"/>
      <c r="E5" s="1"/>
      <c r="F5" s="66">
        <f>SUM(Квитки[[#Totals],[Орієнтовний загальний прибуток]],РекламніЛистівки[[#Totals],[Орієнтовний загальний прибуток]],УчасникиВиставкиТаПостачальники[[#Totals],[Орієнтовний загальний прибуток]],КількістьПроданихТоварів[[#Totals],[Орієнтовний загальний прибуток]])</f>
        <v>1936</v>
      </c>
      <c r="G5" s="66">
        <f>SUM(Квитки[[#Totals],[Фактичний загальний прибуток]],РекламніЛистівки[[#Totals],[Фактичний загальний прибуток]],УчасникиВиставкиТаПостачальники[[#Totals],[Фактичний загальний прибуток]],КількістьПроданихТоварів[[#Totals],[Фактичний загальний прибуток]])</f>
        <v>1831</v>
      </c>
    </row>
    <row r="6" spans="1:18" s="35" customFormat="1" ht="30" customHeight="1" x14ac:dyDescent="0.3">
      <c r="A6" s="47" t="s">
        <v>62</v>
      </c>
      <c r="B6" s="34" t="s">
        <v>71</v>
      </c>
    </row>
    <row r="7" spans="1:18" ht="30" customHeight="1" x14ac:dyDescent="0.25">
      <c r="A7" s="47" t="s">
        <v>63</v>
      </c>
      <c r="B7" s="7" t="s">
        <v>40</v>
      </c>
      <c r="C7" s="7" t="s">
        <v>41</v>
      </c>
      <c r="D7" s="7" t="s">
        <v>76</v>
      </c>
      <c r="E7" s="48" t="s">
        <v>87</v>
      </c>
      <c r="F7" s="36" t="s">
        <v>88</v>
      </c>
      <c r="G7" s="7" t="s">
        <v>89</v>
      </c>
    </row>
    <row r="8" spans="1:18" ht="30" customHeight="1" x14ac:dyDescent="0.3">
      <c r="B8" s="21">
        <v>300</v>
      </c>
      <c r="C8" s="21">
        <v>278</v>
      </c>
      <c r="D8" s="52" t="s">
        <v>77</v>
      </c>
      <c r="E8" s="75">
        <v>5</v>
      </c>
      <c r="F8" s="76">
        <f>B8*E8</f>
        <v>1500</v>
      </c>
      <c r="G8" s="76">
        <f>C8*E8</f>
        <v>1390</v>
      </c>
    </row>
    <row r="9" spans="1:18" ht="30" customHeight="1" x14ac:dyDescent="0.3">
      <c r="B9">
        <v>197</v>
      </c>
      <c r="C9">
        <v>195</v>
      </c>
      <c r="D9" s="53" t="s">
        <v>78</v>
      </c>
      <c r="E9" s="77">
        <v>2</v>
      </c>
      <c r="F9" s="78">
        <f t="shared" ref="F9:F10" si="0">B9*E9</f>
        <v>394</v>
      </c>
      <c r="G9" s="78">
        <f t="shared" ref="G9:G10" si="1">C9*E9</f>
        <v>390</v>
      </c>
    </row>
    <row r="10" spans="1:18" ht="30" customHeight="1" x14ac:dyDescent="0.3">
      <c r="B10" s="22">
        <v>42</v>
      </c>
      <c r="C10" s="22">
        <v>51</v>
      </c>
      <c r="D10" s="54" t="s">
        <v>79</v>
      </c>
      <c r="E10" s="79">
        <v>1</v>
      </c>
      <c r="F10" s="80">
        <f t="shared" si="0"/>
        <v>42</v>
      </c>
      <c r="G10" s="80">
        <f t="shared" si="1"/>
        <v>51</v>
      </c>
    </row>
    <row r="11" spans="1:18" s="35" customFormat="1" ht="30" customHeight="1" x14ac:dyDescent="0.3">
      <c r="A11" s="41"/>
      <c r="B11" s="37" t="s">
        <v>72</v>
      </c>
      <c r="C11" s="37"/>
      <c r="D11" s="37"/>
      <c r="E11" s="37"/>
      <c r="F11" s="81">
        <f>SUBTOTAL(109,Квитки[Орієнтовний загальний прибуток])</f>
        <v>1936</v>
      </c>
      <c r="G11" s="81">
        <f>SUBTOTAL(109,Квитки[Фактичний загальний прибуток])</f>
        <v>1831</v>
      </c>
    </row>
    <row r="12" spans="1:18" ht="33" customHeight="1" x14ac:dyDescent="0.3">
      <c r="A12" s="47" t="s">
        <v>64</v>
      </c>
      <c r="B12" s="34" t="s">
        <v>73</v>
      </c>
      <c r="C12" s="35"/>
      <c r="D12" s="35"/>
      <c r="E12" s="35"/>
      <c r="F12" s="35"/>
      <c r="G12" s="35"/>
    </row>
    <row r="13" spans="1:18" ht="30" customHeight="1" x14ac:dyDescent="0.25">
      <c r="A13" s="47" t="s">
        <v>65</v>
      </c>
      <c r="B13" s="7" t="s">
        <v>40</v>
      </c>
      <c r="C13" s="7" t="s">
        <v>41</v>
      </c>
      <c r="D13" s="7" t="s">
        <v>76</v>
      </c>
      <c r="E13" s="48" t="s">
        <v>87</v>
      </c>
      <c r="F13" s="36" t="s">
        <v>88</v>
      </c>
      <c r="G13" s="7" t="s">
        <v>89</v>
      </c>
    </row>
    <row r="14" spans="1:18" ht="30" customHeight="1" x14ac:dyDescent="0.3">
      <c r="B14" s="21"/>
      <c r="C14" s="21"/>
      <c r="D14" s="52" t="s">
        <v>80</v>
      </c>
      <c r="E14" s="75"/>
      <c r="F14" s="76">
        <f>B14*E14</f>
        <v>0</v>
      </c>
      <c r="G14" s="76">
        <f>C14*E14</f>
        <v>0</v>
      </c>
    </row>
    <row r="15" spans="1:18" ht="30" customHeight="1" x14ac:dyDescent="0.3">
      <c r="B15"/>
      <c r="C15"/>
      <c r="D15" s="53" t="s">
        <v>81</v>
      </c>
      <c r="E15" s="77"/>
      <c r="F15" s="78">
        <f t="shared" ref="F15:F16" si="2">B15*E15</f>
        <v>0</v>
      </c>
      <c r="G15" s="78">
        <f t="shared" ref="G15:G16" si="3">C15*E15</f>
        <v>0</v>
      </c>
    </row>
    <row r="16" spans="1:18" ht="30" customHeight="1" x14ac:dyDescent="0.3">
      <c r="B16" s="22"/>
      <c r="C16" s="22"/>
      <c r="D16" s="54" t="s">
        <v>82</v>
      </c>
      <c r="E16" s="79"/>
      <c r="F16" s="80">
        <f t="shared" si="2"/>
        <v>0</v>
      </c>
      <c r="G16" s="80">
        <f t="shared" si="3"/>
        <v>0</v>
      </c>
    </row>
    <row r="17" spans="1:7" ht="30" customHeight="1" x14ac:dyDescent="0.25">
      <c r="B17" s="37" t="s">
        <v>72</v>
      </c>
      <c r="C17" s="37"/>
      <c r="D17" s="37"/>
      <c r="E17" s="37"/>
      <c r="F17" s="81">
        <f>SUBTOTAL(109,РекламніЛистівки[Орієнтовний загальний прибуток])</f>
        <v>0</v>
      </c>
      <c r="G17" s="81">
        <f>SUBTOTAL(109,РекламніЛистівки[Фактичний загальний прибуток])</f>
        <v>0</v>
      </c>
    </row>
    <row r="18" spans="1:7" ht="33" customHeight="1" x14ac:dyDescent="0.3">
      <c r="A18" s="47" t="s">
        <v>66</v>
      </c>
      <c r="B18" s="34" t="s">
        <v>74</v>
      </c>
      <c r="C18" s="35"/>
      <c r="D18" s="35"/>
      <c r="E18" s="35"/>
      <c r="F18" s="35"/>
      <c r="G18" s="35"/>
    </row>
    <row r="19" spans="1:7" ht="30" customHeight="1" x14ac:dyDescent="0.25">
      <c r="A19" s="47" t="s">
        <v>67</v>
      </c>
      <c r="B19" s="7" t="s">
        <v>40</v>
      </c>
      <c r="C19" s="7" t="s">
        <v>41</v>
      </c>
      <c r="D19" s="7" t="s">
        <v>76</v>
      </c>
      <c r="E19" s="48" t="s">
        <v>87</v>
      </c>
      <c r="F19" s="36" t="s">
        <v>88</v>
      </c>
      <c r="G19" s="7" t="s">
        <v>89</v>
      </c>
    </row>
    <row r="20" spans="1:7" ht="30" customHeight="1" x14ac:dyDescent="0.3">
      <c r="B20" s="21"/>
      <c r="C20" s="21"/>
      <c r="D20" s="52" t="s">
        <v>83</v>
      </c>
      <c r="E20" s="75"/>
      <c r="F20" s="76">
        <f>B20*E20</f>
        <v>0</v>
      </c>
      <c r="G20" s="76">
        <f>C20*E20</f>
        <v>0</v>
      </c>
    </row>
    <row r="21" spans="1:7" ht="30" customHeight="1" x14ac:dyDescent="0.3">
      <c r="B21"/>
      <c r="C21"/>
      <c r="D21" s="53" t="s">
        <v>84</v>
      </c>
      <c r="E21" s="77"/>
      <c r="F21" s="78">
        <f t="shared" ref="F21:F22" si="4">B21*E21</f>
        <v>0</v>
      </c>
      <c r="G21" s="78">
        <f t="shared" ref="G21:G22" si="5">C21*E21</f>
        <v>0</v>
      </c>
    </row>
    <row r="22" spans="1:7" s="35" customFormat="1" ht="30" customHeight="1" x14ac:dyDescent="0.3">
      <c r="A22" s="41"/>
      <c r="B22" s="22"/>
      <c r="C22" s="22"/>
      <c r="D22" s="54" t="s">
        <v>85</v>
      </c>
      <c r="E22" s="79"/>
      <c r="F22" s="80">
        <f t="shared" si="4"/>
        <v>0</v>
      </c>
      <c r="G22" s="80">
        <f t="shared" si="5"/>
        <v>0</v>
      </c>
    </row>
    <row r="23" spans="1:7" ht="30" customHeight="1" x14ac:dyDescent="0.25">
      <c r="B23" s="37" t="s">
        <v>72</v>
      </c>
      <c r="C23" s="37"/>
      <c r="D23" s="37"/>
      <c r="E23" s="59"/>
      <c r="F23" s="81">
        <f>SUBTOTAL(109,УчасникиВиставкиТаПостачальники[Орієнтовний загальний прибуток])</f>
        <v>0</v>
      </c>
      <c r="G23" s="81">
        <f>SUBTOTAL(109,УчасникиВиставкиТаПостачальники[Фактичний загальний прибуток])</f>
        <v>0</v>
      </c>
    </row>
    <row r="24" spans="1:7" ht="33" customHeight="1" x14ac:dyDescent="0.3">
      <c r="A24" s="47" t="s">
        <v>68</v>
      </c>
      <c r="B24" s="34" t="s">
        <v>75</v>
      </c>
      <c r="C24" s="35"/>
      <c r="D24" s="35"/>
      <c r="E24" s="35"/>
      <c r="F24" s="35"/>
      <c r="G24" s="35"/>
    </row>
    <row r="25" spans="1:7" ht="30" customHeight="1" x14ac:dyDescent="0.25">
      <c r="A25" s="47" t="s">
        <v>69</v>
      </c>
      <c r="B25" s="7" t="s">
        <v>40</v>
      </c>
      <c r="C25" s="7" t="s">
        <v>41</v>
      </c>
      <c r="D25" s="7" t="s">
        <v>76</v>
      </c>
      <c r="E25" s="48" t="s">
        <v>87</v>
      </c>
      <c r="F25" s="36" t="s">
        <v>88</v>
      </c>
      <c r="G25" s="7" t="s">
        <v>89</v>
      </c>
    </row>
    <row r="26" spans="1:7" ht="30" customHeight="1" x14ac:dyDescent="0.3">
      <c r="B26" s="21"/>
      <c r="C26" s="21"/>
      <c r="D26" s="52" t="s">
        <v>86</v>
      </c>
      <c r="E26" s="75"/>
      <c r="F26" s="76">
        <f>B26*E26</f>
        <v>0</v>
      </c>
      <c r="G26" s="76">
        <f>C26*E26</f>
        <v>0</v>
      </c>
    </row>
    <row r="27" spans="1:7" ht="30" customHeight="1" x14ac:dyDescent="0.3">
      <c r="B27"/>
      <c r="C27"/>
      <c r="D27" s="53" t="s">
        <v>86</v>
      </c>
      <c r="E27" s="77"/>
      <c r="F27" s="78">
        <f t="shared" ref="F27:F29" si="6">B27*E27</f>
        <v>0</v>
      </c>
      <c r="G27" s="78">
        <f t="shared" ref="G27:G29" si="7">C27*E27</f>
        <v>0</v>
      </c>
    </row>
    <row r="28" spans="1:7" ht="30" customHeight="1" x14ac:dyDescent="0.3">
      <c r="B28" s="21"/>
      <c r="C28" s="21"/>
      <c r="D28" s="52" t="s">
        <v>86</v>
      </c>
      <c r="E28" s="75"/>
      <c r="F28" s="76">
        <f t="shared" si="6"/>
        <v>0</v>
      </c>
      <c r="G28" s="76">
        <f t="shared" si="7"/>
        <v>0</v>
      </c>
    </row>
    <row r="29" spans="1:7" ht="30" customHeight="1" x14ac:dyDescent="0.3">
      <c r="B29" s="58"/>
      <c r="C29" s="58"/>
      <c r="D29" s="55" t="s">
        <v>86</v>
      </c>
      <c r="E29" s="82"/>
      <c r="F29" s="83">
        <f t="shared" si="6"/>
        <v>0</v>
      </c>
      <c r="G29" s="83">
        <f t="shared" si="7"/>
        <v>0</v>
      </c>
    </row>
    <row r="30" spans="1:7" ht="30" customHeight="1" x14ac:dyDescent="0.25">
      <c r="B30" s="37" t="s">
        <v>72</v>
      </c>
      <c r="C30" s="37"/>
      <c r="D30" s="37"/>
      <c r="E30" s="59"/>
      <c r="F30" s="81">
        <f>SUBTOTAL(109,КількістьПроданихТоварів[Орієнтовний загальний прибуток])</f>
        <v>0</v>
      </c>
      <c r="G30" s="81">
        <f>SUBTOTAL(109,КількістьПроданихТоварів[Фактичний загальний прибуток])</f>
        <v>0</v>
      </c>
    </row>
    <row r="31" spans="1:7" ht="30" customHeight="1" x14ac:dyDescent="0.3">
      <c r="B31" s="2"/>
      <c r="C31" s="2"/>
      <c r="D31" s="2"/>
      <c r="E31" s="5"/>
      <c r="F31" s="2"/>
      <c r="G31" s="2"/>
    </row>
  </sheetData>
  <mergeCells count="2">
    <mergeCell ref="F3:G3"/>
    <mergeCell ref="B2:G2"/>
  </mergeCells>
  <phoneticPr fontId="2" type="noConversion"/>
  <conditionalFormatting sqref="G5">
    <cfRule type="dataBar" priority="1">
      <dataBar>
        <cfvo type="num" val="0"/>
        <cfvo type="num" val="$H$5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46" orientation="landscape" r:id="rId1"/>
  <headerFooter alignWithMargins="0"/>
  <ignoredErrors>
    <ignoredError sqref="F14 G14 F20 G20 F26 G26" emptyCellReference="1"/>
  </ignoredErrors>
  <tableParts count="4">
    <tablePart r:id="rId2"/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$H$5</xm:f>
              </x14:cfvo>
            </x14:dataBar>
          </x14:cfRule>
          <xm:sqref>G5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showGridLines="0" zoomScaleNormal="100" workbookViewId="0"/>
  </sheetViews>
  <sheetFormatPr defaultColWidth="8.88671875" defaultRowHeight="13.5" x14ac:dyDescent="0.25"/>
  <cols>
    <col min="1" max="1" width="6.88671875" style="40" customWidth="1"/>
    <col min="2" max="2" width="53.44140625" style="1" customWidth="1"/>
    <col min="3" max="3" width="36.6640625" style="1" customWidth="1"/>
    <col min="4" max="4" width="30.44140625" style="1" customWidth="1"/>
    <col min="5" max="5" width="2.77734375" style="1" customWidth="1"/>
    <col min="6" max="16384" width="8.88671875" style="1"/>
  </cols>
  <sheetData>
    <row r="1" spans="1:16" ht="12.75" customHeight="1" x14ac:dyDescent="0.3">
      <c r="A1" s="40" t="s">
        <v>90</v>
      </c>
      <c r="B1" s="13"/>
      <c r="C1" s="38"/>
      <c r="D1" s="23"/>
      <c r="F1"/>
      <c r="G1"/>
      <c r="H1"/>
      <c r="I1"/>
      <c r="J1"/>
      <c r="K1"/>
      <c r="L1"/>
      <c r="M1"/>
      <c r="N1"/>
      <c r="O1"/>
      <c r="P1"/>
    </row>
    <row r="2" spans="1:16" ht="145.5" customHeight="1" thickBot="1" x14ac:dyDescent="0.35">
      <c r="A2" s="40" t="s">
        <v>58</v>
      </c>
      <c r="B2" s="63" t="str">
        <f>Витрати!B2</f>
        <v>Бюджет на 
Назва заходу</v>
      </c>
      <c r="C2" s="63"/>
      <c r="D2" s="63"/>
      <c r="F2"/>
      <c r="G2"/>
      <c r="H2"/>
      <c r="I2"/>
      <c r="J2"/>
      <c r="K2"/>
      <c r="L2"/>
      <c r="M2"/>
      <c r="N2"/>
      <c r="O2"/>
      <c r="P2"/>
    </row>
    <row r="3" spans="1:16" ht="42" customHeight="1" x14ac:dyDescent="0.3">
      <c r="A3" s="40" t="s">
        <v>91</v>
      </c>
      <c r="C3" s="61" t="s">
        <v>97</v>
      </c>
      <c r="D3" s="61"/>
      <c r="F3"/>
      <c r="G3"/>
      <c r="H3"/>
      <c r="I3"/>
      <c r="J3"/>
      <c r="K3"/>
      <c r="L3"/>
      <c r="M3"/>
      <c r="N3"/>
      <c r="O3"/>
      <c r="P3"/>
    </row>
    <row r="4" spans="1:16" ht="51.75" customHeight="1" x14ac:dyDescent="0.3">
      <c r="C4" s="12"/>
      <c r="E4"/>
      <c r="F4"/>
      <c r="G4"/>
      <c r="H4"/>
      <c r="I4"/>
      <c r="J4"/>
      <c r="K4"/>
      <c r="L4"/>
      <c r="M4"/>
      <c r="N4"/>
      <c r="O4"/>
      <c r="P4"/>
    </row>
    <row r="5" spans="1:16" ht="18" customHeight="1" x14ac:dyDescent="0.25">
      <c r="A5" s="40" t="s">
        <v>92</v>
      </c>
      <c r="B5" s="48" t="s">
        <v>24</v>
      </c>
      <c r="C5" s="7" t="s">
        <v>40</v>
      </c>
      <c r="D5" s="7" t="s">
        <v>41</v>
      </c>
    </row>
    <row r="6" spans="1:16" ht="18" customHeight="1" x14ac:dyDescent="0.25">
      <c r="A6" s="41"/>
      <c r="B6" s="49" t="s">
        <v>94</v>
      </c>
      <c r="C6" s="84">
        <f>Доходи!F5</f>
        <v>1936</v>
      </c>
      <c r="D6" s="84">
        <f>Доходи!G5</f>
        <v>1831</v>
      </c>
    </row>
    <row r="7" spans="1:16" ht="18" customHeight="1" x14ac:dyDescent="0.25">
      <c r="B7" s="50" t="s">
        <v>18</v>
      </c>
      <c r="C7" s="85">
        <f>Витрати!G5</f>
        <v>1145</v>
      </c>
      <c r="D7" s="85">
        <f>Витрати!H5</f>
        <v>395</v>
      </c>
    </row>
    <row r="8" spans="1:16" ht="18" customHeight="1" x14ac:dyDescent="0.25">
      <c r="B8" s="51" t="s">
        <v>95</v>
      </c>
      <c r="C8" s="86">
        <f>C6-C7</f>
        <v>791</v>
      </c>
      <c r="D8" s="86">
        <f>D6-D7</f>
        <v>1436</v>
      </c>
    </row>
    <row r="9" spans="1:16" ht="408.95" customHeight="1" x14ac:dyDescent="0.25">
      <c r="A9" s="40" t="s">
        <v>93</v>
      </c>
      <c r="B9" s="65" t="s">
        <v>96</v>
      </c>
      <c r="C9" s="65"/>
      <c r="D9" s="65"/>
      <c r="E9" s="65"/>
    </row>
    <row r="10" spans="1:16" x14ac:dyDescent="0.25">
      <c r="B10" s="64"/>
      <c r="C10" s="64"/>
      <c r="D10" s="64"/>
    </row>
  </sheetData>
  <mergeCells count="4">
    <mergeCell ref="B2:D2"/>
    <mergeCell ref="C3:D3"/>
    <mergeCell ref="B10:D10"/>
    <mergeCell ref="B9:E9"/>
  </mergeCells>
  <phoneticPr fontId="2" type="noConversion"/>
  <pageMargins left="1" right="0.75" top="0.75" bottom="1" header="0.5" footer="0.5"/>
  <pageSetup paperSize="9" scale="48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b385d60f68dd989dca1fdc827799d853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11b479caf7b199da365455750e457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44B7A4-44F0-4490-9BFA-09C814F0792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E5340D8C-C819-4E09-969B-7BB2B63839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24C0E3-1B9D-4D34-934D-76717899F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</vt:i4>
      </vt:variant>
    </vt:vector>
  </HeadingPairs>
  <TitlesOfParts>
    <vt:vector size="6" baseType="lpstr">
      <vt:lpstr>Початок</vt:lpstr>
      <vt:lpstr>Витрати</vt:lpstr>
      <vt:lpstr>Доходи</vt:lpstr>
      <vt:lpstr>Зведення</vt:lpstr>
      <vt:lpstr>Доходи!Область_друку</vt:lpstr>
      <vt:lpstr>Зведення!Область_друку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2019-10-11T21:06:58Z</dcterms:created>
  <dcterms:modified xsi:type="dcterms:W3CDTF">2020-03-30T06:24:07Z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