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filterPrivacy="1" codeName="ThisWorkbook" autoCompressPictures="0"/>
  <xr:revisionPtr revIDLastSave="0" documentId="13_ncr:1_{86572C9B-9DAC-471A-977E-7253A3367524}" xr6:coauthVersionLast="45" xr6:coauthVersionMax="45" xr10:uidLastSave="{00000000-0000-0000-0000-000000000000}"/>
  <bookViews>
    <workbookView xWindow="28680" yWindow="-120" windowWidth="29040" windowHeight="15840" tabRatio="788" xr2:uid="{00000000-000D-0000-FFFF-FFFF00000000}"/>
  </bookViews>
  <sheets>
    <sheet name="Січень" sheetId="14" r:id="rId1"/>
    <sheet name="Лютий" sheetId="15" r:id="rId2"/>
    <sheet name="Березень" sheetId="16" r:id="rId3"/>
    <sheet name="Квітень" sheetId="17" r:id="rId4"/>
    <sheet name="Травень" sheetId="18" r:id="rId5"/>
    <sheet name="Червень" sheetId="19" r:id="rId6"/>
    <sheet name="Липень" sheetId="20" r:id="rId7"/>
    <sheet name="Серпень" sheetId="21" r:id="rId8"/>
    <sheet name="Вересень" sheetId="22" r:id="rId9"/>
    <sheet name="Жовтень" sheetId="23" r:id="rId10"/>
    <sheet name="Листопад" sheetId="24" r:id="rId11"/>
    <sheet name="Грудень" sheetId="25" r:id="rId12"/>
  </sheets>
  <definedNames>
    <definedName name="_xlnm.Print_Area" localSheetId="2">Березень!$A:$I</definedName>
    <definedName name="_xlnm.Print_Area" localSheetId="8">Вересень!$A:$I</definedName>
    <definedName name="_xlnm.Print_Area" localSheetId="11">Грудень!$A:$I</definedName>
    <definedName name="_xlnm.Print_Area" localSheetId="9">Жовтень!$A:$I</definedName>
    <definedName name="_xlnm.Print_Area" localSheetId="3">Квітень!$A:$I</definedName>
    <definedName name="_xlnm.Print_Area" localSheetId="6">Липень!$A:$I</definedName>
    <definedName name="_xlnm.Print_Area" localSheetId="10">Листопад!$A:$I</definedName>
    <definedName name="_xlnm.Print_Area" localSheetId="1">Лютий!$A:$I</definedName>
    <definedName name="_xlnm.Print_Area" localSheetId="7">Серпень!$A:$I</definedName>
    <definedName name="_xlnm.Print_Area" localSheetId="0">Січень!$A:$I</definedName>
    <definedName name="_xlnm.Print_Area" localSheetId="4">Травень!$A:$I</definedName>
    <definedName name="_xlnm.Print_Area" localSheetId="5">Червень!$A:$I</definedName>
    <definedName name="RowTitleRegion1..K3">Січень!$K$4</definedName>
    <definedName name="ДніТаТижні">{0,1,2,3,4,5,6} + {0;1;2;3;4;5}*7</definedName>
    <definedName name="КалендарРік">Січень!$K$5</definedName>
    <definedName name="ОбластьЗаголовкаСтовпця1..H12.1">Січень!$B$3</definedName>
    <definedName name="ОбластьЗаголовкаСтовпця1..H12.10">Жовтень!$B$3</definedName>
    <definedName name="ОбластьЗаголовкаСтовпця1..H12.11">Листопад!$B$3</definedName>
    <definedName name="ОбластьЗаголовкаСтовпця1..H12.12">Грудень!$B$3</definedName>
    <definedName name="ОбластьЗаголовкаСтовпця1..H12.2">Лютий!$B$3</definedName>
    <definedName name="ОбластьЗаголовкаСтовпця1..H12.3">Березень!$B$3</definedName>
    <definedName name="ОбластьЗаголовкаСтовпця1..H12.4">Квітень!$B$3</definedName>
    <definedName name="ОбластьЗаголовкаСтовпця1..H12.5">Травень!$B$3</definedName>
    <definedName name="ОбластьЗаголовкаСтовпця1..H12.6">Червень!$B$3</definedName>
    <definedName name="ОбластьЗаголовкаСтовпця1..H12.7">Липень!$B$3</definedName>
    <definedName name="ОбластьЗаголовкаСтовпця1..H12.8">Серпень!$B$3</definedName>
    <definedName name="ОбластьЗаголовкаСтовпця1..H12.9">Вересень!$B$3</definedName>
    <definedName name="ОбластьЗаголовкаСтовпця2..C14.1">Січень!$B$3</definedName>
    <definedName name="ОбластьЗаголовкаСтовпця2..C14.10">Жовтень!$B$3</definedName>
    <definedName name="ОбластьЗаголовкаСтовпця2..C14.11">Листопад!$B$3</definedName>
    <definedName name="ОбластьЗаголовкаСтовпця2..C14.12">Грудень!$B$3</definedName>
    <definedName name="ОбластьЗаголовкаСтовпця2..C14.2">Лютий!$B$3</definedName>
    <definedName name="ОбластьЗаголовкаСтовпця2..C14.3">Березень!$B$3</definedName>
    <definedName name="ОбластьЗаголовкаСтовпця2..C14.4">Квітень!$B$3</definedName>
    <definedName name="ОбластьЗаголовкаСтовпця2..C14.5">Травень!$B$3</definedName>
    <definedName name="ОбластьЗаголовкаСтовпця2..C14.6">Червень!$B$3</definedName>
    <definedName name="ОбластьЗаголовкаСтовпця2..C14.7">Липень!$B$3</definedName>
    <definedName name="ОбластьЗаголовкаСтовпця2..C14.8">Серпень!$B$3</definedName>
    <definedName name="ОбластьЗаголовкаСтовпця2..C14.9">Вересень!$B$3</definedName>
    <definedName name="ПочатокТижня">Січень!$L$5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3" i="24" l="1"/>
  <c r="B3" i="23"/>
  <c r="B3" i="22"/>
  <c r="B3" i="21"/>
  <c r="B3" i="20"/>
  <c r="B3" i="19" l="1"/>
  <c r="B3" i="18"/>
  <c r="B3" i="17"/>
  <c r="B3" i="16" l="1"/>
  <c r="B3" i="25" l="1"/>
  <c r="B3" i="15" l="1"/>
  <c r="B14" i="25" l="1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<sst xmlns="http://schemas.openxmlformats.org/spreadsheetml/2006/main" count="28" uniqueCount="7">
  <si>
    <t>Примітки</t>
  </si>
  <si>
    <t xml:space="preserve"> </t>
  </si>
  <si>
    <t>Параметри календаря</t>
  </si>
  <si>
    <t>Рік</t>
  </si>
  <si>
    <t>Перший день тижня</t>
  </si>
  <si>
    <t>Неділя</t>
  </si>
  <si>
    <t>Нотатки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</si>
</sst>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64" formatCode="d"/>
    <numFmt numFmtId="165" formatCode="_-* #,##0.00\ &quot;₴&quot;_-;\-* #,##0.00\ &quot;₴&quot;_-;_-* &quot;-&quot;??\ &quot;₴&quot;_-;_-@_-"/>
    <numFmt numFmtId="166" formatCode="_-* #,##0\ &quot;₴&quot;_-;\-* #,##0\ &quot;₴&quot;_-;_-* &quot;-&quot;\ &quot;₴&quot;_-;_-@_-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4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7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0" xfId="0" applyFont="1" applyFill="1" applyBorder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164" fontId="15" fillId="0" borderId="9" xfId="12" applyNumberFormat="1" applyFont="1" applyFill="1" applyBorder="1" applyAlignment="1">
      <alignment horizontal="right" indent="1"/>
    </xf>
    <xf numFmtId="164" fontId="15" fillId="0" borderId="11" xfId="12" applyNumberFormat="1" applyFont="1" applyFill="1" applyBorder="1" applyAlignment="1">
      <alignment horizontal="right" indent="1"/>
    </xf>
    <xf numFmtId="164" fontId="15" fillId="0" borderId="9" xfId="13" applyNumberFormat="1" applyFont="1" applyFill="1" applyBorder="1" applyAlignment="1">
      <alignment horizontal="right" vertical="center" wrapText="1" indent="1"/>
    </xf>
    <xf numFmtId="164" fontId="15" fillId="0" borderId="9" xfId="12" applyNumberFormat="1" applyFont="1" applyFill="1" applyBorder="1" applyAlignment="1">
      <alignment horizontal="right" vertical="center" indent="1"/>
    </xf>
    <xf numFmtId="164" fontId="15" fillId="0" borderId="26" xfId="12" applyNumberFormat="1" applyFont="1" applyFill="1" applyBorder="1" applyAlignment="1">
      <alignment horizontal="right" indent="1"/>
    </xf>
    <xf numFmtId="164" fontId="15" fillId="0" borderId="26" xfId="13" applyNumberFormat="1" applyFont="1" applyFill="1" applyBorder="1" applyAlignment="1">
      <alignment horizontal="right" vertical="center" wrapText="1" indent="1"/>
    </xf>
    <xf numFmtId="164" fontId="15" fillId="0" borderId="26" xfId="12" applyNumberFormat="1" applyFont="1" applyFill="1" applyBorder="1" applyAlignment="1">
      <alignment horizontal="right" vertical="center" indent="1"/>
    </xf>
    <xf numFmtId="164" fontId="15" fillId="0" borderId="20" xfId="12" applyNumberFormat="1" applyFont="1" applyFill="1" applyBorder="1" applyAlignment="1">
      <alignment horizontal="right" indent="1"/>
    </xf>
    <xf numFmtId="164" fontId="15" fillId="0" borderId="20" xfId="13" applyNumberFormat="1" applyFont="1" applyFill="1" applyBorder="1" applyAlignment="1">
      <alignment horizontal="right" vertical="center" wrapText="1" indent="1"/>
    </xf>
    <xf numFmtId="164" fontId="15" fillId="0" borderId="20" xfId="12" applyNumberFormat="1" applyFont="1" applyFill="1" applyBorder="1" applyAlignment="1">
      <alignment horizontal="right" vertical="center" indent="1"/>
    </xf>
    <xf numFmtId="164" fontId="15" fillId="0" borderId="14" xfId="12" applyNumberFormat="1" applyFont="1" applyFill="1" applyBorder="1" applyAlignment="1">
      <alignment horizontal="right" indent="1"/>
    </xf>
    <xf numFmtId="164" fontId="15" fillId="0" borderId="14" xfId="13" applyNumberFormat="1" applyFont="1" applyFill="1" applyBorder="1" applyAlignment="1">
      <alignment horizontal="right" vertical="center" wrapText="1" indent="1"/>
    </xf>
    <xf numFmtId="164" fontId="15" fillId="0" borderId="14" xfId="12" applyNumberFormat="1" applyFont="1" applyFill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</cellXfs>
  <cellStyles count="50">
    <cellStyle name="20% - Accent1" xfId="29" builtinId="30" customBuiltin="1"/>
    <cellStyle name="20% - Accent2" xfId="32" builtinId="34" customBuiltin="1"/>
    <cellStyle name="20% - Accent3" xfId="36" builtinId="38" customBuiltin="1"/>
    <cellStyle name="20% - Accent4" xfId="40" builtinId="42" customBuiltin="1"/>
    <cellStyle name="20% - Accent5" xfId="43" builtinId="46" customBuiltin="1"/>
    <cellStyle name="20% - Accent6" xfId="47" builtinId="50" customBuiltin="1"/>
    <cellStyle name="40% - Accent1" xfId="1" builtinId="31" customBuiltin="1"/>
    <cellStyle name="40% - Accent2" xfId="33" builtinId="35" customBuiltin="1"/>
    <cellStyle name="40% - Accent3" xfId="37" builtinId="39" customBuiltin="1"/>
    <cellStyle name="40% - Accent4" xfId="41" builtinId="43" customBuiltin="1"/>
    <cellStyle name="40% - Accent5" xfId="44" builtinId="47" customBuiltin="1"/>
    <cellStyle name="40% - Accent6" xfId="48" builtinId="51" customBuiltin="1"/>
    <cellStyle name="60% - Accent1" xfId="30" builtinId="32" customBuiltin="1"/>
    <cellStyle name="60% - Accent2" xfId="34" builtinId="36" customBuiltin="1"/>
    <cellStyle name="60% - Accent3" xfId="38" builtinId="40" customBuiltin="1"/>
    <cellStyle name="60% - Accent4" xfId="42" builtinId="44" customBuiltin="1"/>
    <cellStyle name="60% - Accent5" xfId="45" builtinId="48" customBuiltin="1"/>
    <cellStyle name="60% - Accent6" xfId="49" builtinId="52" customBuiltin="1"/>
    <cellStyle name="Accent1" xfId="3" builtinId="29" customBuiltin="1"/>
    <cellStyle name="Accent2" xfId="31" builtinId="33" customBuiltin="1"/>
    <cellStyle name="Accent3" xfId="35" builtinId="37" customBuiltin="1"/>
    <cellStyle name="Accent4" xfId="39" builtinId="41" customBuiltin="1"/>
    <cellStyle name="Accent5" xfId="4" builtinId="45" customBuiltin="1"/>
    <cellStyle name="Accent6" xfId="46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Explanatory Text" xfId="27" builtinId="53" customBuiltin="1"/>
    <cellStyle name="Good" xfId="17" builtinId="26" customBuiltin="1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 customBuiltin="1"/>
    <cellStyle name="Note" xfId="26" builtinId="10" customBuiltin="1"/>
    <cellStyle name="Output" xfId="21" builtinId="21" customBuiltin="1"/>
    <cellStyle name="Percent" xfId="10" builtinId="5" customBuiltin="1"/>
    <cellStyle name="Title" xfId="5" builtinId="15" customBuiltin="1"/>
    <cellStyle name="Total" xfId="28" builtinId="25" customBuiltin="1"/>
    <cellStyle name="Warning Text" xfId="25" builtinId="11" customBuiltin="1"/>
    <cellStyle name="День" xfId="12" xr:uid="{00000000-0005-0000-0000-00001D000000}"/>
    <cellStyle name="Строкатий" xfId="13" xr:uid="{00000000-0005-0000-0000-00002C000000}"/>
    <cellStyle name="Формат параметрів" xfId="14" xr:uid="{00000000-0005-0000-0000-000031000000}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790575</xdr:colOff>
      <xdr:row>1</xdr:row>
      <xdr:rowOff>9525</xdr:rowOff>
    </xdr:from>
    <xdr:to>
      <xdr:col>8</xdr:col>
      <xdr:colOff>9525</xdr:colOff>
      <xdr:row>1</xdr:row>
      <xdr:rowOff>1146112</xdr:rowOff>
    </xdr:to>
    <xdr:pic>
      <xdr:nvPicPr>
        <xdr:cNvPr id="4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478296E1-3133-47D1-8B68-78EBA55655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45"/>
        <a:stretch/>
      </xdr:blipFill>
      <xdr:spPr>
        <a:xfrm>
          <a:off x="4714875" y="123825"/>
          <a:ext cx="4286250" cy="11365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752475</xdr:colOff>
      <xdr:row>0</xdr:row>
      <xdr:rowOff>104775</xdr:rowOff>
    </xdr:from>
    <xdr:to>
      <xdr:col>8</xdr:col>
      <xdr:colOff>9525</xdr:colOff>
      <xdr:row>1</xdr:row>
      <xdr:rowOff>1137165</xdr:rowOff>
    </xdr:to>
    <xdr:pic>
      <xdr:nvPicPr>
        <xdr:cNvPr id="3" name="Зображення 3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6713B525-2C2F-4BCE-8D82-56535C323A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45"/>
        <a:stretch/>
      </xdr:blipFill>
      <xdr:spPr>
        <a:xfrm>
          <a:off x="4676775" y="104775"/>
          <a:ext cx="4324350" cy="11466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752475</xdr:colOff>
      <xdr:row>0</xdr:row>
      <xdr:rowOff>104775</xdr:rowOff>
    </xdr:from>
    <xdr:to>
      <xdr:col>8</xdr:col>
      <xdr:colOff>9525</xdr:colOff>
      <xdr:row>1</xdr:row>
      <xdr:rowOff>1137165</xdr:rowOff>
    </xdr:to>
    <xdr:pic>
      <xdr:nvPicPr>
        <xdr:cNvPr id="3" name="Зображення 3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9A81A217-85A4-4E98-83EF-D6121F53B8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45"/>
        <a:stretch/>
      </xdr:blipFill>
      <xdr:spPr>
        <a:xfrm>
          <a:off x="4676775" y="104775"/>
          <a:ext cx="4324350" cy="11466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790575</xdr:colOff>
      <xdr:row>1</xdr:row>
      <xdr:rowOff>9525</xdr:rowOff>
    </xdr:from>
    <xdr:to>
      <xdr:col>8</xdr:col>
      <xdr:colOff>9525</xdr:colOff>
      <xdr:row>1</xdr:row>
      <xdr:rowOff>1146112</xdr:rowOff>
    </xdr:to>
    <xdr:pic>
      <xdr:nvPicPr>
        <xdr:cNvPr id="4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F299073F-D216-49F4-86E8-7F5619DC0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45"/>
        <a:stretch/>
      </xdr:blipFill>
      <xdr:spPr>
        <a:xfrm>
          <a:off x="4714875" y="123825"/>
          <a:ext cx="4286250" cy="11365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790575</xdr:colOff>
      <xdr:row>1</xdr:row>
      <xdr:rowOff>9525</xdr:rowOff>
    </xdr:from>
    <xdr:to>
      <xdr:col>8</xdr:col>
      <xdr:colOff>9525</xdr:colOff>
      <xdr:row>1</xdr:row>
      <xdr:rowOff>1146112</xdr:rowOff>
    </xdr:to>
    <xdr:pic>
      <xdr:nvPicPr>
        <xdr:cNvPr id="4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2CD699CF-2E74-4D6F-9498-631EA0BDC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45"/>
        <a:stretch/>
      </xdr:blipFill>
      <xdr:spPr>
        <a:xfrm>
          <a:off x="4714875" y="123825"/>
          <a:ext cx="4286250" cy="1136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1</xdr:row>
      <xdr:rowOff>1</xdr:rowOff>
    </xdr:from>
    <xdr:to>
      <xdr:col>8</xdr:col>
      <xdr:colOff>9525</xdr:colOff>
      <xdr:row>1</xdr:row>
      <xdr:rowOff>1141761</xdr:rowOff>
    </xdr:to>
    <xdr:pic>
      <xdr:nvPicPr>
        <xdr:cNvPr id="4" name="Зображення 1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76DE2D09-CAA6-4EA2-B94D-44B97936D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841"/>
        <a:stretch/>
      </xdr:blipFill>
      <xdr:spPr>
        <a:xfrm>
          <a:off x="4533900" y="114301"/>
          <a:ext cx="4467225" cy="1141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1</xdr:row>
      <xdr:rowOff>0</xdr:rowOff>
    </xdr:from>
    <xdr:to>
      <xdr:col>8</xdr:col>
      <xdr:colOff>9525</xdr:colOff>
      <xdr:row>1</xdr:row>
      <xdr:rowOff>1141760</xdr:rowOff>
    </xdr:to>
    <xdr:pic>
      <xdr:nvPicPr>
        <xdr:cNvPr id="3" name="Зображення 3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50860732-D79D-4D46-A8DE-3E8CD994B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841"/>
        <a:stretch/>
      </xdr:blipFill>
      <xdr:spPr>
        <a:xfrm>
          <a:off x="4533900" y="114300"/>
          <a:ext cx="4467225" cy="1141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1</xdr:row>
      <xdr:rowOff>0</xdr:rowOff>
    </xdr:from>
    <xdr:to>
      <xdr:col>8</xdr:col>
      <xdr:colOff>9525</xdr:colOff>
      <xdr:row>1</xdr:row>
      <xdr:rowOff>1141760</xdr:rowOff>
    </xdr:to>
    <xdr:pic>
      <xdr:nvPicPr>
        <xdr:cNvPr id="3" name="Зображення 3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80102F3D-1DE7-4EED-8023-0CE8F28A9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841"/>
        <a:stretch/>
      </xdr:blipFill>
      <xdr:spPr>
        <a:xfrm>
          <a:off x="4533900" y="114300"/>
          <a:ext cx="4467225" cy="11417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733424</xdr:colOff>
      <xdr:row>1</xdr:row>
      <xdr:rowOff>0</xdr:rowOff>
    </xdr:from>
    <xdr:to>
      <xdr:col>8</xdr:col>
      <xdr:colOff>9525</xdr:colOff>
      <xdr:row>1</xdr:row>
      <xdr:rowOff>1135187</xdr:rowOff>
    </xdr:to>
    <xdr:pic>
      <xdr:nvPicPr>
        <xdr:cNvPr id="4" name="Зображення 2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1DE3929E-846A-4560-9B53-DD9EB2AFDB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883"/>
        <a:stretch/>
      </xdr:blipFill>
      <xdr:spPr>
        <a:xfrm>
          <a:off x="4657724" y="114300"/>
          <a:ext cx="4343401" cy="11351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733425</xdr:colOff>
      <xdr:row>1</xdr:row>
      <xdr:rowOff>0</xdr:rowOff>
    </xdr:from>
    <xdr:to>
      <xdr:col>8</xdr:col>
      <xdr:colOff>9526</xdr:colOff>
      <xdr:row>1</xdr:row>
      <xdr:rowOff>1135187</xdr:rowOff>
    </xdr:to>
    <xdr:pic>
      <xdr:nvPicPr>
        <xdr:cNvPr id="3" name="Зображення 3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9CD360AF-89F9-47F5-A84B-3C2F62FA5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883"/>
        <a:stretch/>
      </xdr:blipFill>
      <xdr:spPr>
        <a:xfrm>
          <a:off x="4657725" y="114300"/>
          <a:ext cx="4343401" cy="11351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733425</xdr:colOff>
      <xdr:row>1</xdr:row>
      <xdr:rowOff>0</xdr:rowOff>
    </xdr:from>
    <xdr:to>
      <xdr:col>8</xdr:col>
      <xdr:colOff>9526</xdr:colOff>
      <xdr:row>1</xdr:row>
      <xdr:rowOff>1135187</xdr:rowOff>
    </xdr:to>
    <xdr:pic>
      <xdr:nvPicPr>
        <xdr:cNvPr id="3" name="Зображення 3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FAE27E62-0AC8-41C9-B307-313570AC8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883"/>
        <a:stretch/>
      </xdr:blipFill>
      <xdr:spPr>
        <a:xfrm>
          <a:off x="4657725" y="114300"/>
          <a:ext cx="4343401" cy="11351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752475</xdr:colOff>
      <xdr:row>0</xdr:row>
      <xdr:rowOff>104776</xdr:rowOff>
    </xdr:from>
    <xdr:to>
      <xdr:col>8</xdr:col>
      <xdr:colOff>9525</xdr:colOff>
      <xdr:row>1</xdr:row>
      <xdr:rowOff>1137166</xdr:rowOff>
    </xdr:to>
    <xdr:pic>
      <xdr:nvPicPr>
        <xdr:cNvPr id="4" name="Зображення 2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6846E9E0-0679-4E7D-BB1F-0D2F9616E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45"/>
        <a:stretch/>
      </xdr:blipFill>
      <xdr:spPr>
        <a:xfrm>
          <a:off x="4676775" y="104776"/>
          <a:ext cx="4324350" cy="1146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showRowColHeaders="0" tabSelected="1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1" width="15.125" style="2" customWidth="1"/>
    <col min="12" max="12" width="22.125" style="2" customWidth="1"/>
    <col min="13" max="13" width="1.625" style="2" customWidth="1"/>
    <col min="14" max="16384" width="8.75" style="2"/>
  </cols>
  <sheetData>
    <row r="1" spans="1:12" ht="9" customHeight="1" x14ac:dyDescent="0.3">
      <c r="I1" s="2" t="s">
        <v>1</v>
      </c>
    </row>
    <row r="2" spans="1:12" ht="96" customHeight="1" x14ac:dyDescent="0.3">
      <c r="B2" s="46" t="str">
        <f>"Січень "&amp;КалендарРік</f>
        <v>Січень 2020</v>
      </c>
      <c r="C2" s="46"/>
      <c r="D2" s="46"/>
      <c r="E2" s="3"/>
      <c r="F2" s="3"/>
      <c r="G2" s="3"/>
      <c r="H2" s="4"/>
    </row>
    <row r="3" spans="1:12" s="11" customFormat="1" ht="24" customHeight="1" x14ac:dyDescent="0.3">
      <c r="A3" s="10"/>
      <c r="B3" s="7" t="str">
        <f>ПочатокТижня</f>
        <v>Неділя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51" t="s">
        <v>2</v>
      </c>
      <c r="L3" s="51"/>
    </row>
    <row r="4" spans="1:12" s="6" customFormat="1" ht="24" customHeight="1" x14ac:dyDescent="0.3">
      <c r="A4" s="5"/>
      <c r="B4" s="33">
        <f t="array" ref="B4:H4">ДніТаТижні+DATE(КалендарРік,1,1)-WEEKDAY(DATE(КалендарРік,1,1),(ПочатокТижня="Monday")+1)+1</f>
        <v>43828</v>
      </c>
      <c r="C4" s="33">
        <v>43829</v>
      </c>
      <c r="D4" s="33">
        <v>43830</v>
      </c>
      <c r="E4" s="33">
        <v>43831</v>
      </c>
      <c r="F4" s="33">
        <v>43832</v>
      </c>
      <c r="G4" s="33">
        <v>43833</v>
      </c>
      <c r="H4" s="34">
        <v>43834</v>
      </c>
      <c r="K4" s="16" t="s">
        <v>3</v>
      </c>
      <c r="L4" s="16" t="s">
        <v>4</v>
      </c>
    </row>
    <row r="5" spans="1:12" s="14" customFormat="1" ht="56.1" customHeight="1" x14ac:dyDescent="0.3">
      <c r="A5" s="13"/>
      <c r="B5" s="12"/>
      <c r="C5" s="12"/>
      <c r="D5" s="12"/>
      <c r="E5" s="12"/>
      <c r="F5" s="12"/>
      <c r="G5" s="12"/>
      <c r="H5" s="12"/>
      <c r="K5" s="17">
        <v>2020</v>
      </c>
      <c r="L5" s="17" t="s">
        <v>5</v>
      </c>
    </row>
    <row r="6" spans="1:12" s="6" customFormat="1" ht="24" customHeight="1" x14ac:dyDescent="0.3">
      <c r="A6" s="5"/>
      <c r="B6" s="35">
        <f t="array" ref="B6:H6">ДніТаТижні+DATE(КалендарРік,1,1)-WEEKDAY(DATE(КалендарРік,1,1),(ПочатокТижня="Monday")+1)+8</f>
        <v>43835</v>
      </c>
      <c r="C6" s="35">
        <v>43836</v>
      </c>
      <c r="D6" s="35">
        <v>43837</v>
      </c>
      <c r="E6" s="35">
        <v>43838</v>
      </c>
      <c r="F6" s="35">
        <v>43839</v>
      </c>
      <c r="G6" s="35">
        <v>43840</v>
      </c>
      <c r="H6" s="35">
        <v>43841</v>
      </c>
    </row>
    <row r="7" spans="1:12" s="14" customFormat="1" ht="56.1" customHeight="1" x14ac:dyDescent="0.3">
      <c r="A7" s="13"/>
      <c r="B7" s="15"/>
      <c r="C7" s="15"/>
      <c r="D7" s="15"/>
      <c r="E7" s="15"/>
      <c r="F7" s="15"/>
      <c r="G7" s="15"/>
      <c r="H7" s="15"/>
    </row>
    <row r="8" spans="1:12" s="6" customFormat="1" ht="24" customHeight="1" x14ac:dyDescent="0.3">
      <c r="A8" s="5"/>
      <c r="B8" s="36">
        <f t="array" ref="B8:H8">ДніТаТижні+DATE(КалендарРік,1,1)-WEEKDAY(DATE(КалендарРік,1,1),(ПочатокТижня="Monday")+1)+15</f>
        <v>43842</v>
      </c>
      <c r="C8" s="36">
        <v>43843</v>
      </c>
      <c r="D8" s="36">
        <v>43844</v>
      </c>
      <c r="E8" s="36">
        <v>43845</v>
      </c>
      <c r="F8" s="36">
        <v>43846</v>
      </c>
      <c r="G8" s="36">
        <v>43847</v>
      </c>
      <c r="H8" s="36">
        <v>43848</v>
      </c>
    </row>
    <row r="9" spans="1:12" s="14" customFormat="1" ht="56.1" customHeight="1" x14ac:dyDescent="0.3">
      <c r="A9" s="13"/>
      <c r="B9" s="12"/>
      <c r="C9" s="12"/>
      <c r="D9" s="12"/>
      <c r="E9" s="12"/>
      <c r="F9" s="12"/>
      <c r="G9" s="12"/>
      <c r="H9" s="12"/>
    </row>
    <row r="10" spans="1:12" s="6" customFormat="1" ht="24" customHeight="1" x14ac:dyDescent="0.3">
      <c r="A10" s="5"/>
      <c r="B10" s="35">
        <f t="array" ref="B10:H10">ДніТаТижні+DATE(КалендарРік,1,1)-WEEKDAY(DATE(КалендарРік,1,1),(ПочатокТижня="Monday")+1)+22</f>
        <v>43849</v>
      </c>
      <c r="C10" s="35">
        <v>43850</v>
      </c>
      <c r="D10" s="35">
        <v>43851</v>
      </c>
      <c r="E10" s="35">
        <v>43852</v>
      </c>
      <c r="F10" s="35">
        <v>43853</v>
      </c>
      <c r="G10" s="35">
        <v>43854</v>
      </c>
      <c r="H10" s="35">
        <v>43855</v>
      </c>
    </row>
    <row r="11" spans="1:12" s="14" customFormat="1" ht="56.1" customHeight="1" x14ac:dyDescent="0.3">
      <c r="A11" s="13"/>
      <c r="B11" s="15"/>
      <c r="C11" s="15"/>
      <c r="D11" s="15"/>
      <c r="E11" s="15"/>
      <c r="F11" s="15"/>
      <c r="G11" s="15"/>
      <c r="H11" s="15"/>
    </row>
    <row r="12" spans="1:12" s="6" customFormat="1" ht="24" customHeight="1" x14ac:dyDescent="0.3">
      <c r="A12" s="5"/>
      <c r="B12" s="36">
        <f t="array" ref="B12:H12">ДніТаТижні+DATE(КалендарРік,1,1)-WEEKDAY(DATE(КалендарРік,1,1),(ПочатокТижня="Monday")+1)+29</f>
        <v>43856</v>
      </c>
      <c r="C12" s="36">
        <v>43857</v>
      </c>
      <c r="D12" s="36">
        <v>43858</v>
      </c>
      <c r="E12" s="36">
        <v>43859</v>
      </c>
      <c r="F12" s="36">
        <v>43860</v>
      </c>
      <c r="G12" s="36">
        <v>43861</v>
      </c>
      <c r="H12" s="36">
        <v>43862</v>
      </c>
    </row>
    <row r="13" spans="1:12" s="14" customFormat="1" ht="56.1" customHeight="1" x14ac:dyDescent="0.3">
      <c r="A13" s="13"/>
      <c r="B13" s="12"/>
      <c r="C13" s="12"/>
      <c r="D13" s="12"/>
      <c r="E13" s="12"/>
      <c r="F13" s="12"/>
      <c r="G13" s="12"/>
      <c r="H13" s="12"/>
    </row>
    <row r="14" spans="1:12" s="6" customFormat="1" ht="24" customHeight="1" x14ac:dyDescent="0.3">
      <c r="A14" s="5"/>
      <c r="B14" s="35">
        <f t="array" ref="B14:C14">ДніТаТижні+DATE(КалендарРік,1,1)-WEEKDAY(DATE(КалендарРік,1,1),(ПочатокТижня="Monday")+1)+36</f>
        <v>43863</v>
      </c>
      <c r="C14" s="35">
        <v>43864</v>
      </c>
      <c r="D14" s="47" t="s">
        <v>0</v>
      </c>
      <c r="E14" s="47"/>
      <c r="F14" s="47"/>
      <c r="G14" s="47"/>
      <c r="H14" s="48"/>
    </row>
    <row r="15" spans="1:12" s="14" customFormat="1" ht="56.1" customHeight="1" x14ac:dyDescent="0.3">
      <c r="A15" s="13"/>
      <c r="B15" s="15"/>
      <c r="C15" s="15"/>
      <c r="D15" s="49"/>
      <c r="E15" s="49"/>
      <c r="F15" s="49"/>
      <c r="G15" s="49"/>
      <c r="H15" s="50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Виберіть день зі списку. Натисніть кнопку &quot;Скасувати&quot;, а потім клавіші Alt + стрілка вниз, щоб вибрати день із розкривного списку." prompt="Виберіть день початку тижня в цій клітинці. Натисніть клавіші Alt + стрілка вниз, щоб відкрити розкривний список, а потім клавіші &quot;Стрілка вниз&quot; і Enter, щоб зробити вибір." sqref="L5" xr:uid="{00000000-0002-0000-0000-000000000000}">
      <formula1>"Неділя, Monday"</formula1>
    </dataValidation>
    <dataValidation allowBlank="1" showInputMessage="1" showErrorMessage="1" prompt="Створіть у цій книзі власний календар. Налаштуйте рік і перший день тижня для всіх місяців на цьому аркуші &quot;Січень&quot;. Кожен місяць розташовано на окремому аркуші." sqref="A1" xr:uid="{00000000-0002-0000-0000-000001000000}"/>
    <dataValidation allowBlank="1" showInputMessage="1" showErrorMessage="1" prompt="Введіть рік у клітинку нижче." sqref="K4" xr:uid="{00000000-0002-0000-0000-000002000000}"/>
    <dataValidation allowBlank="1" showInputMessage="1" showErrorMessage="1" prompt="Виберіть день початку тижня в клітинці нижче." sqref="L4" xr:uid="{00000000-0002-0000-0000-000003000000}"/>
    <dataValidation allowBlank="1" showInputMessage="1" showErrorMessage="1" prompt="У цю клітинку введіть рік." sqref="K5" xr:uid="{00000000-0002-0000-0000-000004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день початку тижня, виберіть новий день тижня в клітинці L5 цього аркуша." sqref="B3" xr:uid="{00000000-0002-0000-0000-000005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000-000006000000}"/>
    <dataValidation allowBlank="1" showInputMessage="1" showErrorMessage="1" prompt="Рік у цій клітинці автоматично оновлюється за значенням року в клітинці K5. У календарі нижче наведено дати з попереднього та наступного місяців світлішим шрифтом." sqref="B2:D2" xr:uid="{00000000-0002-0000-0000-000007000000}"/>
    <dataValidation allowBlank="1" showInputMessage="1" showErrorMessage="1" prompt="Автоматично визначений день тижня" sqref="C3:H3" xr:uid="{00000000-0002-0000-0000-000008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000-000009000000}"/>
    <dataValidation allowBlank="1" showInputMessage="1" prompt="Введіть нотатки до місяця в цю клітинку." sqref="D15:H15" xr:uid="{00000000-0002-0000-0000-00000A000000}"/>
    <dataValidation allowBlank="1" showInputMessage="1" prompt="Введіть нотатки до місяця в клітинку нижче." sqref="D14:H14" xr:uid="{00000000-0002-0000-0000-00000B000000}"/>
    <dataValidation allowBlank="1" showInputMessage="1" showErrorMessage="1" prompt="Введіть рік і виберіть перший день календаря в клітинках нижче. Ці клітинки параметрів календаря не буде надруковано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62" t="str">
        <f>"Жовтень "&amp;КалендарРік</f>
        <v>Жовтень 2020</v>
      </c>
      <c r="C2" s="62"/>
      <c r="D2" s="62"/>
      <c r="E2" s="3"/>
      <c r="F2" s="3"/>
      <c r="G2" s="3"/>
      <c r="H2" s="4"/>
    </row>
    <row r="3" spans="1:9" s="11" customFormat="1" ht="24" customHeight="1" x14ac:dyDescent="0.3">
      <c r="A3" s="10"/>
      <c r="B3" s="18" t="str">
        <f>ПочатокТижня</f>
        <v>Неділя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1:9" s="6" customFormat="1" ht="24" customHeight="1" x14ac:dyDescent="0.3">
      <c r="A4" s="5"/>
      <c r="B4" s="37">
        <f t="array" ref="B4:H4">ДніТаТижні+DATE(КалендарРік,10,1)-WEEKDAY(DATE(КалендарРік,10,1),(ПочатокТижня="Monday")+1)+1</f>
        <v>44101</v>
      </c>
      <c r="C4" s="37">
        <v>44102</v>
      </c>
      <c r="D4" s="37">
        <v>44103</v>
      </c>
      <c r="E4" s="37">
        <v>44104</v>
      </c>
      <c r="F4" s="37">
        <v>44105</v>
      </c>
      <c r="G4" s="37">
        <v>44106</v>
      </c>
      <c r="H4" s="37">
        <v>44107</v>
      </c>
    </row>
    <row r="5" spans="1:9" s="14" customFormat="1" ht="56.1" customHeight="1" x14ac:dyDescent="0.3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3">
      <c r="A6" s="5"/>
      <c r="B6" s="38">
        <f t="array" ref="B6:H6">ДніТаТижні+DATE(КалендарРік,10,1)-WEEKDAY(DATE(КалендарРік,10,1),(ПочатокТижня="Monday")+1)+8</f>
        <v>44108</v>
      </c>
      <c r="C6" s="38">
        <v>44109</v>
      </c>
      <c r="D6" s="38">
        <v>44110</v>
      </c>
      <c r="E6" s="38">
        <v>44111</v>
      </c>
      <c r="F6" s="38">
        <v>44112</v>
      </c>
      <c r="G6" s="38">
        <v>44113</v>
      </c>
      <c r="H6" s="38">
        <v>44114</v>
      </c>
    </row>
    <row r="7" spans="1:9" s="14" customFormat="1" ht="56.1" customHeight="1" x14ac:dyDescent="0.3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3">
      <c r="A8" s="5"/>
      <c r="B8" s="39">
        <f t="array" ref="B8:H8">ДніТаТижні+DATE(КалендарРік,10,1)-WEEKDAY(DATE(КалендарРік,10,1),(ПочатокТижня="Monday")+1)+15</f>
        <v>44115</v>
      </c>
      <c r="C8" s="39">
        <v>44116</v>
      </c>
      <c r="D8" s="39">
        <v>44117</v>
      </c>
      <c r="E8" s="39">
        <v>44118</v>
      </c>
      <c r="F8" s="39">
        <v>44119</v>
      </c>
      <c r="G8" s="39">
        <v>44120</v>
      </c>
      <c r="H8" s="39">
        <v>44121</v>
      </c>
    </row>
    <row r="9" spans="1:9" s="14" customFormat="1" ht="56.1" customHeight="1" x14ac:dyDescent="0.3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3">
      <c r="A10" s="5"/>
      <c r="B10" s="38">
        <f t="array" ref="B10:H10">ДніТаТижні+DATE(КалендарРік,10,1)-WEEKDAY(DATE(КалендарРік,10,1),(ПочатокТижня="Monday")+1)+22</f>
        <v>44122</v>
      </c>
      <c r="C10" s="38">
        <v>44123</v>
      </c>
      <c r="D10" s="38">
        <v>44124</v>
      </c>
      <c r="E10" s="38">
        <v>44125</v>
      </c>
      <c r="F10" s="38">
        <v>44126</v>
      </c>
      <c r="G10" s="38">
        <v>44127</v>
      </c>
      <c r="H10" s="38">
        <v>44128</v>
      </c>
    </row>
    <row r="11" spans="1:9" s="14" customFormat="1" ht="56.1" customHeight="1" x14ac:dyDescent="0.3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3">
      <c r="A12" s="5"/>
      <c r="B12" s="39">
        <f t="array" ref="B12:H12">ДніТаТижні+DATE(КалендарРік,10,1)-WEEKDAY(DATE(КалендарРік,10,1),(ПочатокТижня="Monday")+1)+29</f>
        <v>44129</v>
      </c>
      <c r="C12" s="39">
        <v>44130</v>
      </c>
      <c r="D12" s="39">
        <v>44131</v>
      </c>
      <c r="E12" s="39">
        <v>44132</v>
      </c>
      <c r="F12" s="39">
        <v>44133</v>
      </c>
      <c r="G12" s="39">
        <v>44134</v>
      </c>
      <c r="H12" s="39">
        <v>44135</v>
      </c>
    </row>
    <row r="13" spans="1:9" s="14" customFormat="1" ht="56.1" customHeight="1" x14ac:dyDescent="0.3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3">
      <c r="A14" s="5"/>
      <c r="B14" s="38">
        <f t="array" ref="B14:C14">ДніТаТижні+DATE(КалендарРік,10,1)-WEEKDAY(DATE(КалендарРік,10,1),(ПочатокТижня="Monday")+1)+36</f>
        <v>44136</v>
      </c>
      <c r="C14" s="38">
        <v>44137</v>
      </c>
      <c r="D14" s="63" t="s">
        <v>6</v>
      </c>
      <c r="E14" s="63"/>
      <c r="F14" s="63"/>
      <c r="G14" s="63"/>
      <c r="H14" s="64"/>
    </row>
    <row r="15" spans="1:9" s="14" customFormat="1" ht="56.1" customHeight="1" x14ac:dyDescent="0.3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900-000000000000}"/>
    <dataValidation allowBlank="1" showInputMessage="1" showErrorMessage="1" prompt="Календар на жовтень" sqref="A1" xr:uid="{00000000-0002-0000-09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9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900-000003000000}"/>
    <dataValidation allowBlank="1" showInputMessage="1" prompt="Введіть нотатки до місяця в клітинку нижче." sqref="D14:H14" xr:uid="{00000000-0002-0000-0900-000004000000}"/>
    <dataValidation allowBlank="1" showInputMessage="1" prompt="Введіть нотатки до місяця в цю клітинку." sqref="D15:H15" xr:uid="{00000000-0002-0000-09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9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62" t="str">
        <f>"Листопад "&amp;КалендарРік</f>
        <v>Листопад 2020</v>
      </c>
      <c r="C2" s="62"/>
      <c r="D2" s="62"/>
      <c r="E2" s="3"/>
      <c r="F2" s="3"/>
      <c r="G2" s="3"/>
      <c r="H2" s="4"/>
    </row>
    <row r="3" spans="1:9" s="11" customFormat="1" ht="24" customHeight="1" x14ac:dyDescent="0.3">
      <c r="A3" s="10"/>
      <c r="B3" s="18" t="str">
        <f>ПочатокТижня</f>
        <v>Неділя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1:9" s="6" customFormat="1" ht="24" customHeight="1" x14ac:dyDescent="0.3">
      <c r="A4" s="5"/>
      <c r="B4" s="37">
        <f t="array" ref="B4:H4">ДніТаТижні+DATE(КалендарРік,11,1)-WEEKDAY(DATE(КалендарРік,11,1),(ПочатокТижня="Monday")+1)+1</f>
        <v>44136</v>
      </c>
      <c r="C4" s="37">
        <v>44137</v>
      </c>
      <c r="D4" s="37">
        <v>44138</v>
      </c>
      <c r="E4" s="37">
        <v>44139</v>
      </c>
      <c r="F4" s="37">
        <v>44140</v>
      </c>
      <c r="G4" s="37">
        <v>44141</v>
      </c>
      <c r="H4" s="37">
        <v>44142</v>
      </c>
    </row>
    <row r="5" spans="1:9" s="14" customFormat="1" ht="56.1" customHeight="1" x14ac:dyDescent="0.3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3">
      <c r="A6" s="5"/>
      <c r="B6" s="38">
        <f t="array" ref="B6:H6">ДніТаТижні+DATE(КалендарРік,11,1)-WEEKDAY(DATE(КалендарРік,11,1),(ПочатокТижня="Monday")+1)+8</f>
        <v>44143</v>
      </c>
      <c r="C6" s="38">
        <v>44144</v>
      </c>
      <c r="D6" s="38">
        <v>44145</v>
      </c>
      <c r="E6" s="38">
        <v>44146</v>
      </c>
      <c r="F6" s="38">
        <v>44147</v>
      </c>
      <c r="G6" s="38">
        <v>44148</v>
      </c>
      <c r="H6" s="38">
        <v>44149</v>
      </c>
    </row>
    <row r="7" spans="1:9" s="14" customFormat="1" ht="56.1" customHeight="1" x14ac:dyDescent="0.3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3">
      <c r="A8" s="5"/>
      <c r="B8" s="39">
        <f t="array" ref="B8:H8">ДніТаТижні+DATE(КалендарРік,11,1)-WEEKDAY(DATE(КалендарРік,11,1),(ПочатокТижня="Monday")+1)+15</f>
        <v>44150</v>
      </c>
      <c r="C8" s="39">
        <v>44151</v>
      </c>
      <c r="D8" s="39">
        <v>44152</v>
      </c>
      <c r="E8" s="39">
        <v>44153</v>
      </c>
      <c r="F8" s="39">
        <v>44154</v>
      </c>
      <c r="G8" s="39">
        <v>44155</v>
      </c>
      <c r="H8" s="39">
        <v>44156</v>
      </c>
    </row>
    <row r="9" spans="1:9" s="14" customFormat="1" ht="56.1" customHeight="1" x14ac:dyDescent="0.3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3">
      <c r="A10" s="5"/>
      <c r="B10" s="38">
        <f t="array" ref="B10:H10">ДніТаТижні+DATE(КалендарРік,11,1)-WEEKDAY(DATE(КалендарРік,11,1),(ПочатокТижня="Monday")+1)+22</f>
        <v>44157</v>
      </c>
      <c r="C10" s="38">
        <v>44158</v>
      </c>
      <c r="D10" s="38">
        <v>44159</v>
      </c>
      <c r="E10" s="38">
        <v>44160</v>
      </c>
      <c r="F10" s="38">
        <v>44161</v>
      </c>
      <c r="G10" s="38">
        <v>44162</v>
      </c>
      <c r="H10" s="38">
        <v>44163</v>
      </c>
    </row>
    <row r="11" spans="1:9" s="14" customFormat="1" ht="56.1" customHeight="1" x14ac:dyDescent="0.3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3">
      <c r="A12" s="5"/>
      <c r="B12" s="39">
        <f t="array" ref="B12:H12">ДніТаТижні+DATE(КалендарРік,11,1)-WEEKDAY(DATE(КалендарРік,11,1),(ПочатокТижня="Monday")+1)+29</f>
        <v>44164</v>
      </c>
      <c r="C12" s="39">
        <v>44165</v>
      </c>
      <c r="D12" s="39">
        <v>44166</v>
      </c>
      <c r="E12" s="39">
        <v>44167</v>
      </c>
      <c r="F12" s="39">
        <v>44168</v>
      </c>
      <c r="G12" s="39">
        <v>44169</v>
      </c>
      <c r="H12" s="39">
        <v>44170</v>
      </c>
    </row>
    <row r="13" spans="1:9" s="14" customFormat="1" ht="56.1" customHeight="1" x14ac:dyDescent="0.3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3">
      <c r="A14" s="5"/>
      <c r="B14" s="38">
        <f t="array" ref="B14:C14">ДніТаТижні+DATE(КалендарРік,11,1)-WEEKDAY(DATE(КалендарРік,11,1),(ПочатокТижня="Monday")+1)+36</f>
        <v>44171</v>
      </c>
      <c r="C14" s="38">
        <v>44172</v>
      </c>
      <c r="D14" s="63" t="s">
        <v>6</v>
      </c>
      <c r="E14" s="63"/>
      <c r="F14" s="63"/>
      <c r="G14" s="63"/>
      <c r="H14" s="64"/>
    </row>
    <row r="15" spans="1:9" s="14" customFormat="1" ht="56.1" customHeight="1" x14ac:dyDescent="0.3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A00-000000000000}"/>
    <dataValidation allowBlank="1" showInputMessage="1" showErrorMessage="1" prompt="Календар на листопад" sqref="A1" xr:uid="{00000000-0002-0000-0A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A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A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A00-000004000000}"/>
    <dataValidation allowBlank="1" showInputMessage="1" prompt="Введіть нотатки до місяця в цю клітинку." sqref="D15:H15" xr:uid="{00000000-0002-0000-0A00-000005000000}"/>
    <dataValidation allowBlank="1" showInputMessage="1" prompt="Введіть нотатки до місяця в клітинку нижче." sqref="D14:H14" xr:uid="{00000000-0002-0000-0A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46" t="str">
        <f>"Грудень "&amp;КалендарРік</f>
        <v>Грудень 2020</v>
      </c>
      <c r="C2" s="46"/>
      <c r="D2" s="46"/>
      <c r="E2" s="3"/>
      <c r="F2" s="3"/>
      <c r="G2" s="3"/>
      <c r="H2" s="4"/>
    </row>
    <row r="3" spans="1:9" s="11" customFormat="1" ht="24" customHeight="1" x14ac:dyDescent="0.3">
      <c r="A3" s="10"/>
      <c r="B3" s="7" t="str">
        <f>ПочатокТижня</f>
        <v>Неділя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1:9" s="6" customFormat="1" ht="24" customHeight="1" x14ac:dyDescent="0.3">
      <c r="A4" s="5"/>
      <c r="B4" s="33">
        <f t="array" ref="B4:H4">ДніТаТижні+DATE(КалендарРік,12,1)-WEEKDAY(DATE(КалендарРік,12,1),(ПочатокТижня="Monday")+1)+1</f>
        <v>44164</v>
      </c>
      <c r="C4" s="33">
        <v>44165</v>
      </c>
      <c r="D4" s="33">
        <v>44166</v>
      </c>
      <c r="E4" s="33">
        <v>44167</v>
      </c>
      <c r="F4" s="33">
        <v>44168</v>
      </c>
      <c r="G4" s="33">
        <v>44169</v>
      </c>
      <c r="H4" s="34">
        <v>44170</v>
      </c>
    </row>
    <row r="5" spans="1:9" s="14" customFormat="1" ht="56.1" customHeight="1" x14ac:dyDescent="0.3">
      <c r="A5" s="13"/>
      <c r="B5" s="12"/>
      <c r="C5" s="12"/>
      <c r="D5" s="12"/>
      <c r="E5" s="12"/>
      <c r="F5" s="12"/>
      <c r="G5" s="12"/>
      <c r="H5" s="12"/>
    </row>
    <row r="6" spans="1:9" s="6" customFormat="1" ht="24" customHeight="1" x14ac:dyDescent="0.3">
      <c r="A6" s="5"/>
      <c r="B6" s="35">
        <f t="array" ref="B6:H6">ДніТаТижні+DATE(КалендарРік,12,1)-WEEKDAY(DATE(КалендарРік,12,1),(ПочатокТижня="Monday")+1)+8</f>
        <v>44171</v>
      </c>
      <c r="C6" s="35">
        <v>44172</v>
      </c>
      <c r="D6" s="35">
        <v>44173</v>
      </c>
      <c r="E6" s="35">
        <v>44174</v>
      </c>
      <c r="F6" s="35">
        <v>44175</v>
      </c>
      <c r="G6" s="35">
        <v>44176</v>
      </c>
      <c r="H6" s="35">
        <v>44177</v>
      </c>
    </row>
    <row r="7" spans="1:9" s="14" customFormat="1" ht="56.1" customHeight="1" x14ac:dyDescent="0.3">
      <c r="A7" s="13"/>
      <c r="B7" s="15"/>
      <c r="C7" s="15"/>
      <c r="D7" s="15"/>
      <c r="E7" s="15"/>
      <c r="F7" s="15"/>
      <c r="G7" s="15"/>
      <c r="H7" s="15"/>
    </row>
    <row r="8" spans="1:9" s="6" customFormat="1" ht="24" customHeight="1" x14ac:dyDescent="0.3">
      <c r="A8" s="5"/>
      <c r="B8" s="36">
        <f t="array" ref="B8:H8">ДніТаТижні+DATE(КалендарРік,12,1)-WEEKDAY(DATE(КалендарРік,12,1),(ПочатокТижня="Monday")+1)+15</f>
        <v>44178</v>
      </c>
      <c r="C8" s="36">
        <v>44179</v>
      </c>
      <c r="D8" s="36">
        <v>44180</v>
      </c>
      <c r="E8" s="36">
        <v>44181</v>
      </c>
      <c r="F8" s="36">
        <v>44182</v>
      </c>
      <c r="G8" s="36">
        <v>44183</v>
      </c>
      <c r="H8" s="36">
        <v>44184</v>
      </c>
    </row>
    <row r="9" spans="1:9" s="14" customFormat="1" ht="56.1" customHeight="1" x14ac:dyDescent="0.3">
      <c r="A9" s="13"/>
      <c r="B9" s="12"/>
      <c r="C9" s="12"/>
      <c r="D9" s="12"/>
      <c r="E9" s="12"/>
      <c r="F9" s="12"/>
      <c r="G9" s="12"/>
      <c r="H9" s="12"/>
    </row>
    <row r="10" spans="1:9" s="6" customFormat="1" ht="24" customHeight="1" x14ac:dyDescent="0.3">
      <c r="A10" s="5"/>
      <c r="B10" s="35">
        <f t="array" ref="B10:H10">ДніТаТижні+DATE(КалендарРік,12,1)-WEEKDAY(DATE(КалендарРік,12,1),(ПочатокТижня="Monday")+1)+22</f>
        <v>44185</v>
      </c>
      <c r="C10" s="35">
        <v>44186</v>
      </c>
      <c r="D10" s="35">
        <v>44187</v>
      </c>
      <c r="E10" s="35">
        <v>44188</v>
      </c>
      <c r="F10" s="35">
        <v>44189</v>
      </c>
      <c r="G10" s="35">
        <v>44190</v>
      </c>
      <c r="H10" s="35">
        <v>44191</v>
      </c>
    </row>
    <row r="11" spans="1:9" s="14" customFormat="1" ht="56.1" customHeight="1" x14ac:dyDescent="0.3">
      <c r="A11" s="13"/>
      <c r="B11" s="15"/>
      <c r="C11" s="15"/>
      <c r="D11" s="15"/>
      <c r="E11" s="15"/>
      <c r="F11" s="15"/>
      <c r="G11" s="15"/>
      <c r="H11" s="15"/>
    </row>
    <row r="12" spans="1:9" s="6" customFormat="1" ht="24" customHeight="1" x14ac:dyDescent="0.3">
      <c r="A12" s="5"/>
      <c r="B12" s="36">
        <f t="array" ref="B12:H12">ДніТаТижні+DATE(КалендарРік,12,1)-WEEKDAY(DATE(КалендарРік,12,1),(ПочатокТижня="Monday")+1)+29</f>
        <v>44192</v>
      </c>
      <c r="C12" s="36">
        <v>44193</v>
      </c>
      <c r="D12" s="36">
        <v>44194</v>
      </c>
      <c r="E12" s="36">
        <v>44195</v>
      </c>
      <c r="F12" s="36">
        <v>44196</v>
      </c>
      <c r="G12" s="36">
        <v>44197</v>
      </c>
      <c r="H12" s="36">
        <v>44198</v>
      </c>
    </row>
    <row r="13" spans="1:9" s="14" customFormat="1" ht="56.1" customHeight="1" x14ac:dyDescent="0.3">
      <c r="A13" s="13"/>
      <c r="B13" s="12"/>
      <c r="C13" s="12"/>
      <c r="D13" s="12"/>
      <c r="E13" s="12"/>
      <c r="F13" s="12"/>
      <c r="G13" s="12"/>
      <c r="H13" s="12"/>
    </row>
    <row r="14" spans="1:9" s="6" customFormat="1" ht="24" customHeight="1" x14ac:dyDescent="0.3">
      <c r="A14" s="5"/>
      <c r="B14" s="35">
        <f t="array" ref="B14:C14">ДніТаТижні+DATE(КалендарРік,12,1)-WEEKDAY(DATE(КалендарРік,12,1),(ПочатокТижня="Monday")+1)+36</f>
        <v>44199</v>
      </c>
      <c r="C14" s="35">
        <v>44200</v>
      </c>
      <c r="D14" s="47" t="s">
        <v>6</v>
      </c>
      <c r="E14" s="47"/>
      <c r="F14" s="47"/>
      <c r="G14" s="47"/>
      <c r="H14" s="48"/>
    </row>
    <row r="15" spans="1:9" s="14" customFormat="1" ht="56.1" customHeight="1" x14ac:dyDescent="0.3">
      <c r="A15" s="13"/>
      <c r="B15" s="15"/>
      <c r="C15" s="15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B00-000000000000}"/>
    <dataValidation allowBlank="1" showInputMessage="1" showErrorMessage="1" prompt="Календар на грудень" sqref="A1" xr:uid="{00000000-0002-0000-0B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B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B00-000003000000}"/>
    <dataValidation allowBlank="1" showInputMessage="1" prompt="Введіть нотатки до місяця в клітинку нижче." sqref="D14:H14" xr:uid="{00000000-0002-0000-0B00-000004000000}"/>
    <dataValidation allowBlank="1" showInputMessage="1" prompt="Введіть нотатки до місяця в цю клітинку." sqref="D15:H15" xr:uid="{00000000-0002-0000-0B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B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46" t="str">
        <f>"Лютий "&amp;КалендарРік</f>
        <v>Лютий 2020</v>
      </c>
      <c r="C2" s="46"/>
      <c r="D2" s="46"/>
      <c r="E2" s="3"/>
      <c r="F2" s="3"/>
      <c r="G2" s="3"/>
      <c r="H2" s="4"/>
    </row>
    <row r="3" spans="1:9" s="11" customFormat="1" ht="24" customHeight="1" x14ac:dyDescent="0.3">
      <c r="A3" s="10"/>
      <c r="B3" s="7" t="str">
        <f>ПочатокТижня</f>
        <v>Неділя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1:9" s="6" customFormat="1" ht="24" customHeight="1" x14ac:dyDescent="0.3">
      <c r="A4" s="5"/>
      <c r="B4" s="33">
        <f t="array" ref="B4:H4">ДніТаТижні+DATE(КалендарРік,2,1)-WEEKDAY(DATE(КалендарРік,2,1),(ПочатокТижня="Monday")+1)+1</f>
        <v>43856</v>
      </c>
      <c r="C4" s="33">
        <v>43857</v>
      </c>
      <c r="D4" s="33">
        <v>43858</v>
      </c>
      <c r="E4" s="33">
        <v>43859</v>
      </c>
      <c r="F4" s="33">
        <v>43860</v>
      </c>
      <c r="G4" s="33">
        <v>43861</v>
      </c>
      <c r="H4" s="34">
        <v>43862</v>
      </c>
    </row>
    <row r="5" spans="1:9" s="14" customFormat="1" ht="56.1" customHeight="1" x14ac:dyDescent="0.3">
      <c r="A5" s="13"/>
      <c r="B5" s="12"/>
      <c r="C5" s="12"/>
      <c r="D5" s="12"/>
      <c r="E5" s="12"/>
      <c r="F5" s="12"/>
      <c r="G5" s="12"/>
      <c r="H5" s="12"/>
    </row>
    <row r="6" spans="1:9" s="6" customFormat="1" ht="24" customHeight="1" x14ac:dyDescent="0.3">
      <c r="A6" s="5"/>
      <c r="B6" s="35">
        <f t="array" ref="B6:H6">ДніТаТижні+DATE(КалендарРік,2,1)-WEEKDAY(DATE(КалендарРік,2,1),(ПочатокТижня="Monday")+1)+8</f>
        <v>43863</v>
      </c>
      <c r="C6" s="35">
        <v>43864</v>
      </c>
      <c r="D6" s="35">
        <v>43865</v>
      </c>
      <c r="E6" s="35">
        <v>43866</v>
      </c>
      <c r="F6" s="35">
        <v>43867</v>
      </c>
      <c r="G6" s="35">
        <v>43868</v>
      </c>
      <c r="H6" s="35">
        <v>43869</v>
      </c>
    </row>
    <row r="7" spans="1:9" s="14" customFormat="1" ht="56.1" customHeight="1" x14ac:dyDescent="0.3">
      <c r="A7" s="13"/>
      <c r="B7" s="15"/>
      <c r="C7" s="15"/>
      <c r="D7" s="15"/>
      <c r="E7" s="15"/>
      <c r="F7" s="15"/>
      <c r="G7" s="15"/>
      <c r="H7" s="15"/>
    </row>
    <row r="8" spans="1:9" s="6" customFormat="1" ht="24" customHeight="1" x14ac:dyDescent="0.3">
      <c r="A8" s="5"/>
      <c r="B8" s="36">
        <f t="array" ref="B8:H8">ДніТаТижні+DATE(КалендарРік,2,1)-WEEKDAY(DATE(КалендарРік,2,1),(ПочатокТижня="Monday")+1)+15</f>
        <v>43870</v>
      </c>
      <c r="C8" s="36">
        <v>43871</v>
      </c>
      <c r="D8" s="36">
        <v>43872</v>
      </c>
      <c r="E8" s="36">
        <v>43873</v>
      </c>
      <c r="F8" s="36">
        <v>43874</v>
      </c>
      <c r="G8" s="36">
        <v>43875</v>
      </c>
      <c r="H8" s="36">
        <v>43876</v>
      </c>
    </row>
    <row r="9" spans="1:9" s="14" customFormat="1" ht="56.1" customHeight="1" x14ac:dyDescent="0.3">
      <c r="A9" s="13"/>
      <c r="B9" s="12"/>
      <c r="C9" s="12"/>
      <c r="D9" s="12"/>
      <c r="E9" s="12"/>
      <c r="F9" s="12"/>
      <c r="G9" s="12"/>
      <c r="H9" s="12"/>
    </row>
    <row r="10" spans="1:9" s="6" customFormat="1" ht="24" customHeight="1" x14ac:dyDescent="0.3">
      <c r="A10" s="5"/>
      <c r="B10" s="35">
        <f t="array" ref="B10:H10">ДніТаТижні+DATE(КалендарРік,2,1)-WEEKDAY(DATE(КалендарРік,2,1),(ПочатокТижня="Monday")+1)+22</f>
        <v>43877</v>
      </c>
      <c r="C10" s="35">
        <v>43878</v>
      </c>
      <c r="D10" s="35">
        <v>43879</v>
      </c>
      <c r="E10" s="35">
        <v>43880</v>
      </c>
      <c r="F10" s="35">
        <v>43881</v>
      </c>
      <c r="G10" s="35">
        <v>43882</v>
      </c>
      <c r="H10" s="35">
        <v>43883</v>
      </c>
    </row>
    <row r="11" spans="1:9" s="14" customFormat="1" ht="56.1" customHeight="1" x14ac:dyDescent="0.3">
      <c r="A11" s="13"/>
      <c r="B11" s="15"/>
      <c r="C11" s="15"/>
      <c r="D11" s="15"/>
      <c r="E11" s="15"/>
      <c r="F11" s="15"/>
      <c r="G11" s="15"/>
      <c r="H11" s="15"/>
    </row>
    <row r="12" spans="1:9" s="6" customFormat="1" ht="24" customHeight="1" x14ac:dyDescent="0.3">
      <c r="A12" s="5"/>
      <c r="B12" s="36">
        <f t="array" ref="B12:H12">ДніТаТижні+DATE(КалендарРік,2,1)-WEEKDAY(DATE(КалендарРік,2,1),(ПочатокТижня="Monday")+1)+29</f>
        <v>43884</v>
      </c>
      <c r="C12" s="36">
        <v>43885</v>
      </c>
      <c r="D12" s="36">
        <v>43886</v>
      </c>
      <c r="E12" s="36">
        <v>43887</v>
      </c>
      <c r="F12" s="36">
        <v>43888</v>
      </c>
      <c r="G12" s="36">
        <v>43889</v>
      </c>
      <c r="H12" s="36">
        <v>43890</v>
      </c>
    </row>
    <row r="13" spans="1:9" s="14" customFormat="1" ht="56.1" customHeight="1" x14ac:dyDescent="0.3">
      <c r="A13" s="13"/>
      <c r="B13" s="12"/>
      <c r="C13" s="12"/>
      <c r="D13" s="12"/>
      <c r="E13" s="12"/>
      <c r="F13" s="12"/>
      <c r="G13" s="12"/>
      <c r="H13" s="12"/>
    </row>
    <row r="14" spans="1:9" s="6" customFormat="1" ht="24" customHeight="1" x14ac:dyDescent="0.3">
      <c r="A14" s="5"/>
      <c r="B14" s="35">
        <f t="array" ref="B14:C14">ДніТаТижні+DATE(КалендарРік,2,1)-WEEKDAY(DATE(КалендарРік,2,1),(ПочатокТижня="Monday")+1)+36</f>
        <v>43891</v>
      </c>
      <c r="C14" s="35">
        <v>43892</v>
      </c>
      <c r="D14" s="47" t="s">
        <v>0</v>
      </c>
      <c r="E14" s="47"/>
      <c r="F14" s="47"/>
      <c r="G14" s="47"/>
      <c r="H14" s="48"/>
    </row>
    <row r="15" spans="1:9" s="14" customFormat="1" ht="56.1" customHeight="1" x14ac:dyDescent="0.3">
      <c r="A15" s="13"/>
      <c r="B15" s="15"/>
      <c r="C15" s="15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1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100-000001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100-000002000000}"/>
    <dataValidation allowBlank="1" showInputMessage="1" showErrorMessage="1" prompt="Календар на лютий" sqref="A1" xr:uid="{00000000-0002-0000-0100-000003000000}"/>
    <dataValidation allowBlank="1" showInputMessage="1" prompt="Введіть нотатки до місяця в клітинку нижче." sqref="D14:H14" xr:uid="{00000000-0002-0000-0100-000004000000}"/>
    <dataValidation allowBlank="1" showInputMessage="1" prompt="Введіть нотатки до місяця в цю клітинку." sqref="D15:H15" xr:uid="{00000000-0002-0000-01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1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2" t="str">
        <f>"Березень "&amp;КалендарРік</f>
        <v>Березень 2020</v>
      </c>
      <c r="C2" s="52"/>
      <c r="D2" s="52"/>
      <c r="E2" s="3"/>
      <c r="F2" s="3"/>
      <c r="G2" s="3"/>
      <c r="H2" s="4"/>
    </row>
    <row r="3" spans="1:9" s="11" customFormat="1" ht="24" customHeight="1" x14ac:dyDescent="0.3">
      <c r="A3" s="10"/>
      <c r="B3" s="21" t="str">
        <f>ПочатокТижня</f>
        <v>Неділя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1:9" s="6" customFormat="1" ht="24" customHeight="1" x14ac:dyDescent="0.3">
      <c r="A4" s="5"/>
      <c r="B4" s="43">
        <f t="array" ref="B4:H4">ДніТаТижні+DATE(КалендарРік,3,1)-WEEKDAY(DATE(КалендарРік,3,1),(ПочатокТижня="Monday")+1)+1</f>
        <v>43891</v>
      </c>
      <c r="C4" s="43">
        <v>43892</v>
      </c>
      <c r="D4" s="43">
        <v>43893</v>
      </c>
      <c r="E4" s="43">
        <v>43894</v>
      </c>
      <c r="F4" s="43">
        <v>43895</v>
      </c>
      <c r="G4" s="43">
        <v>43896</v>
      </c>
      <c r="H4" s="43">
        <v>43897</v>
      </c>
    </row>
    <row r="5" spans="1:9" s="14" customFormat="1" ht="56.1" customHeight="1" x14ac:dyDescent="0.3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3">
      <c r="A6" s="5"/>
      <c r="B6" s="44">
        <f t="array" ref="B6:H6">ДніТаТижні+DATE(КалендарРік,3,1)-WEEKDAY(DATE(КалендарРік,3,1),(ПочатокТижня="Monday")+1)+8</f>
        <v>43898</v>
      </c>
      <c r="C6" s="44">
        <v>43899</v>
      </c>
      <c r="D6" s="44">
        <v>43900</v>
      </c>
      <c r="E6" s="44">
        <v>43901</v>
      </c>
      <c r="F6" s="44">
        <v>43902</v>
      </c>
      <c r="G6" s="44">
        <v>43903</v>
      </c>
      <c r="H6" s="44">
        <v>43904</v>
      </c>
    </row>
    <row r="7" spans="1:9" s="14" customFormat="1" ht="56.1" customHeight="1" x14ac:dyDescent="0.3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3">
      <c r="A8" s="5"/>
      <c r="B8" s="45">
        <f t="array" ref="B8:H8">ДніТаТижні+DATE(КалендарРік,3,1)-WEEKDAY(DATE(КалендарРік,3,1),(ПочатокТижня="Monday")+1)+15</f>
        <v>43905</v>
      </c>
      <c r="C8" s="45">
        <v>43906</v>
      </c>
      <c r="D8" s="45">
        <v>43907</v>
      </c>
      <c r="E8" s="45">
        <v>43908</v>
      </c>
      <c r="F8" s="45">
        <v>43909</v>
      </c>
      <c r="G8" s="45">
        <v>43910</v>
      </c>
      <c r="H8" s="45">
        <v>43911</v>
      </c>
    </row>
    <row r="9" spans="1:9" s="14" customFormat="1" ht="56.1" customHeight="1" x14ac:dyDescent="0.3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3">
      <c r="A10" s="5"/>
      <c r="B10" s="44">
        <f t="array" ref="B10:H10">ДніТаТижні+DATE(КалендарРік,3,1)-WEEKDAY(DATE(КалендарРік,3,1),(ПочатокТижня="Monday")+1)+22</f>
        <v>43912</v>
      </c>
      <c r="C10" s="44">
        <v>43913</v>
      </c>
      <c r="D10" s="44">
        <v>43914</v>
      </c>
      <c r="E10" s="44">
        <v>43915</v>
      </c>
      <c r="F10" s="44">
        <v>43916</v>
      </c>
      <c r="G10" s="44">
        <v>43917</v>
      </c>
      <c r="H10" s="44">
        <v>43918</v>
      </c>
    </row>
    <row r="11" spans="1:9" s="14" customFormat="1" ht="56.1" customHeight="1" x14ac:dyDescent="0.3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3">
      <c r="A12" s="5"/>
      <c r="B12" s="45">
        <f t="array" ref="B12:H12">ДніТаТижні+DATE(КалендарРік,3,1)-WEEKDAY(DATE(КалендарРік,3,1),(ПочатокТижня="Monday")+1)+29</f>
        <v>43919</v>
      </c>
      <c r="C12" s="45">
        <v>43920</v>
      </c>
      <c r="D12" s="45">
        <v>43921</v>
      </c>
      <c r="E12" s="45">
        <v>43922</v>
      </c>
      <c r="F12" s="45">
        <v>43923</v>
      </c>
      <c r="G12" s="45">
        <v>43924</v>
      </c>
      <c r="H12" s="45">
        <v>43925</v>
      </c>
    </row>
    <row r="13" spans="1:9" s="14" customFormat="1" ht="56.1" customHeight="1" x14ac:dyDescent="0.3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3">
      <c r="A14" s="5"/>
      <c r="B14" s="44">
        <f t="array" ref="B14:C14">ДніТаТижні+DATE(КалендарРік,3,1)-WEEKDAY(DATE(КалендарРік,3,1),(ПочатокТижня="Monday")+1)+36</f>
        <v>43926</v>
      </c>
      <c r="C14" s="44">
        <v>43927</v>
      </c>
      <c r="D14" s="53" t="s">
        <v>6</v>
      </c>
      <c r="E14" s="53"/>
      <c r="F14" s="53"/>
      <c r="G14" s="53"/>
      <c r="H14" s="54"/>
    </row>
    <row r="15" spans="1:9" s="14" customFormat="1" ht="56.1" customHeight="1" x14ac:dyDescent="0.3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Календар на березень" sqref="A1" xr:uid="{00000000-0002-0000-02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200-000001000000}"/>
    <dataValidation allowBlank="1" showInputMessage="1" showErrorMessage="1" prompt="Автоматично визначений день тижня" sqref="C3:H3" xr:uid="{00000000-0002-0000-02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2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200-000004000000}"/>
    <dataValidation allowBlank="1" showInputMessage="1" prompt="Введіть нотатки до місяця в цю клітинку." sqref="D15:H15" xr:uid="{00000000-0002-0000-0200-000005000000}"/>
    <dataValidation allowBlank="1" showInputMessage="1" prompt="Введіть нотатки до місяця в клітинку нижче." sqref="D14:H14" xr:uid="{00000000-0002-0000-02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2" t="str">
        <f>"Квітень "&amp;КалендарРік</f>
        <v>Квітень 2020</v>
      </c>
      <c r="C2" s="52"/>
      <c r="D2" s="52"/>
      <c r="E2" s="3"/>
      <c r="F2" s="3"/>
      <c r="G2" s="3"/>
      <c r="H2" s="4"/>
    </row>
    <row r="3" spans="1:9" s="11" customFormat="1" ht="24" customHeight="1" x14ac:dyDescent="0.3">
      <c r="A3" s="10"/>
      <c r="B3" s="21" t="str">
        <f>ПочатокТижня</f>
        <v>Неділя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1:9" s="6" customFormat="1" ht="24" customHeight="1" x14ac:dyDescent="0.3">
      <c r="A4" s="5"/>
      <c r="B4" s="43">
        <f t="array" ref="B4:H4">ДніТаТижні+DATE(КалендарРік,4,1)-WEEKDAY(DATE(КалендарРік,4,1),(ПочатокТижня="Monday")+1)+1</f>
        <v>43919</v>
      </c>
      <c r="C4" s="43">
        <v>43920</v>
      </c>
      <c r="D4" s="43">
        <v>43921</v>
      </c>
      <c r="E4" s="43">
        <v>43922</v>
      </c>
      <c r="F4" s="43">
        <v>43923</v>
      </c>
      <c r="G4" s="43">
        <v>43924</v>
      </c>
      <c r="H4" s="43">
        <v>43925</v>
      </c>
    </row>
    <row r="5" spans="1:9" s="14" customFormat="1" ht="56.1" customHeight="1" x14ac:dyDescent="0.3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3">
      <c r="A6" s="5"/>
      <c r="B6" s="44">
        <f t="array" ref="B6:H6">ДніТаТижні+DATE(КалендарРік,4,1)-WEEKDAY(DATE(КалендарРік,4,1),(ПочатокТижня="Monday")+1)+8</f>
        <v>43926</v>
      </c>
      <c r="C6" s="44">
        <v>43927</v>
      </c>
      <c r="D6" s="44">
        <v>43928</v>
      </c>
      <c r="E6" s="44">
        <v>43929</v>
      </c>
      <c r="F6" s="44">
        <v>43930</v>
      </c>
      <c r="G6" s="44">
        <v>43931</v>
      </c>
      <c r="H6" s="44">
        <v>43932</v>
      </c>
    </row>
    <row r="7" spans="1:9" s="14" customFormat="1" ht="56.1" customHeight="1" x14ac:dyDescent="0.3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3">
      <c r="A8" s="5"/>
      <c r="B8" s="45">
        <f t="array" ref="B8:H8">ДніТаТижні+DATE(КалендарРік,4,1)-WEEKDAY(DATE(КалендарРік,4,1),(ПочатокТижня="Monday")+1)+15</f>
        <v>43933</v>
      </c>
      <c r="C8" s="45">
        <v>43934</v>
      </c>
      <c r="D8" s="45">
        <v>43935</v>
      </c>
      <c r="E8" s="45">
        <v>43936</v>
      </c>
      <c r="F8" s="45">
        <v>43937</v>
      </c>
      <c r="G8" s="45">
        <v>43938</v>
      </c>
      <c r="H8" s="45">
        <v>43939</v>
      </c>
    </row>
    <row r="9" spans="1:9" s="14" customFormat="1" ht="56.1" customHeight="1" x14ac:dyDescent="0.3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3">
      <c r="A10" s="5"/>
      <c r="B10" s="44">
        <f t="array" ref="B10:H10">ДніТаТижні+DATE(КалендарРік,4,1)-WEEKDAY(DATE(КалендарРік,4,1),(ПочатокТижня="Monday")+1)+22</f>
        <v>43940</v>
      </c>
      <c r="C10" s="44">
        <v>43941</v>
      </c>
      <c r="D10" s="44">
        <v>43942</v>
      </c>
      <c r="E10" s="44">
        <v>43943</v>
      </c>
      <c r="F10" s="44">
        <v>43944</v>
      </c>
      <c r="G10" s="44">
        <v>43945</v>
      </c>
      <c r="H10" s="44">
        <v>43946</v>
      </c>
    </row>
    <row r="11" spans="1:9" s="14" customFormat="1" ht="56.1" customHeight="1" x14ac:dyDescent="0.3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3">
      <c r="A12" s="5"/>
      <c r="B12" s="45">
        <f t="array" ref="B12:H12">ДніТаТижні+DATE(КалендарРік,4,1)-WEEKDAY(DATE(КалендарРік,4,1),(ПочатокТижня="Monday")+1)+29</f>
        <v>43947</v>
      </c>
      <c r="C12" s="45">
        <v>43948</v>
      </c>
      <c r="D12" s="45">
        <v>43949</v>
      </c>
      <c r="E12" s="45">
        <v>43950</v>
      </c>
      <c r="F12" s="45">
        <v>43951</v>
      </c>
      <c r="G12" s="45">
        <v>43952</v>
      </c>
      <c r="H12" s="45">
        <v>43953</v>
      </c>
    </row>
    <row r="13" spans="1:9" s="14" customFormat="1" ht="56.1" customHeight="1" x14ac:dyDescent="0.3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3">
      <c r="A14" s="5"/>
      <c r="B14" s="44">
        <f t="array" ref="B14:C14">ДніТаТижні+DATE(КалендарРік,4,1)-WEEKDAY(DATE(КалендарРік,4,1),(ПочатокТижня="Monday")+1)+36</f>
        <v>43954</v>
      </c>
      <c r="C14" s="44">
        <v>43955</v>
      </c>
      <c r="D14" s="53" t="s">
        <v>6</v>
      </c>
      <c r="E14" s="53"/>
      <c r="F14" s="53"/>
      <c r="G14" s="53"/>
      <c r="H14" s="54"/>
    </row>
    <row r="15" spans="1:9" s="14" customFormat="1" ht="56.1" customHeight="1" x14ac:dyDescent="0.3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3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300-000001000000}"/>
    <dataValidation allowBlank="1" showInputMessage="1" showErrorMessage="1" prompt="Календар на квітень" sqref="A1" xr:uid="{00000000-0002-0000-03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300-000003000000}"/>
    <dataValidation allowBlank="1" showInputMessage="1" prompt="Введіть нотатки до місяця в клітинку нижче." sqref="D14:H14" xr:uid="{00000000-0002-0000-0300-000004000000}"/>
    <dataValidation allowBlank="1" showInputMessage="1" prompt="Введіть нотатки до місяця в цю клітинку." sqref="D15:H15" xr:uid="{00000000-0002-0000-03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3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2" t="str">
        <f>"Травень "&amp;КалендарРік</f>
        <v>Травень 2020</v>
      </c>
      <c r="C2" s="52"/>
      <c r="D2" s="52"/>
      <c r="E2" s="3"/>
      <c r="F2" s="3"/>
      <c r="G2" s="3"/>
      <c r="H2" s="4"/>
    </row>
    <row r="3" spans="1:9" s="11" customFormat="1" ht="24" customHeight="1" x14ac:dyDescent="0.3">
      <c r="A3" s="10"/>
      <c r="B3" s="21" t="str">
        <f>ПочатокТижня</f>
        <v>Неділя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1:9" s="6" customFormat="1" ht="24" customHeight="1" x14ac:dyDescent="0.3">
      <c r="A4" s="5"/>
      <c r="B4" s="43">
        <f t="array" ref="B4:H4">ДніТаТижні+DATE(КалендарРік,5,1)-WEEKDAY(DATE(КалендарРік,5,1),(ПочатокТижня="Monday")+1)+1</f>
        <v>43947</v>
      </c>
      <c r="C4" s="43">
        <v>43948</v>
      </c>
      <c r="D4" s="43">
        <v>43949</v>
      </c>
      <c r="E4" s="43">
        <v>43950</v>
      </c>
      <c r="F4" s="43">
        <v>43951</v>
      </c>
      <c r="G4" s="43">
        <v>43952</v>
      </c>
      <c r="H4" s="43">
        <v>43953</v>
      </c>
    </row>
    <row r="5" spans="1:9" s="14" customFormat="1" ht="56.1" customHeight="1" x14ac:dyDescent="0.3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3">
      <c r="A6" s="5"/>
      <c r="B6" s="44">
        <f t="array" ref="B6:H6">ДніТаТижні+DATE(КалендарРік,5,1)-WEEKDAY(DATE(КалендарРік,5,1),(ПочатокТижня="Monday")+1)+8</f>
        <v>43954</v>
      </c>
      <c r="C6" s="44">
        <v>43955</v>
      </c>
      <c r="D6" s="44">
        <v>43956</v>
      </c>
      <c r="E6" s="44">
        <v>43957</v>
      </c>
      <c r="F6" s="44">
        <v>43958</v>
      </c>
      <c r="G6" s="44">
        <v>43959</v>
      </c>
      <c r="H6" s="44">
        <v>43960</v>
      </c>
    </row>
    <row r="7" spans="1:9" s="14" customFormat="1" ht="56.1" customHeight="1" x14ac:dyDescent="0.3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3">
      <c r="A8" s="5"/>
      <c r="B8" s="45">
        <f t="array" ref="B8:H8">ДніТаТижні+DATE(КалендарРік,5,1)-WEEKDAY(DATE(КалендарРік,5,1),(ПочатокТижня="Monday")+1)+15</f>
        <v>43961</v>
      </c>
      <c r="C8" s="45">
        <v>43962</v>
      </c>
      <c r="D8" s="45">
        <v>43963</v>
      </c>
      <c r="E8" s="45">
        <v>43964</v>
      </c>
      <c r="F8" s="45">
        <v>43965</v>
      </c>
      <c r="G8" s="45">
        <v>43966</v>
      </c>
      <c r="H8" s="45">
        <v>43967</v>
      </c>
    </row>
    <row r="9" spans="1:9" s="14" customFormat="1" ht="56.1" customHeight="1" x14ac:dyDescent="0.3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3">
      <c r="A10" s="5"/>
      <c r="B10" s="44">
        <f t="array" ref="B10:H10">ДніТаТижні+DATE(КалендарРік,5,1)-WEEKDAY(DATE(КалендарРік,5,1),(ПочатокТижня="Monday")+1)+22</f>
        <v>43968</v>
      </c>
      <c r="C10" s="44">
        <v>43969</v>
      </c>
      <c r="D10" s="44">
        <v>43970</v>
      </c>
      <c r="E10" s="44">
        <v>43971</v>
      </c>
      <c r="F10" s="44">
        <v>43972</v>
      </c>
      <c r="G10" s="44">
        <v>43973</v>
      </c>
      <c r="H10" s="44">
        <v>43974</v>
      </c>
    </row>
    <row r="11" spans="1:9" s="14" customFormat="1" ht="56.1" customHeight="1" x14ac:dyDescent="0.3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3">
      <c r="A12" s="5"/>
      <c r="B12" s="45">
        <f t="array" ref="B12:H12">ДніТаТижні+DATE(КалендарРік,5,1)-WEEKDAY(DATE(КалендарРік,5,1),(ПочатокТижня="Monday")+1)+29</f>
        <v>43975</v>
      </c>
      <c r="C12" s="45">
        <v>43976</v>
      </c>
      <c r="D12" s="45">
        <v>43977</v>
      </c>
      <c r="E12" s="45">
        <v>43978</v>
      </c>
      <c r="F12" s="45">
        <v>43979</v>
      </c>
      <c r="G12" s="45">
        <v>43980</v>
      </c>
      <c r="H12" s="45">
        <v>43981</v>
      </c>
    </row>
    <row r="13" spans="1:9" s="14" customFormat="1" ht="56.1" customHeight="1" x14ac:dyDescent="0.3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3">
      <c r="A14" s="5"/>
      <c r="B14" s="44">
        <f t="array" ref="B14:C14">ДніТаТижні+DATE(КалендарРік,5,1)-WEEKDAY(DATE(КалендарРік,5,1),(ПочатокТижня="Monday")+1)+36</f>
        <v>43982</v>
      </c>
      <c r="C14" s="44">
        <v>43983</v>
      </c>
      <c r="D14" s="53" t="s">
        <v>6</v>
      </c>
      <c r="E14" s="53"/>
      <c r="F14" s="53"/>
      <c r="G14" s="53"/>
      <c r="H14" s="54"/>
    </row>
    <row r="15" spans="1:9" s="14" customFormat="1" ht="56.1" customHeight="1" x14ac:dyDescent="0.3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4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400-000001000000}"/>
    <dataValidation allowBlank="1" showInputMessage="1" showErrorMessage="1" prompt="Календар на травень" sqref="A1" xr:uid="{00000000-0002-0000-04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4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400-000004000000}"/>
    <dataValidation allowBlank="1" showInputMessage="1" prompt="Введіть нотатки до місяця в цю клітинку." sqref="D15:H15" xr:uid="{00000000-0002-0000-0400-000005000000}"/>
    <dataValidation allowBlank="1" showInputMessage="1" prompt="Введіть нотатки до місяця в клітинку нижче." sqref="D14:H14" xr:uid="{00000000-0002-0000-04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7" t="str">
        <f>"Червень "&amp;КалендарРік</f>
        <v>Червень 2020</v>
      </c>
      <c r="C2" s="57"/>
      <c r="D2" s="57"/>
      <c r="E2" s="3"/>
      <c r="F2" s="3"/>
      <c r="G2" s="3"/>
      <c r="H2" s="4"/>
    </row>
    <row r="3" spans="1:9" s="11" customFormat="1" ht="24" customHeight="1" x14ac:dyDescent="0.3">
      <c r="A3" s="10"/>
      <c r="B3" s="26" t="str">
        <f>ПочатокТижня</f>
        <v>Неділя</v>
      </c>
      <c r="C3" s="27" t="str">
        <f t="shared" ref="C3:H3" si="0">TEXT(C4,"dddd")</f>
        <v>Monday</v>
      </c>
      <c r="D3" s="27" t="str">
        <f t="shared" si="0"/>
        <v>Tuesday</v>
      </c>
      <c r="E3" s="27" t="str">
        <f t="shared" si="0"/>
        <v>Wednesday</v>
      </c>
      <c r="F3" s="27" t="str">
        <f t="shared" si="0"/>
        <v>Thursday</v>
      </c>
      <c r="G3" s="27" t="str">
        <f t="shared" si="0"/>
        <v>Friday</v>
      </c>
      <c r="H3" s="28" t="str">
        <f t="shared" si="0"/>
        <v>Saturday</v>
      </c>
    </row>
    <row r="4" spans="1:9" s="6" customFormat="1" ht="24" customHeight="1" x14ac:dyDescent="0.3">
      <c r="A4" s="5"/>
      <c r="B4" s="40">
        <f t="array" ref="B4:H4">ДніТаТижні+DATE(КалендарРік,6,1)-WEEKDAY(DATE(КалендарРік,6,1),(ПочатокТижня="Monday")+1)+1</f>
        <v>43982</v>
      </c>
      <c r="C4" s="40">
        <v>43983</v>
      </c>
      <c r="D4" s="40">
        <v>43984</v>
      </c>
      <c r="E4" s="40">
        <v>43985</v>
      </c>
      <c r="F4" s="40">
        <v>43986</v>
      </c>
      <c r="G4" s="40">
        <v>43987</v>
      </c>
      <c r="H4" s="40">
        <v>43988</v>
      </c>
    </row>
    <row r="5" spans="1:9" s="14" customFormat="1" ht="56.1" customHeight="1" x14ac:dyDescent="0.3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41">
        <f t="array" ref="B6:H6">ДніТаТижні+DATE(КалендарРік,6,1)-WEEKDAY(DATE(КалендарРік,6,1),(ПочатокТижня="Monday")+1)+8</f>
        <v>43989</v>
      </c>
      <c r="C6" s="41">
        <v>43990</v>
      </c>
      <c r="D6" s="41">
        <v>43991</v>
      </c>
      <c r="E6" s="41">
        <v>43992</v>
      </c>
      <c r="F6" s="41">
        <v>43993</v>
      </c>
      <c r="G6" s="41">
        <v>43994</v>
      </c>
      <c r="H6" s="41">
        <v>43995</v>
      </c>
    </row>
    <row r="7" spans="1:9" s="14" customFormat="1" ht="56.1" customHeight="1" x14ac:dyDescent="0.3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42">
        <f t="array" ref="B8:H8">ДніТаТижні+DATE(КалендарРік,6,1)-WEEKDAY(DATE(КалендарРік,6,1),(ПочатокТижня="Monday")+1)+15</f>
        <v>43996</v>
      </c>
      <c r="C8" s="42">
        <v>43997</v>
      </c>
      <c r="D8" s="42">
        <v>43998</v>
      </c>
      <c r="E8" s="42">
        <v>43999</v>
      </c>
      <c r="F8" s="42">
        <v>44000</v>
      </c>
      <c r="G8" s="42">
        <v>44001</v>
      </c>
      <c r="H8" s="42">
        <v>44002</v>
      </c>
    </row>
    <row r="9" spans="1:9" s="14" customFormat="1" ht="56.1" customHeight="1" x14ac:dyDescent="0.3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41">
        <f t="array" ref="B10:H10">ДніТаТижні+DATE(КалендарРік,6,1)-WEEKDAY(DATE(КалендарРік,6,1),(ПочатокТижня="Monday")+1)+22</f>
        <v>44003</v>
      </c>
      <c r="C10" s="41">
        <v>44004</v>
      </c>
      <c r="D10" s="41">
        <v>44005</v>
      </c>
      <c r="E10" s="41">
        <v>44006</v>
      </c>
      <c r="F10" s="41">
        <v>44007</v>
      </c>
      <c r="G10" s="41">
        <v>44008</v>
      </c>
      <c r="H10" s="41">
        <v>44009</v>
      </c>
    </row>
    <row r="11" spans="1:9" s="14" customFormat="1" ht="56.1" customHeight="1" x14ac:dyDescent="0.3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42">
        <f t="array" ref="B12:H12">ДніТаТижні+DATE(КалендарРік,6,1)-WEEKDAY(DATE(КалендарРік,6,1),(ПочатокТижня="Monday")+1)+29</f>
        <v>44010</v>
      </c>
      <c r="C12" s="42">
        <v>44011</v>
      </c>
      <c r="D12" s="42">
        <v>44012</v>
      </c>
      <c r="E12" s="42">
        <v>44013</v>
      </c>
      <c r="F12" s="42">
        <v>44014</v>
      </c>
      <c r="G12" s="42">
        <v>44015</v>
      </c>
      <c r="H12" s="42">
        <v>44016</v>
      </c>
    </row>
    <row r="13" spans="1:9" s="14" customFormat="1" ht="56.1" customHeight="1" x14ac:dyDescent="0.3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41">
        <f t="array" ref="B14:C14">ДніТаТижні+DATE(КалендарРік,6,1)-WEEKDAY(DATE(КалендарРік,6,1),(ПочатокТижня="Monday")+1)+36</f>
        <v>44017</v>
      </c>
      <c r="C14" s="41">
        <v>44018</v>
      </c>
      <c r="D14" s="58" t="s">
        <v>6</v>
      </c>
      <c r="E14" s="58"/>
      <c r="F14" s="58"/>
      <c r="G14" s="58"/>
      <c r="H14" s="59"/>
    </row>
    <row r="15" spans="1:9" s="14" customFormat="1" ht="56.1" customHeight="1" x14ac:dyDescent="0.3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500-000000000000}"/>
    <dataValidation allowBlank="1" showInputMessage="1" showErrorMessage="1" prompt="Календар на червень" sqref="A1" xr:uid="{00000000-0002-0000-05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5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500-000003000000}"/>
    <dataValidation allowBlank="1" showInputMessage="1" prompt="Введіть нотатки до місяця в клітинку нижче." sqref="D14:H14" xr:uid="{00000000-0002-0000-0500-000004000000}"/>
    <dataValidation allowBlank="1" showInputMessage="1" prompt="Введіть нотатки до місяця в цю клітинку." sqref="D15:H15" xr:uid="{00000000-0002-0000-05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5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7" t="str">
        <f>"Липень "&amp;КалендарРік</f>
        <v>Липень 2020</v>
      </c>
      <c r="C2" s="57"/>
      <c r="D2" s="57"/>
      <c r="E2" s="3"/>
      <c r="F2" s="3"/>
      <c r="G2" s="3"/>
      <c r="H2" s="4"/>
    </row>
    <row r="3" spans="1:9" s="11" customFormat="1" ht="24" customHeight="1" x14ac:dyDescent="0.3">
      <c r="A3" s="10"/>
      <c r="B3" s="26" t="str">
        <f>ПочатокТижня</f>
        <v>Неділя</v>
      </c>
      <c r="C3" s="27" t="str">
        <f t="shared" ref="C3:H3" si="0">TEXT(C4,"dddd")</f>
        <v>Monday</v>
      </c>
      <c r="D3" s="27" t="str">
        <f t="shared" si="0"/>
        <v>Tuesday</v>
      </c>
      <c r="E3" s="27" t="str">
        <f t="shared" si="0"/>
        <v>Wednesday</v>
      </c>
      <c r="F3" s="27" t="str">
        <f t="shared" si="0"/>
        <v>Thursday</v>
      </c>
      <c r="G3" s="27" t="str">
        <f t="shared" si="0"/>
        <v>Friday</v>
      </c>
      <c r="H3" s="28" t="str">
        <f t="shared" si="0"/>
        <v>Saturday</v>
      </c>
    </row>
    <row r="4" spans="1:9" s="6" customFormat="1" ht="24" customHeight="1" x14ac:dyDescent="0.3">
      <c r="A4" s="5"/>
      <c r="B4" s="40">
        <f t="array" ref="B4:H4">ДніТаТижні+DATE(КалендарРік,7,1)-WEEKDAY(DATE(КалендарРік,7,1),(ПочатокТижня="Monday")+1)+1</f>
        <v>44010</v>
      </c>
      <c r="C4" s="40">
        <v>44011</v>
      </c>
      <c r="D4" s="40">
        <v>44012</v>
      </c>
      <c r="E4" s="40">
        <v>44013</v>
      </c>
      <c r="F4" s="40">
        <v>44014</v>
      </c>
      <c r="G4" s="40">
        <v>44015</v>
      </c>
      <c r="H4" s="40">
        <v>44016</v>
      </c>
    </row>
    <row r="5" spans="1:9" s="14" customFormat="1" ht="56.1" customHeight="1" x14ac:dyDescent="0.3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41">
        <f t="array" ref="B6:H6">ДніТаТижні+DATE(КалендарРік,7,1)-WEEKDAY(DATE(КалендарРік,7,1),(ПочатокТижня="Monday")+1)+8</f>
        <v>44017</v>
      </c>
      <c r="C6" s="41">
        <v>44018</v>
      </c>
      <c r="D6" s="41">
        <v>44019</v>
      </c>
      <c r="E6" s="41">
        <v>44020</v>
      </c>
      <c r="F6" s="41">
        <v>44021</v>
      </c>
      <c r="G6" s="41">
        <v>44022</v>
      </c>
      <c r="H6" s="41">
        <v>44023</v>
      </c>
    </row>
    <row r="7" spans="1:9" s="14" customFormat="1" ht="56.1" customHeight="1" x14ac:dyDescent="0.3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42">
        <f t="array" ref="B8:H8">ДніТаТижні+DATE(КалендарРік,7,1)-WEEKDAY(DATE(КалендарРік,7,1),(ПочатокТижня="Monday")+1)+15</f>
        <v>44024</v>
      </c>
      <c r="C8" s="42">
        <v>44025</v>
      </c>
      <c r="D8" s="42">
        <v>44026</v>
      </c>
      <c r="E8" s="42">
        <v>44027</v>
      </c>
      <c r="F8" s="42">
        <v>44028</v>
      </c>
      <c r="G8" s="42">
        <v>44029</v>
      </c>
      <c r="H8" s="42">
        <v>44030</v>
      </c>
    </row>
    <row r="9" spans="1:9" s="14" customFormat="1" ht="56.1" customHeight="1" x14ac:dyDescent="0.3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41">
        <f t="array" ref="B10:H10">ДніТаТижні+DATE(КалендарРік,7,1)-WEEKDAY(DATE(КалендарРік,7,1),(ПочатокТижня="Monday")+1)+22</f>
        <v>44031</v>
      </c>
      <c r="C10" s="41">
        <v>44032</v>
      </c>
      <c r="D10" s="41">
        <v>44033</v>
      </c>
      <c r="E10" s="41">
        <v>44034</v>
      </c>
      <c r="F10" s="41">
        <v>44035</v>
      </c>
      <c r="G10" s="41">
        <v>44036</v>
      </c>
      <c r="H10" s="41">
        <v>44037</v>
      </c>
    </row>
    <row r="11" spans="1:9" s="14" customFormat="1" ht="56.1" customHeight="1" x14ac:dyDescent="0.3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42">
        <f t="array" ref="B12:H12">ДніТаТижні+DATE(КалендарРік,7,1)-WEEKDAY(DATE(КалендарРік,7,1),(ПочатокТижня="Monday")+1)+29</f>
        <v>44038</v>
      </c>
      <c r="C12" s="42">
        <v>44039</v>
      </c>
      <c r="D12" s="42">
        <v>44040</v>
      </c>
      <c r="E12" s="42">
        <v>44041</v>
      </c>
      <c r="F12" s="42">
        <v>44042</v>
      </c>
      <c r="G12" s="42">
        <v>44043</v>
      </c>
      <c r="H12" s="42">
        <v>44044</v>
      </c>
    </row>
    <row r="13" spans="1:9" s="14" customFormat="1" ht="56.1" customHeight="1" x14ac:dyDescent="0.3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41">
        <f t="array" ref="B14:C14">ДніТаТижні+DATE(КалендарРік,7,1)-WEEKDAY(DATE(КалендарРік,7,1),(ПочатокТижня="Monday")+1)+36</f>
        <v>44045</v>
      </c>
      <c r="C14" s="41">
        <v>44046</v>
      </c>
      <c r="D14" s="58" t="s">
        <v>6</v>
      </c>
      <c r="E14" s="58"/>
      <c r="F14" s="58"/>
      <c r="G14" s="58"/>
      <c r="H14" s="59"/>
    </row>
    <row r="15" spans="1:9" s="14" customFormat="1" ht="56.1" customHeight="1" x14ac:dyDescent="0.3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600-000000000000}"/>
    <dataValidation allowBlank="1" showInputMessage="1" showErrorMessage="1" prompt="Календар на липень" sqref="A1" xr:uid="{00000000-0002-0000-06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6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6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600-000004000000}"/>
    <dataValidation allowBlank="1" showInputMessage="1" prompt="Введіть нотатки до місяця в цю клітинку." sqref="D15:H15" xr:uid="{00000000-0002-0000-0600-000005000000}"/>
    <dataValidation allowBlank="1" showInputMessage="1" prompt="Введіть нотатки до місяця в клітинку нижче." sqref="D14:H14" xr:uid="{00000000-0002-0000-06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7" t="str">
        <f>"Серпень "&amp;КалендарРік</f>
        <v>Серпень 2020</v>
      </c>
      <c r="C2" s="57"/>
      <c r="D2" s="57"/>
      <c r="E2" s="3"/>
      <c r="F2" s="3"/>
      <c r="G2" s="3"/>
      <c r="H2" s="4"/>
    </row>
    <row r="3" spans="1:9" s="11" customFormat="1" ht="24" customHeight="1" x14ac:dyDescent="0.3">
      <c r="A3" s="10"/>
      <c r="B3" s="26" t="str">
        <f>ПочатокТижня</f>
        <v>Неділя</v>
      </c>
      <c r="C3" s="27" t="str">
        <f t="shared" ref="C3:H3" si="0">TEXT(C4,"dddd")</f>
        <v>Monday</v>
      </c>
      <c r="D3" s="27" t="str">
        <f t="shared" si="0"/>
        <v>Tuesday</v>
      </c>
      <c r="E3" s="27" t="str">
        <f t="shared" si="0"/>
        <v>Wednesday</v>
      </c>
      <c r="F3" s="27" t="str">
        <f t="shared" si="0"/>
        <v>Thursday</v>
      </c>
      <c r="G3" s="27" t="str">
        <f t="shared" si="0"/>
        <v>Friday</v>
      </c>
      <c r="H3" s="28" t="str">
        <f t="shared" si="0"/>
        <v>Saturday</v>
      </c>
    </row>
    <row r="4" spans="1:9" s="6" customFormat="1" ht="24" customHeight="1" x14ac:dyDescent="0.3">
      <c r="A4" s="5"/>
      <c r="B4" s="40">
        <f t="array" ref="B4:H4">ДніТаТижні+DATE(КалендарРік,8,1)-WEEKDAY(DATE(КалендарРік,8,1),(ПочатокТижня="Monday")+1)+1</f>
        <v>44038</v>
      </c>
      <c r="C4" s="40">
        <v>44039</v>
      </c>
      <c r="D4" s="40">
        <v>44040</v>
      </c>
      <c r="E4" s="40">
        <v>44041</v>
      </c>
      <c r="F4" s="40">
        <v>44042</v>
      </c>
      <c r="G4" s="40">
        <v>44043</v>
      </c>
      <c r="H4" s="40">
        <v>44044</v>
      </c>
    </row>
    <row r="5" spans="1:9" s="14" customFormat="1" ht="56.1" customHeight="1" x14ac:dyDescent="0.3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41">
        <f t="array" ref="B6:H6">ДніТаТижні+DATE(КалендарРік,8,1)-WEEKDAY(DATE(КалендарРік,8,1),(ПочатокТижня="Monday")+1)+8</f>
        <v>44045</v>
      </c>
      <c r="C6" s="41">
        <v>44046</v>
      </c>
      <c r="D6" s="41">
        <v>44047</v>
      </c>
      <c r="E6" s="41">
        <v>44048</v>
      </c>
      <c r="F6" s="41">
        <v>44049</v>
      </c>
      <c r="G6" s="41">
        <v>44050</v>
      </c>
      <c r="H6" s="41">
        <v>44051</v>
      </c>
    </row>
    <row r="7" spans="1:9" s="14" customFormat="1" ht="56.1" customHeight="1" x14ac:dyDescent="0.3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42">
        <f t="array" ref="B8:H8">ДніТаТижні+DATE(КалендарРік,8,1)-WEEKDAY(DATE(КалендарРік,8,1),(ПочатокТижня="Monday")+1)+15</f>
        <v>44052</v>
      </c>
      <c r="C8" s="42">
        <v>44053</v>
      </c>
      <c r="D8" s="42">
        <v>44054</v>
      </c>
      <c r="E8" s="42">
        <v>44055</v>
      </c>
      <c r="F8" s="42">
        <v>44056</v>
      </c>
      <c r="G8" s="42">
        <v>44057</v>
      </c>
      <c r="H8" s="42">
        <v>44058</v>
      </c>
    </row>
    <row r="9" spans="1:9" s="14" customFormat="1" ht="56.1" customHeight="1" x14ac:dyDescent="0.3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41">
        <f t="array" ref="B10:H10">ДніТаТижні+DATE(КалендарРік,8,1)-WEEKDAY(DATE(КалендарРік,8,1),(ПочатокТижня="Monday")+1)+22</f>
        <v>44059</v>
      </c>
      <c r="C10" s="41">
        <v>44060</v>
      </c>
      <c r="D10" s="41">
        <v>44061</v>
      </c>
      <c r="E10" s="41">
        <v>44062</v>
      </c>
      <c r="F10" s="41">
        <v>44063</v>
      </c>
      <c r="G10" s="41">
        <v>44064</v>
      </c>
      <c r="H10" s="41">
        <v>44065</v>
      </c>
    </row>
    <row r="11" spans="1:9" s="14" customFormat="1" ht="56.1" customHeight="1" x14ac:dyDescent="0.3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42">
        <f t="array" ref="B12:H12">ДніТаТижні+DATE(КалендарРік,8,1)-WEEKDAY(DATE(КалендарРік,8,1),(ПочатокТижня="Monday")+1)+29</f>
        <v>44066</v>
      </c>
      <c r="C12" s="42">
        <v>44067</v>
      </c>
      <c r="D12" s="42">
        <v>44068</v>
      </c>
      <c r="E12" s="42">
        <v>44069</v>
      </c>
      <c r="F12" s="42">
        <v>44070</v>
      </c>
      <c r="G12" s="42">
        <v>44071</v>
      </c>
      <c r="H12" s="42">
        <v>44072</v>
      </c>
    </row>
    <row r="13" spans="1:9" s="14" customFormat="1" ht="56.1" customHeight="1" x14ac:dyDescent="0.3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41">
        <f t="array" ref="B14:C14">ДніТаТижні+DATE(КалендарРік,8,1)-WEEKDAY(DATE(КалендарРік,8,1),(ПочатокТижня="Monday")+1)+36</f>
        <v>44073</v>
      </c>
      <c r="C14" s="41">
        <v>44074</v>
      </c>
      <c r="D14" s="58" t="s">
        <v>6</v>
      </c>
      <c r="E14" s="58"/>
      <c r="F14" s="58"/>
      <c r="G14" s="58"/>
      <c r="H14" s="59"/>
    </row>
    <row r="15" spans="1:9" s="14" customFormat="1" ht="56.1" customHeight="1" x14ac:dyDescent="0.3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7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700-000001000000}"/>
    <dataValidation allowBlank="1" showInputMessage="1" showErrorMessage="1" prompt="Календар на серпень" sqref="A1" xr:uid="{00000000-0002-0000-07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700-000003000000}"/>
    <dataValidation allowBlank="1" showInputMessage="1" prompt="Введіть нотатки до місяця в клітинку нижче." sqref="D14:H14" xr:uid="{00000000-0002-0000-0700-000004000000}"/>
    <dataValidation allowBlank="1" showInputMessage="1" prompt="Введіть нотатки до місяця в цю клітинку." sqref="D15:H15" xr:uid="{00000000-0002-0000-07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7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62" t="str">
        <f>"Вересень "&amp;КалендарРік</f>
        <v>Вересень 2020</v>
      </c>
      <c r="C2" s="62"/>
      <c r="D2" s="62"/>
      <c r="E2" s="3"/>
      <c r="F2" s="3"/>
      <c r="G2" s="3"/>
      <c r="H2" s="4"/>
    </row>
    <row r="3" spans="1:9" s="11" customFormat="1" ht="24" customHeight="1" x14ac:dyDescent="0.3">
      <c r="A3" s="10"/>
      <c r="B3" s="18" t="str">
        <f>ПочатокТижня</f>
        <v>Неділя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1:9" s="6" customFormat="1" ht="24" customHeight="1" x14ac:dyDescent="0.3">
      <c r="A4" s="5"/>
      <c r="B4" s="37">
        <f t="array" ref="B4:H4">ДніТаТижні+DATE(КалендарРік,9,1)-WEEKDAY(DATE(КалендарРік,9,1),(ПочатокТижня="Monday")+1)+1</f>
        <v>44073</v>
      </c>
      <c r="C4" s="37">
        <v>44074</v>
      </c>
      <c r="D4" s="37">
        <v>44075</v>
      </c>
      <c r="E4" s="37">
        <v>44076</v>
      </c>
      <c r="F4" s="37">
        <v>44077</v>
      </c>
      <c r="G4" s="37">
        <v>44078</v>
      </c>
      <c r="H4" s="37">
        <v>44079</v>
      </c>
    </row>
    <row r="5" spans="1:9" s="14" customFormat="1" ht="56.1" customHeight="1" x14ac:dyDescent="0.3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3">
      <c r="A6" s="5"/>
      <c r="B6" s="38">
        <f t="array" ref="B6:H6">ДніТаТижні+DATE(КалендарРік,9,1)-WEEKDAY(DATE(КалендарРік,9,1),(ПочатокТижня="Monday")+1)+8</f>
        <v>44080</v>
      </c>
      <c r="C6" s="38">
        <v>44081</v>
      </c>
      <c r="D6" s="38">
        <v>44082</v>
      </c>
      <c r="E6" s="38">
        <v>44083</v>
      </c>
      <c r="F6" s="38">
        <v>44084</v>
      </c>
      <c r="G6" s="38">
        <v>44085</v>
      </c>
      <c r="H6" s="38">
        <v>44086</v>
      </c>
    </row>
    <row r="7" spans="1:9" s="14" customFormat="1" ht="56.1" customHeight="1" x14ac:dyDescent="0.3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3">
      <c r="A8" s="5"/>
      <c r="B8" s="39">
        <f t="array" ref="B8:H8">ДніТаТижні+DATE(КалендарРік,9,1)-WEEKDAY(DATE(КалендарРік,9,1),(ПочатокТижня="Monday")+1)+15</f>
        <v>44087</v>
      </c>
      <c r="C8" s="39">
        <v>44088</v>
      </c>
      <c r="D8" s="39">
        <v>44089</v>
      </c>
      <c r="E8" s="39">
        <v>44090</v>
      </c>
      <c r="F8" s="39">
        <v>44091</v>
      </c>
      <c r="G8" s="39">
        <v>44092</v>
      </c>
      <c r="H8" s="39">
        <v>44093</v>
      </c>
    </row>
    <row r="9" spans="1:9" s="14" customFormat="1" ht="56.1" customHeight="1" x14ac:dyDescent="0.3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3">
      <c r="A10" s="5"/>
      <c r="B10" s="38">
        <f t="array" ref="B10:H10">ДніТаТижні+DATE(КалендарРік,9,1)-WEEKDAY(DATE(КалендарРік,9,1),(ПочатокТижня="Monday")+1)+22</f>
        <v>44094</v>
      </c>
      <c r="C10" s="38">
        <v>44095</v>
      </c>
      <c r="D10" s="38">
        <v>44096</v>
      </c>
      <c r="E10" s="38">
        <v>44097</v>
      </c>
      <c r="F10" s="38">
        <v>44098</v>
      </c>
      <c r="G10" s="38">
        <v>44099</v>
      </c>
      <c r="H10" s="38">
        <v>44100</v>
      </c>
    </row>
    <row r="11" spans="1:9" s="14" customFormat="1" ht="56.1" customHeight="1" x14ac:dyDescent="0.3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3">
      <c r="A12" s="5"/>
      <c r="B12" s="39">
        <f t="array" ref="B12:H12">ДніТаТижні+DATE(КалендарРік,9,1)-WEEKDAY(DATE(КалендарРік,9,1),(ПочатокТижня="Monday")+1)+29</f>
        <v>44101</v>
      </c>
      <c r="C12" s="39">
        <v>44102</v>
      </c>
      <c r="D12" s="39">
        <v>44103</v>
      </c>
      <c r="E12" s="39">
        <v>44104</v>
      </c>
      <c r="F12" s="39">
        <v>44105</v>
      </c>
      <c r="G12" s="39">
        <v>44106</v>
      </c>
      <c r="H12" s="39">
        <v>44107</v>
      </c>
    </row>
    <row r="13" spans="1:9" s="14" customFormat="1" ht="56.1" customHeight="1" x14ac:dyDescent="0.3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3">
      <c r="A14" s="5"/>
      <c r="B14" s="38">
        <f t="array" ref="B14:C14">ДніТаТижні+DATE(КалендарРік,9,1)-WEEKDAY(DATE(КалендарРік,9,1),(ПочатокТижня="Monday")+1)+36</f>
        <v>44108</v>
      </c>
      <c r="C14" s="38">
        <v>44109</v>
      </c>
      <c r="D14" s="63" t="s">
        <v>6</v>
      </c>
      <c r="E14" s="63"/>
      <c r="F14" s="63"/>
      <c r="G14" s="63"/>
      <c r="H14" s="64"/>
    </row>
    <row r="15" spans="1:9" s="14" customFormat="1" ht="56.1" customHeight="1" x14ac:dyDescent="0.3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8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800-000001000000}"/>
    <dataValidation allowBlank="1" showInputMessage="1" showErrorMessage="1" prompt="Календар на вересень" sqref="A1" xr:uid="{00000000-0002-0000-08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8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800-000004000000}"/>
    <dataValidation allowBlank="1" showInputMessage="1" prompt="Введіть нотатки до місяця в цю клітинку." sqref="D15:H15" xr:uid="{00000000-0002-0000-0800-000005000000}"/>
    <dataValidation allowBlank="1" showInputMessage="1" prompt="Введіть нотатки до місяця в клітинку нижче." sqref="D14:H14" xr:uid="{00000000-0002-0000-08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b385d60f68dd989dca1fdc827799d853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11b479caf7b199da365455750e4572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024CAF5F-F18E-485D-9F12-85D92B7180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328501-12C1-4E4E-ACAC-DB18F391717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CB2D95-0DAA-44EB-BC1A-6FCDF4AEB83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Січень</vt:lpstr>
      <vt:lpstr>Лютий</vt:lpstr>
      <vt:lpstr>Березень</vt:lpstr>
      <vt:lpstr>Квітень</vt:lpstr>
      <vt:lpstr>Травень</vt:lpstr>
      <vt:lpstr>Червень</vt:lpstr>
      <vt:lpstr>Липень</vt:lpstr>
      <vt:lpstr>Серпень</vt:lpstr>
      <vt:lpstr>Вересень</vt:lpstr>
      <vt:lpstr>Жовтень</vt:lpstr>
      <vt:lpstr>Листопад</vt:lpstr>
      <vt:lpstr>Грудень</vt:lpstr>
      <vt:lpstr>Березень!Print_Area</vt:lpstr>
      <vt:lpstr>Вересень!Print_Area</vt:lpstr>
      <vt:lpstr>Грудень!Print_Area</vt:lpstr>
      <vt:lpstr>Жовтень!Print_Area</vt:lpstr>
      <vt:lpstr>Квітень!Print_Area</vt:lpstr>
      <vt:lpstr>Липень!Print_Area</vt:lpstr>
      <vt:lpstr>Листопад!Print_Area</vt:lpstr>
      <vt:lpstr>Лютий!Print_Area</vt:lpstr>
      <vt:lpstr>Серпень!Print_Area</vt:lpstr>
      <vt:lpstr>Січень!Print_Area</vt:lpstr>
      <vt:lpstr>Травень!Print_Area</vt:lpstr>
      <vt:lpstr>Червень!Print_Area</vt:lpstr>
      <vt:lpstr>RowTitleRegion1..K3</vt:lpstr>
      <vt:lpstr>КалендарРік</vt:lpstr>
      <vt:lpstr>ОбластьЗаголовкаСтовпця1..H12.1</vt:lpstr>
      <vt:lpstr>ОбластьЗаголовкаСтовпця1..H12.10</vt:lpstr>
      <vt:lpstr>ОбластьЗаголовкаСтовпця1..H12.11</vt:lpstr>
      <vt:lpstr>ОбластьЗаголовкаСтовпця1..H12.12</vt:lpstr>
      <vt:lpstr>ОбластьЗаголовкаСтовпця1..H12.2</vt:lpstr>
      <vt:lpstr>ОбластьЗаголовкаСтовпця1..H12.3</vt:lpstr>
      <vt:lpstr>ОбластьЗаголовкаСтовпця1..H12.4</vt:lpstr>
      <vt:lpstr>ОбластьЗаголовкаСтовпця1..H12.5</vt:lpstr>
      <vt:lpstr>ОбластьЗаголовкаСтовпця1..H12.6</vt:lpstr>
      <vt:lpstr>ОбластьЗаголовкаСтовпця1..H12.7</vt:lpstr>
      <vt:lpstr>ОбластьЗаголовкаСтовпця1..H12.8</vt:lpstr>
      <vt:lpstr>ОбластьЗаголовкаСтовпця1..H12.9</vt:lpstr>
      <vt:lpstr>ОбластьЗаголовкаСтовпця2..C14.1</vt:lpstr>
      <vt:lpstr>ОбластьЗаголовкаСтовпця2..C14.10</vt:lpstr>
      <vt:lpstr>ОбластьЗаголовкаСтовпця2..C14.11</vt:lpstr>
      <vt:lpstr>ОбластьЗаголовкаСтовпця2..C14.12</vt:lpstr>
      <vt:lpstr>ОбластьЗаголовкаСтовпця2..C14.2</vt:lpstr>
      <vt:lpstr>ОбластьЗаголовкаСтовпця2..C14.3</vt:lpstr>
      <vt:lpstr>ОбластьЗаголовкаСтовпця2..C14.4</vt:lpstr>
      <vt:lpstr>ОбластьЗаголовкаСтовпця2..C14.5</vt:lpstr>
      <vt:lpstr>ОбластьЗаголовкаСтовпця2..C14.6</vt:lpstr>
      <vt:lpstr>ОбластьЗаголовкаСтовпця2..C14.7</vt:lpstr>
      <vt:lpstr>ОбластьЗаголовкаСтовпця2..C14.8</vt:lpstr>
      <vt:lpstr>ОбластьЗаголовкаСтовпця2..C14.9</vt:lpstr>
      <vt:lpstr>ПочатокТижня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2019-09-02T20:49:33Z</dcterms:created>
  <dcterms:modified xsi:type="dcterms:W3CDTF">2020-04-28T06:00:54Z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