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10_ncr:100000_{F5D450B6-90F2-4997-96CB-4B37C70FF384}" xr6:coauthVersionLast="31" xr6:coauthVersionMax="34" xr10:uidLastSave="{00000000-0000-0000-0000-000000000000}"/>
  <bookViews>
    <workbookView xWindow="930" yWindow="0" windowWidth="20490" windowHeight="6930" xr2:uid="{00000000-000D-0000-FFFF-FFFF00000000}"/>
  </bookViews>
  <sheets>
    <sheet name="Рух коштів" sheetId="1" r:id="rId1"/>
    <sheet name="Щомісячний дохід" sheetId="3" r:id="rId2"/>
    <sheet name="Щомісячні витрати" sheetId="4" r:id="rId3"/>
    <sheet name="ДАНІ ДІАГРАМИ" sheetId="2" state="hidden" r:id="rId4"/>
  </sheets>
  <definedNames>
    <definedName name="_xlnm.Print_Titles" localSheetId="0">'Рух коштів'!$6:$6</definedName>
    <definedName name="_xlnm.Print_Titles" localSheetId="1">'Щомісячний дохід'!$5:$5</definedName>
    <definedName name="_xlnm.Print_Titles" localSheetId="2">'Щомісячні витрати'!$5:$5</definedName>
    <definedName name="ЗаголовокБюджету">'Рух коштів'!$B$2</definedName>
    <definedName name="Місяць">'Рух коштів'!$B$3</definedName>
    <definedName name="Назва">'Рух коштів'!$B$1</definedName>
    <definedName name="Рік">'Рух коштів'!$B$4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4" i="3" s="1"/>
  <c r="B2" i="4"/>
  <c r="B2" i="3"/>
  <c r="B4" i="4" l="1"/>
  <c r="E8" i="3"/>
  <c r="E7" i="3"/>
  <c r="E6" i="3"/>
  <c r="C9" i="3" l="1"/>
  <c r="D9" i="3"/>
  <c r="B1" i="4" l="1"/>
  <c r="B1" i="3" l="1"/>
  <c r="D26" i="4"/>
  <c r="D6" i="2" s="1"/>
  <c r="C26" i="4"/>
  <c r="C6" i="2" s="1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D5" i="2"/>
  <c r="C7" i="1"/>
  <c r="E9" i="3" l="1"/>
  <c r="E7" i="1" s="1"/>
  <c r="D8" i="1"/>
  <c r="C5" i="2"/>
  <c r="E26" i="4"/>
  <c r="E8" i="1" s="1"/>
  <c r="D7" i="1"/>
  <c r="C8" i="1"/>
  <c r="B3" i="1"/>
  <c r="B3" i="4" l="1"/>
  <c r="B3" i="3"/>
  <c r="C9" i="1"/>
  <c r="C4" i="2" s="1"/>
  <c r="D9" i="1"/>
  <c r="D4" i="2" s="1"/>
  <c r="E9" i="1"/>
</calcChain>
</file>

<file path=xl/sharedStrings.xml><?xml version="1.0" encoding="utf-8"?>
<sst xmlns="http://schemas.openxmlformats.org/spreadsheetml/2006/main" count="49" uniqueCount="38">
  <si>
    <t>Назва</t>
  </si>
  <si>
    <t>Сімейний бюджет</t>
  </si>
  <si>
    <t>Примітка. Таблиця руху коштів обчислюється автоматично на основі значень на аркушах щомісячного доходу та щомісячних витрат</t>
  </si>
  <si>
    <t>Рух коштів</t>
  </si>
  <si>
    <t>Сумарний дохід</t>
  </si>
  <si>
    <t>Сумарні витрати</t>
  </si>
  <si>
    <t>Усього грошових коштів</t>
  </si>
  <si>
    <t>Прогнозовано</t>
  </si>
  <si>
    <t>Фактично</t>
  </si>
  <si>
    <t>Відхилення</t>
  </si>
  <si>
    <t>Щомісячний дохід</t>
  </si>
  <si>
    <t>Дохід 1</t>
  </si>
  <si>
    <t>Дохід 2</t>
  </si>
  <si>
    <t>Інший дохід</t>
  </si>
  <si>
    <t>Щомісячні витрати</t>
  </si>
  <si>
    <t>Житло</t>
  </si>
  <si>
    <t>Продукти</t>
  </si>
  <si>
    <t>Телефон</t>
  </si>
  <si>
    <t>Електроенергія й газ</t>
  </si>
  <si>
    <t>Вода, каналізація, сміття</t>
  </si>
  <si>
    <t>Кабельне телебачення</t>
  </si>
  <si>
    <t>Інтернет</t>
  </si>
  <si>
    <t>Обслуговування й ремонт</t>
  </si>
  <si>
    <t>Догляд за дітьми</t>
  </si>
  <si>
    <t>Навчання</t>
  </si>
  <si>
    <t>Домашні тварини</t>
  </si>
  <si>
    <t>Транспорт</t>
  </si>
  <si>
    <t>Догляд за собою</t>
  </si>
  <si>
    <t>Страхування</t>
  </si>
  <si>
    <t>Кредитні картки</t>
  </si>
  <si>
    <t>Кредити</t>
  </si>
  <si>
    <t>Податки</t>
  </si>
  <si>
    <t>Подарунки та благодійність</t>
  </si>
  <si>
    <t>Заощадження</t>
  </si>
  <si>
    <t>Інше</t>
  </si>
  <si>
    <t>ДАНІ ДІАГРАМИ</t>
  </si>
  <si>
    <t>Фактичні</t>
  </si>
  <si>
    <t>Підсумок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</si>
</sst>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.00\ &quot;₴&quot;_-;\-* #,##0.00\ &quot;₴&quot;_-;_-* &quot;-&quot;??\ &quot;₴&quot;_-;_-@_-"/>
    <numFmt numFmtId="165" formatCode="_-* #,##0\ &quot;₴&quot;_-;\-* #,##0\ &quot;₴&quot;_-;_-* &quot;-&quot;\ &quot;₴&quot;_-;_-@_-"/>
  </numFmts>
  <fonts count="23" x14ac:knownFonts="1">
    <font>
      <b/>
      <sz val="13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25"/>
      <color theme="5" tint="-0.499984740745262"/>
      <name val="Calibri"/>
      <family val="2"/>
      <scheme val="major"/>
    </font>
    <font>
      <b/>
      <sz val="25"/>
      <color theme="4" tint="-0.24994659260841701"/>
      <name val="Calibri"/>
      <family val="2"/>
      <scheme val="major"/>
    </font>
    <font>
      <b/>
      <sz val="31"/>
      <color theme="4" tint="-0.24994659260841701"/>
      <name val="Calibri"/>
      <family val="2"/>
      <scheme val="major"/>
    </font>
    <font>
      <i/>
      <sz val="11"/>
      <color theme="1" tint="0.34998626667073579"/>
      <name val="Calibri"/>
      <family val="2"/>
      <scheme val="minor"/>
    </font>
    <font>
      <b/>
      <sz val="20"/>
      <color theme="5" tint="-0.499984740745262"/>
      <name val="Calibri"/>
      <family val="2"/>
      <scheme val="major"/>
    </font>
    <font>
      <b/>
      <sz val="20"/>
      <color theme="1" tint="0.499984740745262"/>
      <name val="Calibri"/>
      <family val="2"/>
      <scheme val="major"/>
    </font>
    <font>
      <b/>
      <sz val="13"/>
      <color theme="2" tint="-0.749961851863155"/>
      <name val="Calibri"/>
      <family val="2"/>
      <scheme val="minor"/>
    </font>
    <font>
      <b/>
      <sz val="13"/>
      <color theme="2" tint="-0.749961851863155"/>
      <name val="Calibri"/>
      <scheme val="minor"/>
    </font>
    <font>
      <b/>
      <sz val="25"/>
      <color theme="6" tint="-0.499984740745262"/>
      <name val="Calibri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 style="medium">
        <color theme="2" tint="-0.2499465926084170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Protection="0"/>
    <xf numFmtId="0" fontId="3" fillId="0" borderId="0" applyNumberFormat="0" applyFill="0" applyBorder="0" applyProtection="0"/>
    <xf numFmtId="0" fontId="11" fillId="0" borderId="0" applyNumberFormat="0" applyFill="0" applyBorder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Protection="0"/>
    <xf numFmtId="0" fontId="8" fillId="0" borderId="1">
      <alignment horizontal="left" vertical="center"/>
    </xf>
    <xf numFmtId="0" fontId="9" fillId="0" borderId="0"/>
    <xf numFmtId="3" fontId="9" fillId="0" borderId="0">
      <alignment horizontal="right"/>
    </xf>
    <xf numFmtId="3" fontId="9" fillId="0" borderId="0">
      <alignment horizontal="right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6" fillId="6" borderId="3" applyNumberFormat="0" applyAlignment="0" applyProtection="0"/>
    <xf numFmtId="0" fontId="17" fillId="6" borderId="2" applyNumberFormat="0" applyAlignment="0" applyProtection="0"/>
    <xf numFmtId="0" fontId="18" fillId="0" borderId="4" applyNumberFormat="0" applyFill="0" applyAlignment="0" applyProtection="0"/>
    <xf numFmtId="0" fontId="19" fillId="7" borderId="5" applyNumberFormat="0" applyAlignment="0" applyProtection="0"/>
    <xf numFmtId="0" fontId="20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1" fillId="0" borderId="7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5" fillId="0" borderId="0" xfId="1" applyAlignment="1">
      <alignment vertical="center"/>
    </xf>
    <xf numFmtId="3" fontId="0" fillId="0" borderId="0" xfId="0" applyNumberFormat="1"/>
    <xf numFmtId="0" fontId="2" fillId="0" borderId="0" xfId="0" applyFont="1"/>
    <xf numFmtId="0" fontId="5" fillId="0" borderId="0" xfId="1" applyAlignment="1">
      <alignment horizontal="left" vertical="center"/>
    </xf>
    <xf numFmtId="0" fontId="7" fillId="0" borderId="0" xfId="5" applyAlignment="1">
      <alignment vertical="center"/>
    </xf>
    <xf numFmtId="0" fontId="8" fillId="0" borderId="1" xfId="7">
      <alignment horizontal="left" vertical="center"/>
    </xf>
    <xf numFmtId="3" fontId="0" fillId="0" borderId="0" xfId="0" applyNumberFormat="1" applyFont="1" applyBorder="1"/>
    <xf numFmtId="0" fontId="0" fillId="0" borderId="0" xfId="0" applyFont="1" applyBorder="1"/>
    <xf numFmtId="0" fontId="11" fillId="0" borderId="0" xfId="4"/>
    <xf numFmtId="0" fontId="4" fillId="0" borderId="0" xfId="2"/>
    <xf numFmtId="0" fontId="7" fillId="0" borderId="0" xfId="5"/>
    <xf numFmtId="0" fontId="3" fillId="0" borderId="0" xfId="3"/>
    <xf numFmtId="0" fontId="9" fillId="0" borderId="0" xfId="8"/>
    <xf numFmtId="3" fontId="9" fillId="0" borderId="0" xfId="9">
      <alignment horizontal="right"/>
    </xf>
    <xf numFmtId="3" fontId="9" fillId="0" borderId="0" xfId="10">
      <alignment horizontal="right"/>
    </xf>
    <xf numFmtId="0" fontId="0" fillId="0" borderId="0" xfId="8" applyFont="1" applyBorder="1"/>
    <xf numFmtId="0" fontId="4" fillId="0" borderId="0" xfId="2" applyBorder="1"/>
    <xf numFmtId="0" fontId="0" fillId="0" borderId="0" xfId="8" applyFont="1"/>
    <xf numFmtId="0" fontId="10" fillId="0" borderId="0" xfId="0" applyFont="1" applyBorder="1"/>
    <xf numFmtId="3" fontId="10" fillId="0" borderId="0" xfId="0" applyNumberFormat="1" applyFont="1" applyBorder="1"/>
    <xf numFmtId="0" fontId="0" fillId="0" borderId="0" xfId="0" applyNumberFormat="1"/>
    <xf numFmtId="0" fontId="6" fillId="0" borderId="0" xfId="6" applyAlignment="1">
      <alignment horizontal="left" wrapText="1"/>
    </xf>
  </cellXfs>
  <cellStyles count="51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Amounts" xfId="9" xr:uid="{00000000-0005-0000-0000-000000000000}"/>
    <cellStyle name="Bad" xfId="17" builtinId="27" customBuiltin="1"/>
    <cellStyle name="Calculation" xfId="21" builtinId="22" customBuiltin="1"/>
    <cellStyle name="Check Cell" xfId="23" builtinId="23" customBuiltin="1"/>
    <cellStyle name="Comma" xfId="11" builtinId="3" customBuiltin="1"/>
    <cellStyle name="Comma [0]" xfId="12" builtinId="6" customBuiltin="1"/>
    <cellStyle name="Currency" xfId="13" builtinId="4" customBuiltin="1"/>
    <cellStyle name="Currency [0]" xfId="14" builtinId="7" customBuiltin="1"/>
    <cellStyle name="Explanatory Text" xfId="6" builtinId="53" customBuiltin="1"/>
    <cellStyle name="Good" xfId="1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 customBuiltin="1"/>
    <cellStyle name="Note" xfId="25" builtinId="10" customBuiltin="1"/>
    <cellStyle name="Output" xfId="20" builtinId="21" customBuiltin="1"/>
    <cellStyle name="Percent" xfId="15" builtinId="5" customBuiltin="1"/>
    <cellStyle name="Table Details" xfId="8" xr:uid="{00000000-0005-0000-0000-000007000000}"/>
    <cellStyle name="Title" xfId="1" builtinId="15" customBuiltin="1"/>
    <cellStyle name="Total" xfId="26" builtinId="25" customBuiltin="1"/>
    <cellStyle name="Variance" xfId="10" xr:uid="{00000000-0005-0000-0000-000009000000}"/>
    <cellStyle name="Warning Text" xfId="24" builtinId="11" customBuiltin="1"/>
    <cellStyle name="Year" xfId="7" xr:uid="{00000000-0005-0000-0000-00000A000000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family val="2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family val="2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family val="2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2" tint="-0.749961851863155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5" tint="-0.499984740745262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6" tint="-0.499984740745262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4" tint="-0.24994659260841701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</dxfs>
  <tableStyles count="3" defaultTableStyle="Family budget cash flow" defaultPivotStyle="PivotStyleLight16">
    <tableStyle name="Family budget cash flow" pivot="0" count="3" xr9:uid="{00000000-0011-0000-FFFF-FFFF00000000}">
      <tableStyleElement type="wholeTable" dxfId="20"/>
      <tableStyleElement type="headerRow" dxfId="19"/>
      <tableStyleElement type="totalRow" dxfId="18"/>
    </tableStyle>
    <tableStyle name="Family budget monthly expense" pivot="0" count="3" xr9:uid="{00000000-0011-0000-FFFF-FFFF01000000}">
      <tableStyleElement type="wholeTable" dxfId="17"/>
      <tableStyleElement type="headerRow" dxfId="16"/>
      <tableStyleElement type="totalRow" dxfId="15"/>
    </tableStyle>
    <tableStyle name="Family budget monthly income" pivot="0" count="3" xr9:uid="{00000000-0011-0000-FFFF-FFFF02000000}">
      <tableStyleElement type="wholeTable" dxfId="14"/>
      <tableStyleElement type="headerRow" dxfId="13"/>
      <tableStyleElement type="total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28765741589453"/>
          <c:y val="0.13710580090580649"/>
          <c:w val="0.68894258484169146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'ДАНІ ДІАГРАМИ'!$C$3</c:f>
              <c:strCache>
                <c:ptCount val="1"/>
                <c:pt idx="0">
                  <c:v>Прогнозовано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cat>
            <c:strRef>
              <c:f>'ДАНІ ДІАГРАМИ'!$B$4:$B$6</c:f>
              <c:strCache>
                <c:ptCount val="3"/>
                <c:pt idx="0">
                  <c:v>Рух коштів</c:v>
                </c:pt>
                <c:pt idx="1">
                  <c:v>Щомісячний дохід</c:v>
                </c:pt>
                <c:pt idx="2">
                  <c:v>Щомісячні витрати</c:v>
                </c:pt>
              </c:strCache>
            </c:strRef>
          </c:cat>
          <c:val>
            <c:numRef>
              <c:f>'ДАНІ ДІАГРАМИ'!$C$4:$C$6</c:f>
              <c:numCache>
                <c:formatCode>General</c:formatCode>
                <c:ptCount val="3"/>
                <c:pt idx="0">
                  <c:v>2097</c:v>
                </c:pt>
                <c:pt idx="1">
                  <c:v>5700</c:v>
                </c:pt>
                <c:pt idx="2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strRef>
              <c:f>'ДАНІ ДІАГРАМИ'!$D$3</c:f>
              <c:strCache>
                <c:ptCount val="1"/>
                <c:pt idx="0">
                  <c:v>Фактичні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cat>
            <c:strRef>
              <c:f>'ДАНІ ДІАГРАМИ'!$B$4:$B$6</c:f>
              <c:strCache>
                <c:ptCount val="3"/>
                <c:pt idx="0">
                  <c:v>Рух коштів</c:v>
                </c:pt>
                <c:pt idx="1">
                  <c:v>Щомісячний дохід</c:v>
                </c:pt>
                <c:pt idx="2">
                  <c:v>Щомісячні витрати</c:v>
                </c:pt>
              </c:strCache>
            </c:strRef>
          </c:cat>
          <c:val>
            <c:numRef>
              <c:f>'ДАНІ ДІАГРАМИ'!$D$4:$D$6</c:f>
              <c:numCache>
                <c:formatCode>General</c:formatCode>
                <c:ptCount val="3"/>
                <c:pt idx="0">
                  <c:v>1845</c:v>
                </c:pt>
                <c:pt idx="1">
                  <c:v>5500</c:v>
                </c:pt>
                <c:pt idx="2">
                  <c:v>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420927144"/>
        <c:axId val="420929496"/>
      </c:barChart>
      <c:catAx>
        <c:axId val="42092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929496"/>
        <c:crosses val="autoZero"/>
        <c:auto val="1"/>
        <c:lblAlgn val="ctr"/>
        <c:lblOffset val="100"/>
        <c:noMultiLvlLbl val="0"/>
      </c:catAx>
      <c:valAx>
        <c:axId val="420929496"/>
        <c:scaling>
          <c:orientation val="minMax"/>
        </c:scaling>
        <c:delete val="0"/>
        <c:axPos val="l"/>
        <c:numFmt formatCode="#,##0&quot;₴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2092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9.4560394531151299E-3"/>
          <c:y val="0.68999918686350659"/>
          <c:w val="0.15625715286276973"/>
          <c:h val="0.17871135732900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2">
                  <a:lumMod val="25000"/>
                </a:schemeClr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3</xdr:row>
      <xdr:rowOff>190500</xdr:rowOff>
    </xdr:from>
    <xdr:to>
      <xdr:col>5</xdr:col>
      <xdr:colOff>0</xdr:colOff>
      <xdr:row>4</xdr:row>
      <xdr:rowOff>2599592</xdr:rowOff>
    </xdr:to>
    <xdr:graphicFrame macro="">
      <xdr:nvGraphicFramePr>
        <xdr:cNvPr id="3" name="Діаграма бюджету" descr="A chart showing the comparison of Actual and Projected Cash Flow, Monthly Income and Monthly Expens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Рух_коштів" displayName="Рух_коштів" ref="B6:E9" totalsRowCount="1">
  <autoFilter ref="B6:E8" xr:uid="{00000000-0009-0000-0100-000001000000}"/>
  <tableColumns count="4">
    <tableColumn id="1" xr3:uid="{00000000-0010-0000-0000-000001000000}" name="Рух коштів" totalsRowLabel="Усього грошових коштів" totalsRowDxfId="11"/>
    <tableColumn id="3" xr3:uid="{00000000-0010-0000-0000-000003000000}" name="Прогнозовано" totalsRowFunction="custom" totalsRowDxfId="10" dataCellStyle="Amounts">
      <totalsRowFormula>C7-C8</totalsRowFormula>
    </tableColumn>
    <tableColumn id="4" xr3:uid="{00000000-0010-0000-0000-000004000000}" name="Фактично" totalsRowFunction="custom" totalsRowDxfId="9" dataCellStyle="Amounts">
      <totalsRowFormula>D7-D8</totalsRowFormula>
    </tableColumn>
    <tableColumn id="5" xr3:uid="{00000000-0010-0000-0000-000005000000}" name="Відхилення" totalsRowFunction="sum" totalsRowDxfId="8" dataCellStyle="Variance">
      <calculatedColumnFormula>Доходи[[#Totals],[Відхилення]]</calculatedColumnFormula>
    </tableColumn>
  </tableColumns>
  <tableStyleInfo name="Family budget cash flow" showFirstColumn="0" showLastColumn="0" showRowStripes="0" showColumnStripes="0"/>
  <extLst>
    <ext xmlns:x14="http://schemas.microsoft.com/office/spreadsheetml/2009/9/main" uri="{504A1905-F514-4f6f-8877-14C23A59335A}">
      <x14:table altTextSummary="Projected, Actual, and Variance cash flow are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Доходи" displayName="Доходи" ref="B5:E9" totalsRowCount="1">
  <autoFilter ref="B5:E8" xr:uid="{00000000-0009-0000-0100-000005000000}"/>
  <tableColumns count="4">
    <tableColumn id="1" xr3:uid="{00000000-0010-0000-0100-000001000000}" name="Щомісячний дохід" totalsRowLabel="Сумарний дохід" totalsRowDxfId="7" dataCellStyle="Table Details"/>
    <tableColumn id="3" xr3:uid="{00000000-0010-0000-0100-000003000000}" name="Прогнозовано" totalsRowFunction="sum" totalsRowDxfId="6" dataCellStyle="Amounts"/>
    <tableColumn id="4" xr3:uid="{00000000-0010-0000-0100-000004000000}" name="Фактично" totalsRowFunction="sum" totalsRowDxfId="5" dataCellStyle="Amounts"/>
    <tableColumn id="5" xr3:uid="{00000000-0010-0000-0100-000005000000}" name="Відхилення" totalsRowFunction="sum" totalsRowDxfId="4" dataCellStyle="Variance">
      <calculatedColumnFormula>Доходи[[#This Row],[Фактично]]-Доходи[[#This Row],[Прогнозовано]]</calculatedColumnFormula>
    </tableColumn>
  </tableColumns>
  <tableStyleInfo name="Family budget monthly income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for Projected and Actual income in this table. Variance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Витрати" displayName="Витрати" ref="B5:E26" totalsRowCount="1">
  <autoFilter ref="B5:E25" xr:uid="{00000000-0009-0000-0100-000009000000}"/>
  <tableColumns count="4">
    <tableColumn id="1" xr3:uid="{00000000-0010-0000-0200-000001000000}" name="Щомісячні витрати" totalsRowLabel="Підсумок" totalsRowDxfId="3" dataCellStyle="Table Details"/>
    <tableColumn id="3" xr3:uid="{00000000-0010-0000-0200-000003000000}" name="Прогнозовано" totalsRowFunction="sum" totalsRowDxfId="2" dataCellStyle="Amounts"/>
    <tableColumn id="4" xr3:uid="{00000000-0010-0000-0200-000004000000}" name="Фактично" totalsRowFunction="sum" totalsRowDxfId="1" dataCellStyle="Amounts"/>
    <tableColumn id="5" xr3:uid="{00000000-0010-0000-0200-000005000000}" name="Відхилення" totalsRowFunction="sum" totalsRowDxfId="0" dataCellStyle="Variance">
      <calculatedColumnFormula>Витрати[[#This Row],[Прогнозовано]]-Витрати[[#This Row],[Фактично]]</calculatedColumnFormula>
    </tableColumn>
  </tableColumns>
  <tableStyleInfo name="Family budget monthly expense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for Projected and Actual expenses in this table. Vari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E9"/>
  <sheetViews>
    <sheetView showGridLines="0" tabSelected="1" zoomScaleNormal="100" workbookViewId="0"/>
  </sheetViews>
  <sheetFormatPr defaultRowHeight="17.25" customHeight="1" x14ac:dyDescent="0.3"/>
  <cols>
    <col min="1" max="1" width="2.77734375" customWidth="1"/>
    <col min="2" max="2" width="44.44140625" customWidth="1"/>
    <col min="3" max="3" width="18.109375" customWidth="1"/>
    <col min="4" max="5" width="14.33203125" style="2" customWidth="1"/>
    <col min="6" max="6" width="2.77734375" customWidth="1"/>
  </cols>
  <sheetData>
    <row r="1" spans="2:5" ht="23.25" customHeight="1" x14ac:dyDescent="0.3">
      <c r="B1" s="5" t="s">
        <v>0</v>
      </c>
      <c r="C1" s="2"/>
    </row>
    <row r="2" spans="2:5" ht="46.5" customHeight="1" x14ac:dyDescent="0.3">
      <c r="B2" s="4" t="s">
        <v>1</v>
      </c>
      <c r="C2" s="2"/>
    </row>
    <row r="3" spans="2:5" ht="27" thickBot="1" x14ac:dyDescent="0.45">
      <c r="B3" s="11" t="str">
        <f ca="1">TEXT(TODAY(),"mmmm")</f>
        <v>August</v>
      </c>
      <c r="C3" s="2"/>
    </row>
    <row r="4" spans="2:5" ht="26.25" x14ac:dyDescent="0.3">
      <c r="B4" s="6">
        <f ca="1">YEAR(TODAY())</f>
        <v>2018</v>
      </c>
      <c r="C4" s="2"/>
    </row>
    <row r="5" spans="2:5" ht="229.5" customHeight="1" x14ac:dyDescent="0.3">
      <c r="B5" s="22" t="s">
        <v>2</v>
      </c>
      <c r="C5" s="22"/>
      <c r="D5" s="22"/>
      <c r="E5" s="22"/>
    </row>
    <row r="6" spans="2:5" ht="45" customHeight="1" x14ac:dyDescent="0.5">
      <c r="B6" s="17" t="s">
        <v>3</v>
      </c>
      <c r="C6" s="8" t="s">
        <v>7</v>
      </c>
      <c r="D6" s="8" t="s">
        <v>8</v>
      </c>
      <c r="E6" s="8" t="s">
        <v>9</v>
      </c>
    </row>
    <row r="7" spans="2:5" ht="17.25" customHeight="1" x14ac:dyDescent="0.3">
      <c r="B7" s="16" t="s">
        <v>4</v>
      </c>
      <c r="C7" s="14">
        <f>Доходи[[#Totals],[Прогнозовано]]</f>
        <v>5700</v>
      </c>
      <c r="D7" s="14">
        <f>Доходи[[#Totals],[Фактично]]</f>
        <v>5500</v>
      </c>
      <c r="E7" s="15">
        <f>Доходи[[#Totals],[Відхилення]]</f>
        <v>-200</v>
      </c>
    </row>
    <row r="8" spans="2:5" ht="17.25" customHeight="1" x14ac:dyDescent="0.3">
      <c r="B8" s="16" t="s">
        <v>5</v>
      </c>
      <c r="C8" s="14">
        <f>Витрати[[#Totals],[Прогнозовано]]</f>
        <v>3603</v>
      </c>
      <c r="D8" s="14">
        <f>Витрати[[#Totals],[Фактично]]</f>
        <v>3655</v>
      </c>
      <c r="E8" s="15">
        <f>Витрати[[#Totals],[Відхилення]]</f>
        <v>-52</v>
      </c>
    </row>
    <row r="9" spans="2:5" ht="17.25" customHeight="1" x14ac:dyDescent="0.3">
      <c r="B9" s="8" t="s">
        <v>6</v>
      </c>
      <c r="C9" s="7">
        <f>C7-C8</f>
        <v>2097</v>
      </c>
      <c r="D9" s="7">
        <f>D7-D8</f>
        <v>1845</v>
      </c>
      <c r="E9" s="7">
        <f>SUBTOTAL(109,Рух_коштів[Відхилення])</f>
        <v>-252</v>
      </c>
    </row>
  </sheetData>
  <mergeCells count="1">
    <mergeCell ref="B5:E5"/>
  </mergeCells>
  <dataValidations count="10">
    <dataValidation allowBlank="1" showInputMessage="1" showErrorMessage="1" prompt="Створіть бюджет сім’ї в цій книзі. Діаграма та відомості в таблиці &quot;Рух грошових коштів&quot; автоматично оновлюються на основі місячного доходу та витрат, введених на інших аркушах." sqref="A1" xr:uid="{00000000-0002-0000-0000-000000000000}"/>
    <dataValidation allowBlank="1" showInputMessage="1" showErrorMessage="1" prompt="Введіть назву бюджету в цю клітинку." sqref="B1" xr:uid="{00000000-0002-0000-0000-000001000000}"/>
    <dataValidation allowBlank="1" showInputMessage="1" showErrorMessage="1" prompt="У цю клітинку введіть місяць, а в клітинку нижче – рік." sqref="B3" xr:uid="{00000000-0002-0000-0000-000002000000}"/>
    <dataValidation allowBlank="1" showInputMessage="1" showErrorMessage="1" prompt="У цю клітинку введіть рік." sqref="B4" xr:uid="{00000000-0002-0000-0000-000003000000}"/>
    <dataValidation allowBlank="1" showInputMessage="1" showErrorMessage="1" prompt="Статті загального доходу й загальних витрат автоматично оновлюються в стовпці під цим заголовком на основі вхідних даних у таблицях доходів і витрат." sqref="B6" xr:uid="{00000000-0002-0000-0000-000004000000}"/>
    <dataValidation allowBlank="1" showInputMessage="1" showErrorMessage="1" prompt="Фактичний дохід і витрати автоматично оновлюються в стовпці під цим заголовком" sqref="D6" xr:uid="{00000000-0002-0000-0000-000005000000}"/>
    <dataValidation allowBlank="1" showInputMessage="1" showErrorMessage="1" prompt="Сума відхилення та піктограма автоматично оновлюються в стовпці під цим заголовком." sqref="E6" xr:uid="{00000000-0002-0000-0000-000006000000}"/>
    <dataValidation allowBlank="1" showInputMessage="1" showErrorMessage="1" prompt="Діаграма, яка порівнює прогнозований і фактичний рух коштів, щомісячний дохід і щомісячні витрати" sqref="B5" xr:uid="{00000000-0002-0000-0000-000007000000}"/>
    <dataValidation allowBlank="1" showInputMessage="1" showErrorMessage="1" prompt="У цій клітинці наведено заголовок аркуша, а в клітинці B5 – діаграму та пораду. Введіть місяць у клітинку нижче." sqref="B2" xr:uid="{00000000-0002-0000-0000-000008000000}"/>
    <dataValidation allowBlank="1" showInputMessage="1" showErrorMessage="1" prompt="Прогнозований дохід і витрати автоматично оновлюються в стовпці під цим заголовком." sqref="C6" xr:uid="{00000000-0002-0000-0000-000009000000}"/>
  </dataValidations>
  <printOptions horizontalCentered="1"/>
  <pageMargins left="0.4" right="0.4" top="0.4" bottom="0.4" header="0.25" footer="0.25"/>
  <pageSetup paperSize="9" fitToHeight="0" orientation="portrait" r:id="rId1"/>
  <headerFooter differentFirst="1">
    <oddFooter>&amp;CPage &amp;P of &amp;N</oddFooter>
  </headerFooter>
  <ignoredErrors>
    <ignoredError sqref="E8" calculatedColumn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70BE87D5-6E62-4533-88AE-53E31B3F506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E7:E8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autoPageBreaks="0" fitToPage="1"/>
  </sheetPr>
  <dimension ref="B1:E9"/>
  <sheetViews>
    <sheetView showGridLines="0" zoomScaleNormal="100" workbookViewId="0"/>
  </sheetViews>
  <sheetFormatPr defaultRowHeight="17.25" customHeight="1" x14ac:dyDescent="0.3"/>
  <cols>
    <col min="1" max="1" width="2.77734375" customWidth="1"/>
    <col min="2" max="2" width="44.44140625" customWidth="1"/>
    <col min="3" max="3" width="18.109375" customWidth="1"/>
    <col min="4" max="5" width="14.33203125" style="2" customWidth="1"/>
    <col min="6" max="6" width="2.77734375" customWidth="1"/>
  </cols>
  <sheetData>
    <row r="1" spans="2:5" ht="23.25" customHeight="1" x14ac:dyDescent="0.3">
      <c r="B1" s="5" t="str">
        <f>Назва</f>
        <v>Назва</v>
      </c>
      <c r="C1" s="2"/>
    </row>
    <row r="2" spans="2:5" ht="46.5" customHeight="1" x14ac:dyDescent="0.3">
      <c r="B2" s="4" t="str">
        <f>ЗаголовокБюджету</f>
        <v>Сімейний бюджет</v>
      </c>
      <c r="C2" s="21"/>
    </row>
    <row r="3" spans="2:5" ht="27" thickBot="1" x14ac:dyDescent="0.45">
      <c r="B3" s="11" t="str">
        <f ca="1">Місяць</f>
        <v>August</v>
      </c>
      <c r="C3" s="2"/>
    </row>
    <row r="4" spans="2:5" ht="26.25" x14ac:dyDescent="0.3">
      <c r="B4" s="6">
        <f ca="1">Рік</f>
        <v>2018</v>
      </c>
      <c r="C4" s="2"/>
    </row>
    <row r="5" spans="2:5" ht="45" customHeight="1" x14ac:dyDescent="0.5">
      <c r="B5" s="12" t="s">
        <v>10</v>
      </c>
      <c r="C5" t="s">
        <v>7</v>
      </c>
      <c r="D5" t="s">
        <v>8</v>
      </c>
      <c r="E5" t="s">
        <v>9</v>
      </c>
    </row>
    <row r="6" spans="2:5" ht="17.25" customHeight="1" x14ac:dyDescent="0.3">
      <c r="B6" s="18" t="s">
        <v>11</v>
      </c>
      <c r="C6" s="14">
        <v>4000</v>
      </c>
      <c r="D6" s="14">
        <v>4000</v>
      </c>
      <c r="E6" s="15">
        <f>Доходи[[#This Row],[Фактично]]-Доходи[[#This Row],[Прогнозовано]]</f>
        <v>0</v>
      </c>
    </row>
    <row r="7" spans="2:5" ht="17.25" customHeight="1" x14ac:dyDescent="0.3">
      <c r="B7" s="18" t="s">
        <v>12</v>
      </c>
      <c r="C7" s="14">
        <v>1400</v>
      </c>
      <c r="D7" s="14">
        <v>1500</v>
      </c>
      <c r="E7" s="15">
        <f>Доходи[[#This Row],[Фактично]]-Доходи[[#This Row],[Прогнозовано]]</f>
        <v>100</v>
      </c>
    </row>
    <row r="8" spans="2:5" ht="17.25" customHeight="1" x14ac:dyDescent="0.3">
      <c r="B8" s="13" t="s">
        <v>13</v>
      </c>
      <c r="C8" s="14">
        <v>300</v>
      </c>
      <c r="D8" s="14">
        <v>0</v>
      </c>
      <c r="E8" s="15">
        <f>Доходи[[#This Row],[Фактично]]-Доходи[[#This Row],[Прогнозовано]]</f>
        <v>-300</v>
      </c>
    </row>
    <row r="9" spans="2:5" ht="17.25" customHeight="1" x14ac:dyDescent="0.3">
      <c r="B9" s="19" t="s">
        <v>4</v>
      </c>
      <c r="C9" s="20">
        <f>SUBTOTAL(109,Доходи[Прогнозовано])</f>
        <v>5700</v>
      </c>
      <c r="D9" s="20">
        <f>SUBTOTAL(109,Доходи[Фактично])</f>
        <v>5500</v>
      </c>
      <c r="E9" s="20">
        <f>SUBTOTAL(109,Доходи[Відхилення])</f>
        <v>-200</v>
      </c>
    </row>
  </sheetData>
  <dataValidations count="9">
    <dataValidation allowBlank="1" showInputMessage="1" showErrorMessage="1" prompt="Сума відхилення обчислюється автоматично, а піктограма оновлюється в стовпці під цим заголовком." sqref="E5" xr:uid="{00000000-0002-0000-0100-000000000000}"/>
    <dataValidation allowBlank="1" showInputMessage="1" showErrorMessage="1" prompt="Введіть фактичний дохід у стовпець під цим заголовком." sqref="D5" xr:uid="{00000000-0002-0000-0100-000001000000}"/>
    <dataValidation allowBlank="1" showInputMessage="1" showErrorMessage="1" prompt="Введіть прогнозований дохід у стовпець під цим заголовком." sqref="C5" xr:uid="{00000000-0002-0000-0100-000002000000}"/>
    <dataValidation allowBlank="1" showInputMessage="1" showErrorMessage="1" prompt="У стовпець під цим заголовком введіть статті щомісячних доходів. Шукайте певні записи за допомогою фільтрів у заголовку." sqref="B5" xr:uid="{00000000-0002-0000-0100-000003000000}"/>
    <dataValidation allowBlank="1" showInputMessage="1" showErrorMessage="1" prompt="Рік автоматично оновлюється на основі даних, введених у клітинку B4 на аркуші &quot;Рух грошових коштів&quot;. Введіть відомості про доходи в таблицю нижче." sqref="B4" xr:uid="{00000000-0002-0000-0100-000004000000}"/>
    <dataValidation allowBlank="1" showInputMessage="1" showErrorMessage="1" prompt="Місяць автоматично оновлюється на основі даних, введених у клітинку B3 на аркуші &quot;Рух грошових коштів&quot;." sqref="B3" xr:uid="{00000000-0002-0000-0100-000005000000}"/>
    <dataValidation allowBlank="1" showInputMessage="1" showErrorMessage="1" prompt="Назва автоматично оновлюється на основі даних, введених у клітинку B1 на аркуші &quot;Рух грошових коштів&quot;." sqref="B1" xr:uid="{00000000-0002-0000-0100-000006000000}"/>
    <dataValidation allowBlank="1" showInputMessage="1" showErrorMessage="1" prompt="Введіть відомості в таблицю доходів на цьому аркуші, щоб відстежити прогнозовані й фактичні значення щомісячного доходу." sqref="A1" xr:uid="{00000000-0002-0000-0100-000007000000}"/>
    <dataValidation allowBlank="1" showInputMessage="1" showErrorMessage="1" prompt="Заголовок автоматично оновлюється на основі даних, введених у клітинку B2 на аркуші &quot;Рух грошових коштів&quot;." sqref="B2" xr:uid="{00000000-0002-0000-0100-000008000000}"/>
  </dataValidations>
  <printOptions horizontalCentered="1"/>
  <pageMargins left="0.4" right="0.4" top="0.4" bottom="0.4" header="0.25" footer="0.25"/>
  <pageSetup paperSize="9" fitToHeight="0" orientation="portrait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6F0DD961-455D-48EE-B855-82B2BFC255F5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E6:E8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autoPageBreaks="0" fitToPage="1"/>
  </sheetPr>
  <dimension ref="B1:E26"/>
  <sheetViews>
    <sheetView showGridLines="0" zoomScaleNormal="100" workbookViewId="0"/>
  </sheetViews>
  <sheetFormatPr defaultRowHeight="17.25" customHeight="1" x14ac:dyDescent="0.3"/>
  <cols>
    <col min="1" max="1" width="2.77734375" customWidth="1"/>
    <col min="2" max="2" width="44.44140625" customWidth="1"/>
    <col min="3" max="3" width="18.109375" customWidth="1"/>
    <col min="4" max="5" width="14.33203125" style="2" customWidth="1"/>
    <col min="6" max="6" width="2.77734375" customWidth="1"/>
  </cols>
  <sheetData>
    <row r="1" spans="2:5" ht="23.25" customHeight="1" x14ac:dyDescent="0.3">
      <c r="B1" s="5" t="str">
        <f>Назва</f>
        <v>Назва</v>
      </c>
      <c r="C1" s="2"/>
    </row>
    <row r="2" spans="2:5" ht="46.5" customHeight="1" x14ac:dyDescent="0.3">
      <c r="B2" s="4" t="str">
        <f>ЗаголовокБюджету</f>
        <v>Сімейний бюджет</v>
      </c>
      <c r="C2" s="2"/>
    </row>
    <row r="3" spans="2:5" ht="27" thickBot="1" x14ac:dyDescent="0.45">
      <c r="B3" s="11" t="str">
        <f ca="1">Місяць</f>
        <v>August</v>
      </c>
      <c r="C3" s="2"/>
    </row>
    <row r="4" spans="2:5" ht="26.25" x14ac:dyDescent="0.3">
      <c r="B4" s="6">
        <f ca="1">Рік</f>
        <v>2018</v>
      </c>
      <c r="C4" s="2"/>
    </row>
    <row r="5" spans="2:5" ht="45" customHeight="1" x14ac:dyDescent="0.5">
      <c r="B5" s="9" t="s">
        <v>14</v>
      </c>
      <c r="C5" t="s">
        <v>7</v>
      </c>
      <c r="D5" t="s">
        <v>8</v>
      </c>
      <c r="E5" t="s">
        <v>9</v>
      </c>
    </row>
    <row r="6" spans="2:5" ht="17.25" customHeight="1" x14ac:dyDescent="0.3">
      <c r="B6" s="13" t="s">
        <v>15</v>
      </c>
      <c r="C6" s="14">
        <v>1500</v>
      </c>
      <c r="D6" s="14">
        <v>1500</v>
      </c>
      <c r="E6" s="15">
        <f>Витрати[[#This Row],[Прогнозовано]]-Витрати[[#This Row],[Фактично]]</f>
        <v>0</v>
      </c>
    </row>
    <row r="7" spans="2:5" ht="17.25" customHeight="1" x14ac:dyDescent="0.3">
      <c r="B7" s="13" t="s">
        <v>16</v>
      </c>
      <c r="C7" s="14">
        <v>250</v>
      </c>
      <c r="D7" s="14">
        <v>280</v>
      </c>
      <c r="E7" s="15">
        <f>Витрати[[#This Row],[Прогнозовано]]-Витрати[[#This Row],[Фактично]]</f>
        <v>-30</v>
      </c>
    </row>
    <row r="8" spans="2:5" ht="17.25" customHeight="1" x14ac:dyDescent="0.3">
      <c r="B8" s="13" t="s">
        <v>17</v>
      </c>
      <c r="C8" s="14">
        <v>38</v>
      </c>
      <c r="D8" s="14">
        <v>38</v>
      </c>
      <c r="E8" s="15">
        <f>Витрати[[#This Row],[Прогнозовано]]-Витрати[[#This Row],[Фактично]]</f>
        <v>0</v>
      </c>
    </row>
    <row r="9" spans="2:5" ht="17.25" customHeight="1" x14ac:dyDescent="0.3">
      <c r="B9" s="13" t="s">
        <v>18</v>
      </c>
      <c r="C9" s="14">
        <v>65</v>
      </c>
      <c r="D9" s="14">
        <v>78</v>
      </c>
      <c r="E9" s="15">
        <f>Витрати[[#This Row],[Прогнозовано]]-Витрати[[#This Row],[Фактично]]</f>
        <v>-13</v>
      </c>
    </row>
    <row r="10" spans="2:5" ht="17.25" customHeight="1" x14ac:dyDescent="0.3">
      <c r="B10" s="13" t="s">
        <v>19</v>
      </c>
      <c r="C10" s="14">
        <v>25</v>
      </c>
      <c r="D10" s="14">
        <v>21</v>
      </c>
      <c r="E10" s="15">
        <f>Витрати[[#This Row],[Прогнозовано]]-Витрати[[#This Row],[Фактично]]</f>
        <v>4</v>
      </c>
    </row>
    <row r="11" spans="2:5" ht="17.25" customHeight="1" x14ac:dyDescent="0.3">
      <c r="B11" s="13" t="s">
        <v>20</v>
      </c>
      <c r="C11" s="14">
        <v>75</v>
      </c>
      <c r="D11" s="14">
        <v>83</v>
      </c>
      <c r="E11" s="15">
        <f>Витрати[[#This Row],[Прогнозовано]]-Витрати[[#This Row],[Фактично]]</f>
        <v>-8</v>
      </c>
    </row>
    <row r="12" spans="2:5" ht="17.25" customHeight="1" x14ac:dyDescent="0.3">
      <c r="B12" s="13" t="s">
        <v>21</v>
      </c>
      <c r="C12" s="14">
        <v>60</v>
      </c>
      <c r="D12" s="14">
        <v>60</v>
      </c>
      <c r="E12" s="15">
        <f>Витрати[[#This Row],[Прогнозовано]]-Витрати[[#This Row],[Фактично]]</f>
        <v>0</v>
      </c>
    </row>
    <row r="13" spans="2:5" ht="17.25" customHeight="1" x14ac:dyDescent="0.3">
      <c r="B13" s="13" t="s">
        <v>22</v>
      </c>
      <c r="C13" s="14">
        <v>0</v>
      </c>
      <c r="D13" s="14">
        <v>60</v>
      </c>
      <c r="E13" s="15">
        <f>Витрати[[#This Row],[Прогнозовано]]-Витрати[[#This Row],[Фактично]]</f>
        <v>-60</v>
      </c>
    </row>
    <row r="14" spans="2:5" ht="17.25" customHeight="1" x14ac:dyDescent="0.3">
      <c r="B14" s="13" t="s">
        <v>23</v>
      </c>
      <c r="C14" s="14">
        <v>180</v>
      </c>
      <c r="D14" s="14">
        <v>150</v>
      </c>
      <c r="E14" s="15">
        <f>Витрати[[#This Row],[Прогнозовано]]-Витрати[[#This Row],[Фактично]]</f>
        <v>30</v>
      </c>
    </row>
    <row r="15" spans="2:5" ht="17.25" customHeight="1" x14ac:dyDescent="0.3">
      <c r="B15" s="13" t="s">
        <v>24</v>
      </c>
      <c r="C15" s="14">
        <v>250</v>
      </c>
      <c r="D15" s="14">
        <v>250</v>
      </c>
      <c r="E15" s="15">
        <f>Витрати[[#This Row],[Прогнозовано]]-Витрати[[#This Row],[Фактично]]</f>
        <v>0</v>
      </c>
    </row>
    <row r="16" spans="2:5" ht="17.25" customHeight="1" x14ac:dyDescent="0.3">
      <c r="B16" s="13" t="s">
        <v>25</v>
      </c>
      <c r="C16" s="14">
        <v>75</v>
      </c>
      <c r="D16" s="14">
        <v>80</v>
      </c>
      <c r="E16" s="15">
        <f>Витрати[[#This Row],[Прогнозовано]]-Витрати[[#This Row],[Фактично]]</f>
        <v>-5</v>
      </c>
    </row>
    <row r="17" spans="2:5" ht="17.25" customHeight="1" x14ac:dyDescent="0.3">
      <c r="B17" s="13" t="s">
        <v>26</v>
      </c>
      <c r="C17" s="14">
        <v>280</v>
      </c>
      <c r="D17" s="14">
        <v>260</v>
      </c>
      <c r="E17" s="15">
        <f>Витрати[[#This Row],[Прогнозовано]]-Витрати[[#This Row],[Фактично]]</f>
        <v>20</v>
      </c>
    </row>
    <row r="18" spans="2:5" ht="17.25" customHeight="1" x14ac:dyDescent="0.3">
      <c r="B18" s="13" t="s">
        <v>27</v>
      </c>
      <c r="C18" s="14">
        <v>75</v>
      </c>
      <c r="D18" s="14">
        <v>65</v>
      </c>
      <c r="E18" s="15">
        <f>Витрати[[#This Row],[Прогнозовано]]-Витрати[[#This Row],[Фактично]]</f>
        <v>10</v>
      </c>
    </row>
    <row r="19" spans="2:5" ht="17.25" customHeight="1" x14ac:dyDescent="0.3">
      <c r="B19" s="13" t="s">
        <v>28</v>
      </c>
      <c r="C19" s="14">
        <v>255</v>
      </c>
      <c r="D19" s="14">
        <v>255</v>
      </c>
      <c r="E19" s="15">
        <f>Витрати[[#This Row],[Прогнозовано]]-Витрати[[#This Row],[Фактично]]</f>
        <v>0</v>
      </c>
    </row>
    <row r="20" spans="2:5" ht="17.25" customHeight="1" x14ac:dyDescent="0.3">
      <c r="B20" s="13" t="s">
        <v>29</v>
      </c>
      <c r="C20" s="14">
        <v>100</v>
      </c>
      <c r="D20" s="14">
        <v>100</v>
      </c>
      <c r="E20" s="15">
        <f>Витрати[[#This Row],[Прогнозовано]]-Витрати[[#This Row],[Фактично]]</f>
        <v>0</v>
      </c>
    </row>
    <row r="21" spans="2:5" ht="17.25" customHeight="1" x14ac:dyDescent="0.3">
      <c r="B21" s="13" t="s">
        <v>30</v>
      </c>
      <c r="C21" s="14">
        <v>0</v>
      </c>
      <c r="D21" s="14">
        <v>0</v>
      </c>
      <c r="E21" s="15">
        <f>Витрати[[#This Row],[Прогнозовано]]-Витрати[[#This Row],[Фактично]]</f>
        <v>0</v>
      </c>
    </row>
    <row r="22" spans="2:5" ht="17.25" customHeight="1" x14ac:dyDescent="0.3">
      <c r="B22" s="13" t="s">
        <v>31</v>
      </c>
      <c r="C22" s="14">
        <v>0</v>
      </c>
      <c r="D22" s="14">
        <v>0</v>
      </c>
      <c r="E22" s="15">
        <f>Витрати[[#This Row],[Прогнозовано]]-Витрати[[#This Row],[Фактично]]</f>
        <v>0</v>
      </c>
    </row>
    <row r="23" spans="2:5" ht="17.25" customHeight="1" x14ac:dyDescent="0.3">
      <c r="B23" s="13" t="s">
        <v>32</v>
      </c>
      <c r="C23" s="14">
        <v>150</v>
      </c>
      <c r="D23" s="14">
        <v>150</v>
      </c>
      <c r="E23" s="15">
        <f>Витрати[[#This Row],[Прогнозовано]]-Витрати[[#This Row],[Фактично]]</f>
        <v>0</v>
      </c>
    </row>
    <row r="24" spans="2:5" ht="17.25" customHeight="1" x14ac:dyDescent="0.3">
      <c r="B24" s="13" t="s">
        <v>33</v>
      </c>
      <c r="C24" s="14">
        <v>225</v>
      </c>
      <c r="D24" s="14">
        <v>225</v>
      </c>
      <c r="E24" s="15">
        <f>Витрати[[#This Row],[Прогнозовано]]-Витрати[[#This Row],[Фактично]]</f>
        <v>0</v>
      </c>
    </row>
    <row r="25" spans="2:5" ht="17.25" customHeight="1" x14ac:dyDescent="0.3">
      <c r="B25" s="13" t="s">
        <v>34</v>
      </c>
      <c r="C25" s="14">
        <v>0</v>
      </c>
      <c r="D25" s="14">
        <v>0</v>
      </c>
      <c r="E25" s="15">
        <f>Витрати[[#This Row],[Прогнозовано]]-Витрати[[#This Row],[Фактично]]</f>
        <v>0</v>
      </c>
    </row>
    <row r="26" spans="2:5" ht="17.25" customHeight="1" x14ac:dyDescent="0.3">
      <c r="B26" s="8" t="s">
        <v>37</v>
      </c>
      <c r="C26" s="7">
        <f>SUBTOTAL(109,Витрати[Прогнозовано])</f>
        <v>3603</v>
      </c>
      <c r="D26" s="7">
        <f>SUBTOTAL(109,Витрати[Фактично])</f>
        <v>3655</v>
      </c>
      <c r="E26" s="7">
        <f>SUBTOTAL(109,Витрати[Відхилення])</f>
        <v>-52</v>
      </c>
    </row>
  </sheetData>
  <dataValidations count="9">
    <dataValidation allowBlank="1" showInputMessage="1" showErrorMessage="1" prompt="Введіть відомості в таблицю витрат на цьому аркуші, щоб відстежити прогнозовані та фактичні щомісячні витрати." sqref="A1" xr:uid="{00000000-0002-0000-0200-000000000000}"/>
    <dataValidation allowBlank="1" showInputMessage="1" showErrorMessage="1" prompt="Назва автоматично оновлюється на основі даних, введених у клітинку B1 на аркуші &quot;Рух грошових коштів&quot;." sqref="B1" xr:uid="{00000000-0002-0000-0200-000001000000}"/>
    <dataValidation allowBlank="1" showInputMessage="1" showErrorMessage="1" prompt="Місяць автоматично оновлюється на основі даних, введених у клітинку B3 на аркуші &quot;Рух грошових коштів&quot;." sqref="B3" xr:uid="{00000000-0002-0000-0200-000002000000}"/>
    <dataValidation allowBlank="1" showInputMessage="1" showErrorMessage="1" prompt="Рік автоматично оновлюється на основі даних, введених у клітинку B4 на аркуші &quot;Рух грошових коштів&quot;. Введіть відомості про витрати в таблицю нижче." sqref="B4" xr:uid="{00000000-0002-0000-0200-000003000000}"/>
    <dataValidation allowBlank="1" showInputMessage="1" showErrorMessage="1" prompt="У стовпець під цим заголовком введіть статті щомісячних витрат. Шукайте певні записи за допомогою фільтрів у заголовку." sqref="B5" xr:uid="{00000000-0002-0000-0200-000004000000}"/>
    <dataValidation allowBlank="1" showInputMessage="1" showErrorMessage="1" prompt="Введіть прогнозовані витрати в стовпець під цим заголовком." sqref="C5" xr:uid="{00000000-0002-0000-0200-000005000000}"/>
    <dataValidation allowBlank="1" showInputMessage="1" showErrorMessage="1" prompt="Введіть фактичні витрати в стовпець під цим заголовком." sqref="D5" xr:uid="{00000000-0002-0000-0200-000006000000}"/>
    <dataValidation allowBlank="1" showInputMessage="1" showErrorMessage="1" prompt="Сума відхилення обчислюється автоматично, а піктограма оновлюється в стовпці під цим заголовком." sqref="E5" xr:uid="{00000000-0002-0000-0200-000007000000}"/>
    <dataValidation allowBlank="1" showInputMessage="1" showErrorMessage="1" prompt="Заголовок автоматично оновлюється на основі даних, введених у клітинку B2 на аркуші &quot;Рух грошових коштів&quot;." sqref="B2" xr:uid="{00000000-0002-0000-0200-000008000000}"/>
  </dataValidations>
  <printOptions horizontalCentered="1"/>
  <pageMargins left="0.4" right="0.4" top="0.4" bottom="0.4" header="0.25" footer="0.25"/>
  <pageSetup paperSize="9" fitToHeight="0" orientation="portrait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867763B4-2C55-44EE-AC84-368FA4355A36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E6:E25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5"/>
  </sheetPr>
  <dimension ref="B1:D6"/>
  <sheetViews>
    <sheetView showGridLines="0" workbookViewId="0"/>
  </sheetViews>
  <sheetFormatPr defaultRowHeight="17.25" x14ac:dyDescent="0.3"/>
  <cols>
    <col min="1" max="1" width="1.77734375" customWidth="1"/>
    <col min="2" max="2" width="14.77734375" customWidth="1"/>
    <col min="3" max="4" width="12.44140625" customWidth="1"/>
  </cols>
  <sheetData>
    <row r="1" spans="2:4" ht="39.75" x14ac:dyDescent="0.5">
      <c r="B1" s="10" t="s">
        <v>35</v>
      </c>
      <c r="C1" s="1"/>
      <c r="D1" s="1"/>
    </row>
    <row r="3" spans="2:4" x14ac:dyDescent="0.3">
      <c r="B3" s="3"/>
      <c r="C3" s="3" t="s">
        <v>7</v>
      </c>
      <c r="D3" s="3" t="s">
        <v>36</v>
      </c>
    </row>
    <row r="4" spans="2:4" x14ac:dyDescent="0.3">
      <c r="B4" s="3" t="s">
        <v>3</v>
      </c>
      <c r="C4" s="3">
        <f>Рух_коштів[[#Totals],[Прогнозовано]]</f>
        <v>2097</v>
      </c>
      <c r="D4" s="3">
        <f>Рух_коштів[[#Totals],[Фактично]]</f>
        <v>1845</v>
      </c>
    </row>
    <row r="5" spans="2:4" x14ac:dyDescent="0.3">
      <c r="B5" s="3" t="s">
        <v>10</v>
      </c>
      <c r="C5" s="3">
        <f>Доходи[[#Totals],[Прогнозовано]]</f>
        <v>5700</v>
      </c>
      <c r="D5" s="3">
        <f>Доходи[[#Totals],[Фактично]]</f>
        <v>5500</v>
      </c>
    </row>
    <row r="6" spans="2:4" x14ac:dyDescent="0.3">
      <c r="B6" s="3" t="s">
        <v>14</v>
      </c>
      <c r="C6" s="3">
        <f>Витрати[[#Totals],[Прогнозовано]]</f>
        <v>3603</v>
      </c>
      <c r="D6" s="3">
        <f>Витрати[[#Totals],[Фактично]]</f>
        <v>3655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Рух коштів</vt:lpstr>
      <vt:lpstr>Щомісячний дохід</vt:lpstr>
      <vt:lpstr>Щомісячні витрати</vt:lpstr>
      <vt:lpstr>ДАНІ ДІАГРАМИ</vt:lpstr>
      <vt:lpstr>'Рух коштів'!Print_Titles</vt:lpstr>
      <vt:lpstr>'Щомісячний дохід'!Print_Titles</vt:lpstr>
      <vt:lpstr>'Щомісячні витрати'!Print_Titles</vt:lpstr>
      <vt:lpstr>ЗаголовокБюджету</vt:lpstr>
      <vt:lpstr>Місяць</vt:lpstr>
      <vt:lpstr>Назва</vt:lpstr>
      <vt:lpstr>Рік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2018-08-10T05:52:31Z</dcterms:created>
  <dcterms:modified xsi:type="dcterms:W3CDTF">2018-08-10T05:52:31Z</dcterms:modified>
</cp:coreProperties>
</file>