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mc:AlternateContent xmlns:mc="http://schemas.openxmlformats.org/markup-compatibility/2006">
    <mc:Choice Requires="x15">
      <x15ac:absPath xmlns:x15ac="http://schemas.microsoft.com/office/spreadsheetml/2010/11/ac" url="C:\Users\admın\Desktop\"/>
    </mc:Choice>
  </mc:AlternateContent>
  <bookViews>
    <workbookView xWindow="-120" yWindow="-120" windowWidth="28920" windowHeight="16110" tabRatio="695" xr2:uid="{00000000-000D-0000-FFFF-FFFF00000000}"/>
  </bookViews>
  <sheets>
    <sheet name="YB BÜTÇE ÖZETİ" sheetId="1" r:id="rId1"/>
    <sheet name="AYLIK GİDERLER ÖZETİ" sheetId="2" r:id="rId2"/>
    <sheet name="GİDER DÖKÜMÜ" sheetId="3" r:id="rId3"/>
    <sheet name="HAYIR İŞLERİ VE SPONSORLUKLAR" sheetId="4" r:id="rId4"/>
  </sheets>
  <definedNames>
    <definedName name="_YIL">'YB BÜTÇE ÖZETİ'!$G$2</definedName>
    <definedName name="Başlık1">YılbaşındanBugüneTablosu[[#Headers],[GM Kodu]]</definedName>
    <definedName name="Başlık2">AylıkGiderlerÖzeti[[#Headers],[GM Kodu]]</definedName>
    <definedName name="Başlık3">GiderlerDökümü[[#Headers],[GM Kodu]]</definedName>
    <definedName name="Başlık4">Diğer[[#Headers],[GM Kodu]]</definedName>
    <definedName name="SatıeBaşlıkBölge1..G2">'YB BÜTÇE ÖZETİ'!$F$2</definedName>
    <definedName name="SegmentaçãoDeDados_Beneficiário">#N/A</definedName>
    <definedName name="SegmentaçãoDeDados_Beneficiário1">#N/A</definedName>
    <definedName name="SegmentaçãoDeDados_Pedido_por">#N/A</definedName>
    <definedName name="SegmentaçãoDeDados_Pedido_por1">#N/A</definedName>
    <definedName name="SegmentaçãoDeDados_Título_Conta">#N/A</definedName>
    <definedName name="_xlnm.Print_Titles" localSheetId="1">'AYLIK GİDERLER ÖZETİ'!$5:$5</definedName>
    <definedName name="_xlnm.Print_Titles" localSheetId="2">'GİDER DÖKÜMÜ'!$4:$4</definedName>
    <definedName name="_xlnm.Print_Titles" localSheetId="3">'HAYIR İŞLERİ VE SPONSORLUKLAR'!$4:$4</definedName>
    <definedName name="_xlnm.Print_Titles" localSheetId="0">'YB BÜTÇE ÖZETİ'!$4:$4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N3" i="2" l="1"/>
  <c r="O3" i="2"/>
  <c r="L3" i="2"/>
  <c r="M3" i="2"/>
  <c r="J3" i="2"/>
  <c r="K3" i="2"/>
  <c r="H3" i="2"/>
  <c r="I3" i="2"/>
  <c r="F3" i="2"/>
  <c r="G3" i="2"/>
  <c r="D3" i="2"/>
  <c r="D4" i="2" s="1"/>
  <c r="E3" i="2"/>
  <c r="L4" i="2"/>
  <c r="J4" i="2"/>
  <c r="F4" i="2"/>
  <c r="N4" i="2"/>
  <c r="E17" i="1"/>
  <c r="F8" i="2" l="1"/>
  <c r="F10" i="2"/>
  <c r="F12" i="2"/>
  <c r="F14" i="2"/>
  <c r="F16" i="2"/>
  <c r="F7" i="2"/>
  <c r="F9" i="2"/>
  <c r="F11" i="2"/>
  <c r="F15" i="2"/>
  <c r="F13" i="2"/>
  <c r="F17" i="2"/>
  <c r="J8" i="2"/>
  <c r="J10" i="2"/>
  <c r="J12" i="2"/>
  <c r="J14" i="2"/>
  <c r="J16" i="2"/>
  <c r="J7" i="2"/>
  <c r="J9" i="2"/>
  <c r="J11" i="2"/>
  <c r="J15" i="2"/>
  <c r="J13" i="2"/>
  <c r="J17" i="2"/>
  <c r="L8" i="2"/>
  <c r="L10" i="2"/>
  <c r="L12" i="2"/>
  <c r="L14" i="2"/>
  <c r="L16" i="2"/>
  <c r="L7" i="2"/>
  <c r="L9" i="2"/>
  <c r="L13" i="2"/>
  <c r="L17" i="2"/>
  <c r="L11" i="2"/>
  <c r="L15" i="2"/>
  <c r="N8" i="2"/>
  <c r="N10" i="2"/>
  <c r="N12" i="2"/>
  <c r="N14" i="2"/>
  <c r="N16" i="2"/>
  <c r="N7" i="2"/>
  <c r="N9" i="2"/>
  <c r="N11" i="2"/>
  <c r="N15" i="2"/>
  <c r="N13" i="2"/>
  <c r="N17" i="2"/>
  <c r="F6" i="2"/>
  <c r="J6" i="2"/>
  <c r="L6" i="2"/>
  <c r="N6" i="2"/>
  <c r="E4" i="2"/>
  <c r="E6" i="2" s="1"/>
  <c r="G4" i="2"/>
  <c r="G9" i="2" s="1"/>
  <c r="K4" i="2"/>
  <c r="K6" i="2" s="1"/>
  <c r="M4" i="2"/>
  <c r="M6" i="2" s="1"/>
  <c r="O4" i="2"/>
  <c r="O6" i="2" s="1"/>
  <c r="D7" i="2"/>
  <c r="D9" i="2"/>
  <c r="D11" i="2"/>
  <c r="D13" i="2"/>
  <c r="D15" i="2"/>
  <c r="D17" i="2"/>
  <c r="D8" i="2"/>
  <c r="D10" i="2"/>
  <c r="D12" i="2"/>
  <c r="D14" i="2"/>
  <c r="D16" i="2"/>
  <c r="D6" i="2"/>
  <c r="I4" i="2"/>
  <c r="I7" i="2" s="1"/>
  <c r="H4" i="2"/>
  <c r="H10" i="2" s="1"/>
  <c r="H15" i="2" l="1"/>
  <c r="H9" i="2"/>
  <c r="H12" i="2"/>
  <c r="O12" i="2"/>
  <c r="O15" i="2"/>
  <c r="O7" i="2"/>
  <c r="K12" i="2"/>
  <c r="K15" i="2"/>
  <c r="K7" i="2"/>
  <c r="E10" i="2"/>
  <c r="E13" i="2"/>
  <c r="H13" i="2"/>
  <c r="H16" i="2"/>
  <c r="H8" i="2"/>
  <c r="O14" i="2"/>
  <c r="O8" i="2"/>
  <c r="O11" i="2"/>
  <c r="K14" i="2"/>
  <c r="K8" i="2"/>
  <c r="K11" i="2"/>
  <c r="E12" i="2"/>
  <c r="E17" i="2"/>
  <c r="E9" i="2"/>
  <c r="G6" i="2"/>
  <c r="M12" i="2"/>
  <c r="M10" i="2"/>
  <c r="M17" i="2"/>
  <c r="M13" i="2"/>
  <c r="M9" i="2"/>
  <c r="I12" i="2"/>
  <c r="I10" i="2"/>
  <c r="I17" i="2"/>
  <c r="I13" i="2"/>
  <c r="I9" i="2"/>
  <c r="G14" i="2"/>
  <c r="G12" i="2"/>
  <c r="G8" i="2"/>
  <c r="G15" i="2"/>
  <c r="G11" i="2"/>
  <c r="G7" i="2"/>
  <c r="H17" i="2"/>
  <c r="H11" i="2"/>
  <c r="H7" i="2"/>
  <c r="H14" i="2"/>
  <c r="O16" i="2"/>
  <c r="O10" i="2"/>
  <c r="O17" i="2"/>
  <c r="O13" i="2"/>
  <c r="O9" i="2"/>
  <c r="M16" i="2"/>
  <c r="M14" i="2"/>
  <c r="M8" i="2"/>
  <c r="M15" i="2"/>
  <c r="M11" i="2"/>
  <c r="M7" i="2"/>
  <c r="K16" i="2"/>
  <c r="K10" i="2"/>
  <c r="K17" i="2"/>
  <c r="K13" i="2"/>
  <c r="K9" i="2"/>
  <c r="I16" i="2"/>
  <c r="I14" i="2"/>
  <c r="I8" i="2"/>
  <c r="I15" i="2"/>
  <c r="I11" i="2"/>
  <c r="G16" i="2"/>
  <c r="G10" i="2"/>
  <c r="G17" i="2"/>
  <c r="G13" i="2"/>
  <c r="E16" i="2"/>
  <c r="E14" i="2"/>
  <c r="E8" i="2"/>
  <c r="E15" i="2"/>
  <c r="E11" i="2"/>
  <c r="E7" i="2"/>
  <c r="H6" i="2"/>
  <c r="I6" i="2"/>
  <c r="D18" i="2"/>
  <c r="F18" i="2"/>
  <c r="J18" i="2"/>
  <c r="N18" i="2"/>
  <c r="L18" i="2"/>
  <c r="K18" i="2" l="1"/>
  <c r="G18" i="2"/>
  <c r="P7" i="2"/>
  <c r="D6" i="1" s="1"/>
  <c r="F6" i="1" s="1"/>
  <c r="G6" i="1" s="1"/>
  <c r="E18" i="2"/>
  <c r="M18" i="2"/>
  <c r="P9" i="2"/>
  <c r="D8" i="1" s="1"/>
  <c r="O18" i="2"/>
  <c r="P6" i="2"/>
  <c r="D5" i="1" s="1"/>
  <c r="P12" i="2"/>
  <c r="D11" i="1" s="1"/>
  <c r="F11" i="1" s="1"/>
  <c r="G11" i="1" s="1"/>
  <c r="P14" i="2"/>
  <c r="D13" i="1" s="1"/>
  <c r="F13" i="1" s="1"/>
  <c r="G13"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F8" i="1"/>
  <c r="G8" i="1" s="1"/>
  <c r="P18" i="2" l="1"/>
  <c r="F5" i="1"/>
  <c r="D17" i="1"/>
  <c r="G5" i="1" l="1"/>
  <c r="F17" i="1"/>
  <c r="G17" i="1" s="1"/>
</calcChain>
</file>

<file path=xl/sharedStrings.xml><?xml version="1.0" encoding="utf-8"?>
<sst xmlns="http://schemas.openxmlformats.org/spreadsheetml/2006/main" count="112" uniqueCount="72">
  <si>
    <t>AYLIK GİDERLER ÖZETİ</t>
  </si>
  <si>
    <t>FİİLİ - BÜTÇE YB</t>
  </si>
  <si>
    <t>GM Kodu</t>
  </si>
  <si>
    <t>Toplam</t>
  </si>
  <si>
    <t>Hesap Başlığı</t>
  </si>
  <si>
    <t>Reklam</t>
  </si>
  <si>
    <t>Ofis Ekipmanları</t>
  </si>
  <si>
    <t>Yazıcılar</t>
  </si>
  <si>
    <t>Sunucu Maliyetleri</t>
  </si>
  <si>
    <t>Diğer Malzemeler</t>
  </si>
  <si>
    <t>Müşteri Giderleri</t>
  </si>
  <si>
    <t>Bilgisayarlar</t>
  </si>
  <si>
    <t>Sağlık Planı</t>
  </si>
  <si>
    <t>Bina Maliyetleri</t>
  </si>
  <si>
    <t>Pazarlama</t>
  </si>
  <si>
    <t>Hayır İşleri</t>
  </si>
  <si>
    <t>Sponsorluklar</t>
  </si>
  <si>
    <t>Fiili</t>
  </si>
  <si>
    <t>Bütçe</t>
  </si>
  <si>
    <t>yıl</t>
  </si>
  <si>
    <t>Kalan %</t>
  </si>
  <si>
    <t>YB BÜTÇE ÖZETİ</t>
  </si>
  <si>
    <t>Verileri Hesap Başlıklarına göre filtreleyecek dilimleyici bu hücrededir.</t>
  </si>
  <si>
    <t>GİDER DÖKÜMÜ</t>
  </si>
  <si>
    <t>Ocak</t>
  </si>
  <si>
    <t>Şubat</t>
  </si>
  <si>
    <t>Mart</t>
  </si>
  <si>
    <t>Nisan</t>
  </si>
  <si>
    <t>Mayıs</t>
  </si>
  <si>
    <t>Haziran</t>
  </si>
  <si>
    <t>Temmuz</t>
  </si>
  <si>
    <t>Ağustos</t>
  </si>
  <si>
    <t>Eylül</t>
  </si>
  <si>
    <t>Ekim</t>
  </si>
  <si>
    <t>Kasım</t>
  </si>
  <si>
    <t>Aralık</t>
  </si>
  <si>
    <t xml:space="preserve"> </t>
  </si>
  <si>
    <t>Verileri İsteyen Kişiye göre filtreleyecek dilimleyici bu hücrede, Alacaklıya göre filtreleyecek dilimleyici sağdadır.</t>
  </si>
  <si>
    <t>HAYIR İŞLERİ VE SPONSORLUKLAR</t>
  </si>
  <si>
    <t>Fatura Tarihi</t>
  </si>
  <si>
    <t>Tarih</t>
  </si>
  <si>
    <t>Fatura No</t>
  </si>
  <si>
    <t>İsteyen:</t>
  </si>
  <si>
    <t>Ahmet Demir</t>
  </si>
  <si>
    <t>Recep Özkan</t>
  </si>
  <si>
    <t>Çek Tutarı</t>
  </si>
  <si>
    <t>Verileri Alacaklıya göre filtreleyecek dilimleyici bu hücrededir.</t>
  </si>
  <si>
    <t>Alacaklı</t>
  </si>
  <si>
    <t xml:space="preserve">Consolidated Messenger </t>
  </si>
  <si>
    <t xml:space="preserve">A. Datum Corporation </t>
  </si>
  <si>
    <t>Çek Kullanımı</t>
  </si>
  <si>
    <t>Posta Göndericisi</t>
  </si>
  <si>
    <t>2 masaüstü bilgisayar</t>
  </si>
  <si>
    <t>Dağıtım Yöntemi</t>
  </si>
  <si>
    <t>Posta</t>
  </si>
  <si>
    <t>Kredi</t>
  </si>
  <si>
    <t>Kayıt Tarihi</t>
  </si>
  <si>
    <t>Çek İsteğinin Başlangıç Tarihi</t>
  </si>
  <si>
    <t>Sultan M. Özdemir</t>
  </si>
  <si>
    <t>Geçen Yılın Katılımı</t>
  </si>
  <si>
    <t xml:space="preserve">Güzel Sanatlar Okulu </t>
  </si>
  <si>
    <t xml:space="preserve">WingTip Toys </t>
  </si>
  <si>
    <t>Kullanıldığı Alan:</t>
  </si>
  <si>
    <t>Burslar</t>
  </si>
  <si>
    <t>Topluluk</t>
  </si>
  <si>
    <t>İmzalayan:</t>
  </si>
  <si>
    <t>Demet Acar</t>
  </si>
  <si>
    <t>Şerife Elmas</t>
  </si>
  <si>
    <t>Kategori</t>
  </si>
  <si>
    <t>Sanat</t>
  </si>
  <si>
    <t>Çek</t>
  </si>
  <si>
    <t>Kalan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</si>
</sst>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_ ;\-0\ "/>
  </numFmts>
  <fonts count="7" x14ac:knownFonts="1">
    <font>
      <sz val="11"/>
      <color theme="1" tint="-0.2499465926084170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s>
  <fills count="2">
    <fill>
      <patternFill patternType="none"/>
    </fill>
    <fill>
      <patternFill patternType="gray125"/>
    </fill>
  </fills>
  <borders count="8">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s>
  <cellStyleXfs count="10">
    <xf numFmtId="0" fontId="0" fillId="0" borderId="0">
      <alignment vertical="center" wrapText="1"/>
    </xf>
    <xf numFmtId="0" fontId="2" fillId="0" borderId="1" applyNumberFormat="0" applyFill="0" applyAlignment="0" applyProtection="0"/>
    <xf numFmtId="0" fontId="2" fillId="0" borderId="7" applyNumberFormat="0" applyFill="0" applyAlignment="0" applyProtection="0"/>
    <xf numFmtId="0" fontId="2" fillId="0" borderId="5" applyNumberFormat="0" applyFill="0" applyAlignment="0" applyProtection="0"/>
    <xf numFmtId="0" fontId="2" fillId="0" borderId="6" applyNumberFormat="0" applyFill="0" applyAlignment="0" applyProtection="0"/>
    <xf numFmtId="0" fontId="4" fillId="0" borderId="0" applyNumberFormat="0" applyFill="0" applyBorder="0" applyAlignment="0" applyProtection="0">
      <alignment vertical="center" wrapText="1"/>
    </xf>
    <xf numFmtId="164" fontId="6" fillId="0" borderId="0" applyFont="0" applyFill="0" applyBorder="0" applyAlignment="0" applyProtection="0"/>
    <xf numFmtId="7"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cellStyleXfs>
  <cellXfs count="22">
    <xf numFmtId="0" fontId="0" fillId="0" borderId="0" xfId="0">
      <alignment vertical="center" wrapText="1"/>
    </xf>
    <xf numFmtId="14" fontId="1" fillId="0" borderId="0" xfId="0" applyNumberFormat="1" applyFont="1">
      <alignment vertical="center" wrapText="1"/>
    </xf>
    <xf numFmtId="0" fontId="3" fillId="0" borderId="1" xfId="1" applyFont="1" applyAlignment="1">
      <alignment horizontal="right" vertical="center"/>
    </xf>
    <xf numFmtId="0" fontId="2" fillId="0" borderId="1" xfId="1" applyAlignment="1">
      <alignment vertical="center"/>
    </xf>
    <xf numFmtId="0" fontId="1" fillId="0" borderId="0" xfId="0" applyFont="1">
      <alignment vertical="center" wrapText="1"/>
    </xf>
    <xf numFmtId="0" fontId="5" fillId="0" borderId="0" xfId="5" applyFont="1">
      <alignment vertical="center" wrapText="1"/>
    </xf>
    <xf numFmtId="0" fontId="1" fillId="0" borderId="4" xfId="0" applyFont="1" applyBorder="1" applyAlignment="1">
      <alignment horizontal="center" vertical="center" wrapText="1"/>
    </xf>
    <xf numFmtId="0" fontId="0" fillId="0" borderId="0" xfId="0" applyAlignment="1">
      <alignment horizontal="left" vertical="center"/>
    </xf>
    <xf numFmtId="10" fontId="0" fillId="0" borderId="0" xfId="0" applyNumberFormat="1">
      <alignment vertical="center" wrapText="1"/>
    </xf>
    <xf numFmtId="7" fontId="0" fillId="0" borderId="0" xfId="7" applyFont="1" applyAlignment="1">
      <alignment vertical="center" wrapText="1"/>
    </xf>
    <xf numFmtId="10" fontId="0" fillId="0" borderId="0" xfId="8" applyFont="1" applyAlignment="1">
      <alignment vertical="center" wrapText="1"/>
    </xf>
    <xf numFmtId="164" fontId="0" fillId="0" borderId="0" xfId="6" applyFont="1" applyAlignment="1">
      <alignment horizontal="left" vertical="center"/>
    </xf>
    <xf numFmtId="14" fontId="6" fillId="0" borderId="0" xfId="9">
      <alignment horizontal="right" vertical="center" wrapText="1"/>
    </xf>
    <xf numFmtId="164" fontId="0" fillId="0" borderId="0" xfId="6" applyFont="1" applyAlignment="1">
      <alignment vertical="center" wrapText="1"/>
    </xf>
    <xf numFmtId="0" fontId="1" fillId="0" borderId="0" xfId="0" applyFont="1" applyAlignment="1">
      <alignment horizontal="center" vertical="center" wrapText="1"/>
    </xf>
    <xf numFmtId="7" fontId="0" fillId="0" borderId="0" xfId="0" applyNumberFormat="1">
      <alignment vertical="center" wrapText="1"/>
    </xf>
    <xf numFmtId="0" fontId="2" fillId="0" borderId="1" xfId="1" applyAlignment="1">
      <alignment horizontal="left"/>
    </xf>
    <xf numFmtId="0" fontId="2" fillId="0" borderId="7" xfId="2"/>
    <xf numFmtId="0" fontId="0" fillId="0" borderId="2" xfId="0" applyBorder="1" applyAlignment="1">
      <alignment horizontal="center" vertical="center" wrapText="1"/>
    </xf>
    <xf numFmtId="0" fontId="2" fillId="0" borderId="5" xfId="3" applyAlignment="1">
      <alignment vertical="top"/>
    </xf>
    <xf numFmtId="0" fontId="0" fillId="0" borderId="3" xfId="0" applyBorder="1" applyAlignment="1">
      <alignment horizontal="center" vertical="center" wrapText="1"/>
    </xf>
    <xf numFmtId="0" fontId="2" fillId="0" borderId="6" xfId="4"/>
  </cellXfs>
  <cellStyles count="10">
    <cellStyle name="Başlık 1" xfId="1" builtinId="16" customBuiltin="1"/>
    <cellStyle name="Başlık 2" xfId="2" builtinId="17" customBuiltin="1"/>
    <cellStyle name="Başlık 3" xfId="3" builtinId="18" customBuiltin="1"/>
    <cellStyle name="Başlık 4" xfId="4" builtinId="19" customBuiltin="1"/>
    <cellStyle name="Köprü" xfId="5" builtinId="8"/>
    <cellStyle name="Normal" xfId="0" builtinId="0" customBuiltin="1"/>
    <cellStyle name="ParaBirimi [0]" xfId="7" builtinId="7" customBuiltin="1"/>
    <cellStyle name="Tarih" xfId="9" xr:uid="{00000000-0005-0000-0000-000002000000}"/>
    <cellStyle name="Virgül" xfId="6" builtinId="3" customBuiltin="1"/>
    <cellStyle name="Yüzde" xfId="8" builtinId="5" customBuiltin="1"/>
  </cellStyles>
  <dxfs count="68">
    <dxf>
      <numFmt numFmtId="14" formatCode="0.00%"/>
    </dxf>
    <dxf>
      <numFmt numFmtId="11" formatCode="#,##0.00\ &quot;₺&quot;;\-#,##0.00\ &quot;₺&quot;"/>
    </dxf>
    <dxf>
      <numFmt numFmtId="11" formatCode="#,##0.00\ &quot;₺&quot;;\-#,##0.00\ &quot;₺&quot;"/>
    </dxf>
    <dxf>
      <numFmt numFmtId="11" formatCode="#,##0.00\ &quot;₺&quot;;\-#,##0.00\ &quot;₺&quot;"/>
    </dxf>
    <dxf>
      <font>
        <b val="0"/>
        <i val="0"/>
        <strike val="0"/>
        <condense val="0"/>
        <extend val="0"/>
        <outline val="0"/>
        <shadow val="0"/>
        <u val="none"/>
        <vertAlign val="baseline"/>
        <sz val="11"/>
        <color theme="1" tint="-0.24994659260841701"/>
        <name val="Times New Roman"/>
        <family val="2"/>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tint="-0.24994659260841701"/>
        <name val="Times New Roman"/>
        <family val="2"/>
        <scheme val="minor"/>
      </font>
      <alignment horizontal="righ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tint="-0.24994659260841701"/>
        <name val="Times New Roman"/>
        <family val="2"/>
        <scheme val="minor"/>
      </font>
      <alignment horizontal="righ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alignment horizontal="left" vertical="center" textRotation="0" wrapText="0" indent="0" justifyLastLine="0" shrinkToFit="0" readingOrder="0"/>
    </dxf>
    <dxf>
      <alignment horizontal="left" vertical="center" textRotation="0" wrapText="0" indent="0" justifyLastLine="0" shrinkToFit="0" readingOrder="0"/>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s>
  <tableStyles count="8" defaultTableStyle="TableStyleMedium2" defaultPivotStyle="PivotStyleLight16">
    <tableStyle name="Aylik giderler özeti" pivot="0" count="9" xr9:uid="{00000000-0011-0000-FFFF-FFFF02000000}">
      <tableStyleElement type="wholeTable" dxfId="67"/>
      <tableStyleElement type="headerRow" dxfId="66"/>
      <tableStyleElement type="totalRow" dxfId="65"/>
      <tableStyleElement type="firstColumn" dxfId="64"/>
      <tableStyleElement type="lastColumn" dxfId="63"/>
      <tableStyleElement type="firstRowStripe" dxfId="62"/>
      <tableStyleElement type="secondRowStripe" dxfId="61"/>
      <tableStyleElement type="firstColumnStripe" dxfId="60"/>
      <tableStyleElement type="secondColumnStripe" dxfId="59"/>
    </tableStyle>
    <tableStyle name="Dilimleyici Aylık Gider Özeti" pivot="0" table="0" count="10" xr9:uid="{00000000-0011-0000-FFFF-FFFF05000000}">
      <tableStyleElement type="wholeTable" dxfId="58"/>
      <tableStyleElement type="headerRow" dxfId="57"/>
    </tableStyle>
    <tableStyle name="Dilimleyici Gider Dökümü" pivot="0" table="0" count="10" xr9:uid="{00000000-0011-0000-FFFF-FFFF04000000}">
      <tableStyleElement type="wholeTable" dxfId="56"/>
      <tableStyleElement type="headerRow" dxfId="55"/>
    </tableStyle>
    <tableStyle name="Dilimleyici Hayır İşleri ve Sponsorluklar" pivot="0" table="0" count="10" xr9:uid="{00000000-0011-0000-FFFF-FFFF03000000}">
      <tableStyleElement type="wholeTable" dxfId="54"/>
      <tableStyleElement type="headerRow" dxfId="53"/>
    </tableStyle>
    <tableStyle name="DilimleyiciStiliKoyu4 2" pivot="0" table="0" count="10" xr9:uid="{00000000-0011-0000-FFFF-FFFF06000000}">
      <tableStyleElement type="wholeTable" dxfId="52"/>
      <tableStyleElement type="headerRow" dxfId="51"/>
    </tableStyle>
    <tableStyle name="Gider Dökümü" pivot="0" count="7" xr9:uid="{00000000-0011-0000-FFFF-FFFF0100000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 name="Hayır İşleri ve Sponsorluklar" pivot="0" count="7" xr9:uid="{00000000-0011-0000-FFFF-FFFF00000000}">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YB Bütçe Özeti" pivot="0" count="9" xr9:uid="{00000000-0011-0000-FFFF-FFFF07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ilimleyici Aylık Gider Özeti">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Dilimleyici Gider Dökümü">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Dilimleyici Hayır İşleri ve Sponsorlukla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DilimleyiciStiliKoyu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AYLIK G&#304;DERLER &#214;ZET&#304;'!A1"/></Relationships>
</file>

<file path=xl/drawings/_rels/drawing2.xml.rels><?xml version="1.0" encoding="UTF-8" standalone="yes"?>
<Relationships xmlns="http://schemas.openxmlformats.org/package/2006/relationships"><Relationship Id="rId2" Type="http://schemas.openxmlformats.org/officeDocument/2006/relationships/hyperlink" Target="#'YB B&#220;T&#199;E &#214;ZET&#304;'!A1"/><Relationship Id="rId1" Type="http://schemas.openxmlformats.org/officeDocument/2006/relationships/hyperlink" Target="#'G&#304;DER D&#214;K&#220;M&#220;'!A1"/></Relationships>
</file>

<file path=xl/drawings/_rels/drawing3.xml.rels><?xml version="1.0" encoding="UTF-8" standalone="yes"?>
<Relationships xmlns="http://schemas.openxmlformats.org/package/2006/relationships"><Relationship Id="rId2" Type="http://schemas.openxmlformats.org/officeDocument/2006/relationships/hyperlink" Target="#'AYLIK G&#304;DERLER &#214;ZET&#304;'!A1"/><Relationship Id="rId1" Type="http://schemas.openxmlformats.org/officeDocument/2006/relationships/hyperlink" Target="#'HAYIR &#304;&#350;LER&#304; VE SPONSORLUKLAR'!A1"/></Relationships>
</file>

<file path=xl/drawings/_rels/drawing4.xml.rels><?xml version="1.0" encoding="UTF-8" standalone="yes"?>
<Relationships xmlns="http://schemas.openxmlformats.org/package/2006/relationships"><Relationship Id="rId1" Type="http://schemas.openxmlformats.org/officeDocument/2006/relationships/hyperlink" Target="#'G&#304;DER D&#214;K&#220;M&#220;'!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936000</xdr:colOff>
      <xdr:row>1</xdr:row>
      <xdr:rowOff>19050</xdr:rowOff>
    </xdr:to>
    <xdr:sp macro="" textlink="">
      <xdr:nvSpPr>
        <xdr:cNvPr id="2" name="Sağ Ok 1" descr="Sağ gezinti düğmesi">
          <a:hlinkClick xmlns:r="http://schemas.openxmlformats.org/officeDocument/2006/relationships" r:id="rId1" tooltip="AYLIK GİDERLER ÖZETİ çalışma sayfasına gitmek için seçin"/>
          <a:extLst>
            <a:ext uri="{FF2B5EF4-FFF2-40B4-BE49-F238E27FC236}">
              <a16:creationId xmlns:a16="http://schemas.microsoft.com/office/drawing/2014/main" id="{00000000-0008-0000-0000-000002000000}"/>
            </a:ext>
          </a:extLst>
        </xdr:cNvPr>
        <xdr:cNvSpPr/>
      </xdr:nvSpPr>
      <xdr:spPr>
        <a:xfrm>
          <a:off x="180975" y="0"/>
          <a:ext cx="936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SONRAKİ</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2</xdr:row>
      <xdr:rowOff>19051</xdr:rowOff>
    </xdr:from>
    <xdr:to>
      <xdr:col>17</xdr:col>
      <xdr:colOff>1</xdr:colOff>
      <xdr:row>3</xdr:row>
      <xdr:rowOff>441326</xdr:rowOff>
    </xdr:to>
    <mc:AlternateContent xmlns:mc="http://schemas.openxmlformats.org/markup-compatibility/2006" xmlns:sle15="http://schemas.microsoft.com/office/drawing/2012/slicer">
      <mc:Choice Requires="sle15">
        <xdr:graphicFrame macro="">
          <xdr:nvGraphicFramePr>
            <xdr:cNvPr id="3" name="Hesap Başlığı" descr="Aylık gider özetini Hesap Başlığı alanına göre filtreleyi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Hesap Başlığı"/>
            </a:graphicData>
          </a:graphic>
        </xdr:graphicFrame>
      </mc:Choice>
      <mc:Fallback xmlns="">
        <xdr:sp macro="" textlink="">
          <xdr:nvSpPr>
            <xdr:cNvPr id="0" name=""/>
            <xdr:cNvSpPr>
              <a:spLocks noTextEdit="1"/>
            </xdr:cNvSpPr>
          </xdr:nvSpPr>
          <xdr:spPr>
            <a:xfrm>
              <a:off x="200025" y="523876"/>
              <a:ext cx="13763625" cy="889000"/>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xdr:twoCellAnchor>
  <xdr:twoCellAnchor editAs="oneCell">
    <xdr:from>
      <xdr:col>2</xdr:col>
      <xdr:colOff>9525</xdr:colOff>
      <xdr:row>0</xdr:row>
      <xdr:rowOff>0</xdr:rowOff>
    </xdr:from>
    <xdr:to>
      <xdr:col>2</xdr:col>
      <xdr:colOff>945525</xdr:colOff>
      <xdr:row>1</xdr:row>
      <xdr:rowOff>19050</xdr:rowOff>
    </xdr:to>
    <xdr:sp macro="" textlink="">
      <xdr:nvSpPr>
        <xdr:cNvPr id="4" name="Sağ Ok 3" descr="Sağ gezinti düğmesi">
          <a:hlinkClick xmlns:r="http://schemas.openxmlformats.org/officeDocument/2006/relationships" r:id="rId1" tooltip="GİDER DÖKÜMÜ çalışma sayfasına gitmek için seçin"/>
          <a:extLst>
            <a:ext uri="{FF2B5EF4-FFF2-40B4-BE49-F238E27FC236}">
              <a16:creationId xmlns:a16="http://schemas.microsoft.com/office/drawing/2014/main" id="{00000000-0008-0000-0100-000004000000}"/>
            </a:ext>
          </a:extLst>
        </xdr:cNvPr>
        <xdr:cNvSpPr/>
      </xdr:nvSpPr>
      <xdr:spPr>
        <a:xfrm>
          <a:off x="1457325" y="0"/>
          <a:ext cx="936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SONRAKİ</a:t>
          </a:r>
        </a:p>
      </xdr:txBody>
    </xdr:sp>
    <xdr:clientData fPrintsWithSheet="0"/>
  </xdr:twoCellAnchor>
  <xdr:twoCellAnchor editAs="oneCell">
    <xdr:from>
      <xdr:col>1</xdr:col>
      <xdr:colOff>142875</xdr:colOff>
      <xdr:row>0</xdr:row>
      <xdr:rowOff>0</xdr:rowOff>
    </xdr:from>
    <xdr:to>
      <xdr:col>2</xdr:col>
      <xdr:colOff>12075</xdr:colOff>
      <xdr:row>1</xdr:row>
      <xdr:rowOff>19050</xdr:rowOff>
    </xdr:to>
    <xdr:sp macro="" textlink="">
      <xdr:nvSpPr>
        <xdr:cNvPr id="5" name="Sol Ok 4" descr="Sol gezinti düğmesi">
          <a:hlinkClick xmlns:r="http://schemas.openxmlformats.org/officeDocument/2006/relationships" r:id="rId2" tooltip="YB BÜTÇE ÖZETİ çalışma sayfasına gitmek için seçin"/>
          <a:extLst>
            <a:ext uri="{FF2B5EF4-FFF2-40B4-BE49-F238E27FC236}">
              <a16:creationId xmlns:a16="http://schemas.microsoft.com/office/drawing/2014/main" id="{00000000-0008-0000-0100-000005000000}"/>
            </a:ext>
          </a:extLst>
        </xdr:cNvPr>
        <xdr:cNvSpPr/>
      </xdr:nvSpPr>
      <xdr:spPr>
        <a:xfrm>
          <a:off x="323850" y="0"/>
          <a:ext cx="936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ÖNCEKİ</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10</xdr:col>
      <xdr:colOff>1</xdr:colOff>
      <xdr:row>2</xdr:row>
      <xdr:rowOff>904875</xdr:rowOff>
    </xdr:to>
    <mc:AlternateContent xmlns:mc="http://schemas.openxmlformats.org/markup-compatibility/2006" xmlns:sle15="http://schemas.microsoft.com/office/drawing/2012/slicer">
      <mc:Choice Requires="sle15">
        <xdr:graphicFrame macro="">
          <xdr:nvGraphicFramePr>
            <xdr:cNvPr id="4" name="Alacaklı" descr="Gider dökümünü Alacaklı alanına göre filtreleyin">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Alacaklı"/>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xdr:twoCellAnchor>
  <xdr:twoCellAnchor editAs="oneCell">
    <xdr:from>
      <xdr:col>1</xdr:col>
      <xdr:colOff>9522</xdr:colOff>
      <xdr:row>2</xdr:row>
      <xdr:rowOff>19050</xdr:rowOff>
    </xdr:from>
    <xdr:to>
      <xdr:col>5</xdr:col>
      <xdr:colOff>1009649</xdr:colOff>
      <xdr:row>2</xdr:row>
      <xdr:rowOff>904875</xdr:rowOff>
    </xdr:to>
    <mc:AlternateContent xmlns:mc="http://schemas.openxmlformats.org/markup-compatibility/2006" xmlns:sle15="http://schemas.microsoft.com/office/drawing/2012/slicer">
      <mc:Choice Requires="sle15">
        <xdr:graphicFrame macro="">
          <xdr:nvGraphicFramePr>
            <xdr:cNvPr id="7" name="İsteyen:" descr="Gider dökümünü İsteyen alanına göre filtreleyin">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İsteyen:"/>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xdr:twoCellAnchor>
  <xdr:twoCellAnchor editAs="oneCell">
    <xdr:from>
      <xdr:col>2</xdr:col>
      <xdr:colOff>9525</xdr:colOff>
      <xdr:row>0</xdr:row>
      <xdr:rowOff>0</xdr:rowOff>
    </xdr:from>
    <xdr:to>
      <xdr:col>2</xdr:col>
      <xdr:colOff>945525</xdr:colOff>
      <xdr:row>1</xdr:row>
      <xdr:rowOff>19050</xdr:rowOff>
    </xdr:to>
    <xdr:sp macro="" textlink="">
      <xdr:nvSpPr>
        <xdr:cNvPr id="8" name="Sağ Ok 7" descr="Sağ gezinti düğmesi">
          <a:hlinkClick xmlns:r="http://schemas.openxmlformats.org/officeDocument/2006/relationships" r:id="rId1" tooltip="HAYIR İŞLERİ VE SPONSORLUKLAR çalışma sayfasına gitmek için seçin"/>
          <a:extLst>
            <a:ext uri="{FF2B5EF4-FFF2-40B4-BE49-F238E27FC236}">
              <a16:creationId xmlns:a16="http://schemas.microsoft.com/office/drawing/2014/main" id="{00000000-0008-0000-0200-000008000000}"/>
            </a:ext>
          </a:extLst>
        </xdr:cNvPr>
        <xdr:cNvSpPr/>
      </xdr:nvSpPr>
      <xdr:spPr>
        <a:xfrm>
          <a:off x="1257300" y="0"/>
          <a:ext cx="936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SONRAKİ</a:t>
          </a:r>
        </a:p>
      </xdr:txBody>
    </xdr:sp>
    <xdr:clientData fPrintsWithSheet="0"/>
  </xdr:twoCellAnchor>
  <xdr:twoCellAnchor editAs="oneCell">
    <xdr:from>
      <xdr:col>1</xdr:col>
      <xdr:colOff>142875</xdr:colOff>
      <xdr:row>0</xdr:row>
      <xdr:rowOff>0</xdr:rowOff>
    </xdr:from>
    <xdr:to>
      <xdr:col>2</xdr:col>
      <xdr:colOff>12075</xdr:colOff>
      <xdr:row>1</xdr:row>
      <xdr:rowOff>19050</xdr:rowOff>
    </xdr:to>
    <xdr:sp macro="" textlink="">
      <xdr:nvSpPr>
        <xdr:cNvPr id="9" name="Sol Ok 8" descr="Sol gezinti düğmesi">
          <a:hlinkClick xmlns:r="http://schemas.openxmlformats.org/officeDocument/2006/relationships" r:id="rId2" tooltip="AYLIK GİDERLER ÖZETİ çalışma sayfasına gitmek için seçin"/>
          <a:extLst>
            <a:ext uri="{FF2B5EF4-FFF2-40B4-BE49-F238E27FC236}">
              <a16:creationId xmlns:a16="http://schemas.microsoft.com/office/drawing/2014/main" id="{00000000-0008-0000-0200-000009000000}"/>
            </a:ext>
          </a:extLst>
        </xdr:cNvPr>
        <xdr:cNvSpPr/>
      </xdr:nvSpPr>
      <xdr:spPr>
        <a:xfrm>
          <a:off x="323850" y="0"/>
          <a:ext cx="936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ÖNCEKİ</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6</xdr:col>
      <xdr:colOff>0</xdr:colOff>
      <xdr:row>2</xdr:row>
      <xdr:rowOff>904875</xdr:rowOff>
    </xdr:to>
    <mc:AlternateContent xmlns:mc="http://schemas.openxmlformats.org/markup-compatibility/2006" xmlns:sle15="http://schemas.microsoft.com/office/drawing/2012/slicer">
      <mc:Choice Requires="sle15">
        <xdr:graphicFrame macro="">
          <xdr:nvGraphicFramePr>
            <xdr:cNvPr id="4" name="İsteyen 1" descr="Hayır işleri ve sponsorluklarları İsteyen alanına göre filtreleyi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İsteyen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xdr:twoCellAnchor>
  <xdr:twoCellAnchor editAs="oneCell">
    <xdr:from>
      <xdr:col>6</xdr:col>
      <xdr:colOff>9524</xdr:colOff>
      <xdr:row>2</xdr:row>
      <xdr:rowOff>19050</xdr:rowOff>
    </xdr:from>
    <xdr:to>
      <xdr:col>12</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5" name="Alacaklı 1" descr="Hayır işleri ve sponsorluklarları Alacaklı alanına göre filtreleyin">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Alacaklı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xdr:twoCellAnchor>
  <xdr:twoCellAnchor editAs="oneCell">
    <xdr:from>
      <xdr:col>1</xdr:col>
      <xdr:colOff>142875</xdr:colOff>
      <xdr:row>0</xdr:row>
      <xdr:rowOff>0</xdr:rowOff>
    </xdr:from>
    <xdr:to>
      <xdr:col>2</xdr:col>
      <xdr:colOff>12075</xdr:colOff>
      <xdr:row>1</xdr:row>
      <xdr:rowOff>19050</xdr:rowOff>
    </xdr:to>
    <xdr:sp macro="" textlink="">
      <xdr:nvSpPr>
        <xdr:cNvPr id="7" name="Sol Ok 6" descr="Sol gezinti düğmesi">
          <a:hlinkClick xmlns:r="http://schemas.openxmlformats.org/officeDocument/2006/relationships" r:id="rId1" tooltip="GİDER DÖKÜMÜ çalışma sayfasına gitmek için seçin"/>
          <a:extLst>
            <a:ext uri="{FF2B5EF4-FFF2-40B4-BE49-F238E27FC236}">
              <a16:creationId xmlns:a16="http://schemas.microsoft.com/office/drawing/2014/main" id="{00000000-0008-0000-0300-000007000000}"/>
            </a:ext>
          </a:extLst>
        </xdr:cNvPr>
        <xdr:cNvSpPr/>
      </xdr:nvSpPr>
      <xdr:spPr>
        <a:xfrm>
          <a:off x="323850" y="0"/>
          <a:ext cx="936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a:solidFill>
                <a:schemeClr val="bg1"/>
              </a:solidFill>
              <a:latin typeface="+mj-lt"/>
            </a:rPr>
            <a:t>ÖNCEKİ</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Beneficiário" xr10:uid="{00000000-0013-0000-FFFF-FFFF01000000}" sourceName="Alacaklı">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Pedido_por" xr10:uid="{00000000-0013-0000-FFFF-FFFF02000000}" sourceName="İsteyen:">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Pedido_por1" xr10:uid="{00000000-0013-0000-FFFF-FFFF03000000}" sourceName="İsteyen:">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Beneficiário1" xr10:uid="{00000000-0013-0000-FFFF-FFFF04000000}" sourceName="Alacaklı">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Conta" xr10:uid="{00000000-0013-0000-FFFF-FFFF05000000}" sourceName="Hesap Başlığı">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sap Başlığı" xr10:uid="{00000000-0014-0000-FFFF-FFFF01000000}" cache="SegmentaçãoDeDados_Título_Conta" caption="Hesap Başlığı" columnCount="7" style="Dilimleyici Aylık Gider Özeti"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lacaklı" xr10:uid="{00000000-0014-0000-FFFF-FFFF02000000}" cache="SegmentaçãoDeDados_Beneficiário" caption="Alacaklı" columnCount="3" style="Dilimleyici Gider Dökümü" rowHeight="225425"/>
  <slicer name="İsteyen:" xr10:uid="{00000000-0014-0000-FFFF-FFFF03000000}" cache="SegmentaçãoDeDados_Pedido_por" caption="İsteyen:" columnCount="3" style="Dilimleyici Gider Dökümü"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steyen 1" xr10:uid="{00000000-0014-0000-FFFF-FFFF04000000}" cache="SegmentaçãoDeDados_Pedido_por1" caption="İsteyen:" columnCount="3" style="Dilimleyici Hayır İşleri ve Sponsorluklar" rowHeight="225425"/>
  <slicer name="Alacaklı 1" xr10:uid="{00000000-0014-0000-FFFF-FFFF05000000}" cache="SegmentaçãoDeDados_Beneficiário1" caption="Alacaklı" columnCount="3" style="Dilimleyici Hayır İşleri ve Sponsorluklar"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ılbaşındanBugüneTablosu" displayName="YılbaşındanBugüneTablosu"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M Kodu" totalsRowLabel="Toplam" dataCellStyle="Virgül"/>
    <tableColumn id="2" xr3:uid="{00000000-0010-0000-0000-000002000000}" name="Hesap Başlığı"/>
    <tableColumn id="3" xr3:uid="{00000000-0010-0000-0000-000003000000}" name="Fiili" totalsRowFunction="sum" totalsRowDxfId="3" dataCellStyle="ParaBirimi [0]">
      <calculatedColumnFormula>SUMIF(AylıkGiderlerÖzeti[GM Kodu],YılbaşındanBugüneTablosu[[#This Row],[GM Kodu]],AylıkGiderlerÖzeti[Toplam])</calculatedColumnFormula>
    </tableColumn>
    <tableColumn id="4" xr3:uid="{00000000-0010-0000-0000-000004000000}" name="Bütçe" totalsRowFunction="sum" totalsRowDxfId="2" dataCellStyle="ParaBirimi [0]"/>
    <tableColumn id="5" xr3:uid="{00000000-0010-0000-0000-000005000000}" name="Kalan ₺" totalsRowFunction="sum" totalsRowDxfId="1" dataCellStyle="ParaBirimi [0]">
      <calculatedColumnFormula>IF(YılbaşındanBugüneTablosu[[#This Row],[Bütçe]]="","",YılbaşındanBugüneTablosu[[#This Row],[Bütçe]]-YılbaşındanBugüneTablosu[[#This Row],[Fiili]])</calculatedColumnFormula>
    </tableColumn>
    <tableColumn id="6" xr3:uid="{00000000-0010-0000-0000-000006000000}" name="Kalan %" totalsRowFunction="custom" totalsRowDxfId="0" dataCellStyle="Yüzde">
      <calculatedColumnFormula>IFERROR(YılbaşındanBugüneTablosu[[#This Row],[Kalan ₺]]/YılbaşındanBugüneTablosu[[#This Row],[Bütçe]],"")</calculatedColumnFormula>
      <totalsRowFormula>YılbaşındanBugüneTablosu[[#Totals],[Kalan ₺]]/YılbaşındanBugüneTablosu[[#Totals],[Bütçe]]</totalsRowFormula>
    </tableColumn>
  </tableColumns>
  <tableStyleInfo name="YB Bütçe Özeti" showFirstColumn="0" showLastColumn="0" showRowStripes="1" showColumnStripes="0"/>
  <extLst>
    <ext xmlns:x14="http://schemas.microsoft.com/office/spreadsheetml/2009/9/main" uri="{504A1905-F514-4f6f-8877-14C23A59335A}">
      <x14:table altTextSummary="GM kodunu, Hesap Başlığını ve Bütçeyi bu tabloya girin. Fiili miktar ve kalan değerlerle yüzde, otomatik olarak güncelleştirili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ylıkGiderlerÖzeti" displayName="AylıkGiderlerÖzeti"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M Kodu" totalsRowLabel="Toplam" dataDxfId="27" totalsRowDxfId="26" dataCellStyle="Virgül"/>
    <tableColumn id="2" xr3:uid="{00000000-0010-0000-0100-000002000000}" name="Hesap Başlığı"/>
    <tableColumn id="3" xr3:uid="{00000000-0010-0000-0100-000003000000}" name="Ocak" totalsRowFunction="sum" totalsRowDxfId="25" dataCellStyle="ParaBirimi [0]">
      <calculatedColumnFormula>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calculatedColumnFormula>
    </tableColumn>
    <tableColumn id="4" xr3:uid="{00000000-0010-0000-0100-000004000000}" name="Şubat" totalsRowFunction="sum" totalsRowDxfId="24" dataCellStyle="ParaBirimi [0]">
      <calculatedColumnFormula>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calculatedColumnFormula>
    </tableColumn>
    <tableColumn id="5" xr3:uid="{00000000-0010-0000-0100-000005000000}" name="Mart" totalsRowFunction="sum" totalsRowDxfId="23" dataCellStyle="ParaBirimi [0]">
      <calculatedColumnFormula>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calculatedColumnFormula>
    </tableColumn>
    <tableColumn id="6" xr3:uid="{00000000-0010-0000-0100-000006000000}" name="Nisan" totalsRowFunction="sum" totalsRowDxfId="22" dataCellStyle="ParaBirimi [0]">
      <calculatedColumnFormula>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calculatedColumnFormula>
    </tableColumn>
    <tableColumn id="7" xr3:uid="{00000000-0010-0000-0100-000007000000}" name="Mayıs" totalsRowFunction="sum" totalsRowDxfId="21" dataCellStyle="ParaBirimi [0]">
      <calculatedColumnFormula>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calculatedColumnFormula>
    </tableColumn>
    <tableColumn id="8" xr3:uid="{00000000-0010-0000-0100-000008000000}" name="Haziran" totalsRowFunction="sum" totalsRowDxfId="20" dataCellStyle="ParaBirimi [0]">
      <calculatedColumnFormula>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calculatedColumnFormula>
    </tableColumn>
    <tableColumn id="9" xr3:uid="{00000000-0010-0000-0100-000009000000}" name="Temmuz" totalsRowFunction="sum" totalsRowDxfId="19" dataCellStyle="ParaBirimi [0]">
      <calculatedColumnFormula>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calculatedColumnFormula>
    </tableColumn>
    <tableColumn id="10" xr3:uid="{00000000-0010-0000-0100-00000A000000}" name="Ağustos" totalsRowFunction="sum" totalsRowDxfId="18" dataCellStyle="ParaBirimi [0]">
      <calculatedColumnFormula>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calculatedColumnFormula>
    </tableColumn>
    <tableColumn id="11" xr3:uid="{00000000-0010-0000-0100-00000B000000}" name="Eylül" totalsRowFunction="sum" totalsRowDxfId="17" dataCellStyle="ParaBirimi [0]">
      <calculatedColumnFormula>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calculatedColumnFormula>
    </tableColumn>
    <tableColumn id="12" xr3:uid="{00000000-0010-0000-0100-00000C000000}" name="Ekim" totalsRowFunction="sum" totalsRowDxfId="16" dataCellStyle="ParaBirimi [0]">
      <calculatedColumnFormula>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calculatedColumnFormula>
    </tableColumn>
    <tableColumn id="13" xr3:uid="{00000000-0010-0000-0100-00000D000000}" name="Kasım" totalsRowFunction="sum" totalsRowDxfId="15" dataCellStyle="ParaBirimi [0]">
      <calculatedColumnFormula>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calculatedColumnFormula>
    </tableColumn>
    <tableColumn id="14" xr3:uid="{00000000-0010-0000-0100-00000E000000}" name="Aralık" totalsRowFunction="sum" totalsRowDxfId="14" dataCellStyle="ParaBirimi [0]">
      <calculatedColumnFormula>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calculatedColumnFormula>
    </tableColumn>
    <tableColumn id="15" xr3:uid="{00000000-0010-0000-0100-00000F000000}" name="Toplam" totalsRowFunction="sum" totalsRowDxfId="13" dataCellStyle="ParaBirimi [0]">
      <calculatedColumnFormula>SUM(AylıkGiderlerÖzeti[[#This Row],[Ocak]:[Aralık]])</calculatedColumnFormula>
    </tableColumn>
    <tableColumn id="16" xr3:uid="{00000000-0010-0000-0100-000010000000}" name=" " dataDxfId="12"/>
  </tableColumns>
  <tableStyleInfo name="Aylik giderler özeti" showFirstColumn="0" showLastColumn="0" showRowStripes="1" showColumnStripes="0"/>
  <extLst>
    <ext xmlns:x14="http://schemas.microsoft.com/office/spreadsheetml/2009/9/main" uri="{504A1905-F514-4f6f-8877-14C23A59335A}">
      <x14:table altTextSummary="GM kodunu ve hesap başlığını bu tabloya girin. Her ayın tutarı ve Toplamları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iderlerDökümü" displayName="GiderlerDökümü"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M Kodu" totalsRowLabel="Toplam" dataDxfId="11" totalsRowDxfId="10" dataCellStyle="Virgül"/>
    <tableColumn id="2" xr3:uid="{00000000-0010-0000-0200-000002000000}" name="Fatura Tarihi" totalsRowDxfId="9" dataCellStyle="Tarih"/>
    <tableColumn id="3" xr3:uid="{00000000-0010-0000-0200-000003000000}" name="Fatura No" dataCellStyle="Virgül"/>
    <tableColumn id="4" xr3:uid="{00000000-0010-0000-0200-000004000000}" name="İsteyen:"/>
    <tableColumn id="5" xr3:uid="{00000000-0010-0000-0200-000005000000}" name="Çek Tutarı" dataCellStyle="ParaBirimi [0]"/>
    <tableColumn id="6" xr3:uid="{00000000-0010-0000-0200-000006000000}" name="Alacaklı"/>
    <tableColumn id="7" xr3:uid="{00000000-0010-0000-0200-000007000000}" name="Çek Kullanımı"/>
    <tableColumn id="8" xr3:uid="{00000000-0010-0000-0200-000008000000}" name="Dağıtım Yöntemi"/>
    <tableColumn id="9" xr3:uid="{00000000-0010-0000-0200-000009000000}" name="Kayıt Tarihi" totalsRowFunction="count" totalsRowDxfId="8" dataCellStyle="Tarih"/>
  </tableColumns>
  <tableStyleInfo name="Gider Dökümü"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iğer" displayName="Diğer"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M Kodu" totalsRowLabel="Toplam" dataDxfId="7" totalsRowDxfId="6" dataCellStyle="Virgül"/>
    <tableColumn id="2" xr3:uid="{00000000-0010-0000-0300-000002000000}" name="Çek İsteğinin Başlangıç Tarihi" totalsRowDxfId="5" dataCellStyle="Tarih"/>
    <tableColumn id="3" xr3:uid="{00000000-0010-0000-0300-000003000000}" name="İsteyen:"/>
    <tableColumn id="4" xr3:uid="{00000000-0010-0000-0300-000004000000}" name="Çek Tutarı" dataCellStyle="ParaBirimi [0]"/>
    <tableColumn id="5" xr3:uid="{00000000-0010-0000-0300-000005000000}" name="Geçen Yılın Katılımı" dataCellStyle="ParaBirimi [0]"/>
    <tableColumn id="6" xr3:uid="{00000000-0010-0000-0300-000006000000}" name="Alacaklı"/>
    <tableColumn id="7" xr3:uid="{00000000-0010-0000-0300-000007000000}" name="Kullanıldığı Alan:"/>
    <tableColumn id="8" xr3:uid="{00000000-0010-0000-0300-000008000000}" name="İmzalayan:"/>
    <tableColumn id="9" xr3:uid="{00000000-0010-0000-0300-000009000000}" name="Kategori"/>
    <tableColumn id="10" xr3:uid="{00000000-0010-0000-0300-00000A000000}" name="Dağıtım Yöntemi"/>
    <tableColumn id="11" xr3:uid="{00000000-0010-0000-0300-00000B000000}" name="Kayıt Tarihi" totalsRowFunction="count" totalsRowDxfId="4" dataCellStyle="Tarih"/>
  </tableColumns>
  <tableStyleInfo name="Hayır İşleri ve Sponsorluklar" showFirstColumn="0" showLastColumn="0" showRowStripes="1" showColumnStripes="0"/>
  <extLst>
    <ext xmlns:x14="http://schemas.microsoft.com/office/spreadsheetml/2009/9/main" uri="{504A1905-F514-4f6f-8877-14C23A59335A}">
      <x14:table altTextSummary="GM kodunu, Çek İsteğinin başlatıldığı Tarihi, İsteyen ve Alacaklı adlarını, Çek Tutarını, Kullanım amacını, Önceki Yıl Katılımını, Dağıtım Yöntemini ve Dosya Tarihini bu tabloya girin"/>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RowHeight="30" customHeight="1" x14ac:dyDescent="0.25"/>
  <cols>
    <col min="1" max="1" width="2.7109375" customWidth="1"/>
    <col min="2" max="2" width="16" customWidth="1"/>
    <col min="3" max="3" width="23.5703125" customWidth="1"/>
    <col min="4" max="6" width="18.140625" customWidth="1"/>
    <col min="7" max="7" width="13.85546875" customWidth="1"/>
    <col min="8" max="8" width="2.7109375" customWidth="1"/>
  </cols>
  <sheetData>
    <row r="1" spans="2:7" ht="15" customHeight="1" x14ac:dyDescent="0.25">
      <c r="B1" s="5" t="s">
        <v>0</v>
      </c>
    </row>
    <row r="2" spans="2:7" ht="30" customHeight="1" thickBot="1" x14ac:dyDescent="0.4">
      <c r="B2" s="16" t="s">
        <v>1</v>
      </c>
      <c r="C2" s="16"/>
      <c r="D2" s="16"/>
      <c r="E2" s="16"/>
      <c r="F2" s="2" t="s">
        <v>19</v>
      </c>
      <c r="G2" s="3">
        <f ca="1">YEAR(TODAY())</f>
        <v>2019</v>
      </c>
    </row>
    <row r="3" spans="2:7" ht="15" customHeight="1" thickTop="1" x14ac:dyDescent="0.25"/>
    <row r="4" spans="2:7" ht="30" customHeight="1" x14ac:dyDescent="0.25">
      <c r="B4" t="s">
        <v>2</v>
      </c>
      <c r="C4" t="s">
        <v>4</v>
      </c>
      <c r="D4" t="s">
        <v>17</v>
      </c>
      <c r="E4" t="s">
        <v>18</v>
      </c>
      <c r="F4" t="s">
        <v>71</v>
      </c>
      <c r="G4" t="s">
        <v>20</v>
      </c>
    </row>
    <row r="5" spans="2:7" ht="30" customHeight="1" x14ac:dyDescent="0.25">
      <c r="B5" s="11">
        <v>1000</v>
      </c>
      <c r="C5" t="s">
        <v>5</v>
      </c>
      <c r="D5" s="9">
        <f ca="1">SUMIF(AylıkGiderlerÖzeti[GM Kodu],YılbaşındanBugüneTablosu[[#This Row],[GM Kodu]],AylıkGiderlerÖzeti[Toplam])</f>
        <v>0</v>
      </c>
      <c r="E5" s="9">
        <v>100000</v>
      </c>
      <c r="F5" s="9">
        <f ca="1">IF(YılbaşındanBugüneTablosu[[#This Row],[Bütçe]]="","",YılbaşındanBugüneTablosu[[#This Row],[Bütçe]]-YılbaşındanBugüneTablosu[[#This Row],[Fiili]])</f>
        <v>100000</v>
      </c>
      <c r="G5" s="10">
        <f ca="1">IFERROR(YılbaşındanBugüneTablosu[[#This Row],[Kalan ₺]]/YılbaşındanBugüneTablosu[[#This Row],[Bütçe]],"")</f>
        <v>1</v>
      </c>
    </row>
    <row r="6" spans="2:7" ht="30" customHeight="1" x14ac:dyDescent="0.25">
      <c r="B6" s="11">
        <v>2000</v>
      </c>
      <c r="C6" t="s">
        <v>6</v>
      </c>
      <c r="D6" s="9">
        <f ca="1">SUMIF(AylıkGiderlerÖzeti[GM Kodu],YılbaşındanBugüneTablosu[[#This Row],[GM Kodu]],AylıkGiderlerÖzeti[Toplam])</f>
        <v>0</v>
      </c>
      <c r="E6" s="9">
        <v>100000</v>
      </c>
      <c r="F6" s="9">
        <f ca="1">IF(YılbaşındanBugüneTablosu[[#This Row],[Bütçe]]="","",YılbaşındanBugüneTablosu[[#This Row],[Bütçe]]-YılbaşındanBugüneTablosu[[#This Row],[Fiili]])</f>
        <v>100000</v>
      </c>
      <c r="G6" s="10">
        <f ca="1">IFERROR(YılbaşındanBugüneTablosu[[#This Row],[Kalan ₺]]/YılbaşındanBugüneTablosu[[#This Row],[Bütçe]],"")</f>
        <v>1</v>
      </c>
    </row>
    <row r="7" spans="2:7" ht="30" customHeight="1" x14ac:dyDescent="0.25">
      <c r="B7" s="11">
        <v>3000</v>
      </c>
      <c r="C7" t="s">
        <v>7</v>
      </c>
      <c r="D7" s="9">
        <f ca="1">SUMIF(AylıkGiderlerÖzeti[GM Kodu],YılbaşındanBugüneTablosu[[#This Row],[GM Kodu]],AylıkGiderlerÖzeti[Toplam])</f>
        <v>0</v>
      </c>
      <c r="E7" s="9">
        <v>100000</v>
      </c>
      <c r="F7" s="9">
        <f ca="1">IF(YılbaşındanBugüneTablosu[[#This Row],[Bütçe]]="","",YılbaşındanBugüneTablosu[[#This Row],[Bütçe]]-YılbaşındanBugüneTablosu[[#This Row],[Fiili]])</f>
        <v>100000</v>
      </c>
      <c r="G7" s="10">
        <f ca="1">IFERROR(YılbaşındanBugüneTablosu[[#This Row],[Kalan ₺]]/YılbaşındanBugüneTablosu[[#This Row],[Bütçe]],"")</f>
        <v>1</v>
      </c>
    </row>
    <row r="8" spans="2:7" ht="30" customHeight="1" x14ac:dyDescent="0.25">
      <c r="B8" s="11">
        <v>4000</v>
      </c>
      <c r="C8" t="s">
        <v>8</v>
      </c>
      <c r="D8" s="9">
        <f ca="1">SUMIF(AylıkGiderlerÖzeti[GM Kodu],YılbaşındanBugüneTablosu[[#This Row],[GM Kodu]],AylıkGiderlerÖzeti[Toplam])</f>
        <v>0</v>
      </c>
      <c r="E8" s="9">
        <v>100000</v>
      </c>
      <c r="F8" s="9">
        <f ca="1">IF(YılbaşındanBugüneTablosu[[#This Row],[Bütçe]]="","",YılbaşındanBugüneTablosu[[#This Row],[Bütçe]]-YılbaşındanBugüneTablosu[[#This Row],[Fiili]])</f>
        <v>100000</v>
      </c>
      <c r="G8" s="10">
        <f ca="1">IFERROR(YılbaşındanBugüneTablosu[[#This Row],[Kalan ₺]]/YılbaşındanBugüneTablosu[[#This Row],[Bütçe]],"")</f>
        <v>1</v>
      </c>
    </row>
    <row r="9" spans="2:7" ht="30" customHeight="1" x14ac:dyDescent="0.25">
      <c r="B9" s="11">
        <v>5000</v>
      </c>
      <c r="C9" t="s">
        <v>9</v>
      </c>
      <c r="D9" s="9">
        <f ca="1">SUMIF(AylıkGiderlerÖzeti[GM Kodu],YılbaşındanBugüneTablosu[[#This Row],[GM Kodu]],AylıkGiderlerÖzeti[Toplam])</f>
        <v>0</v>
      </c>
      <c r="E9" s="9">
        <v>50000</v>
      </c>
      <c r="F9" s="9">
        <f ca="1">IF(YılbaşındanBugüneTablosu[[#This Row],[Bütçe]]="","",YılbaşındanBugüneTablosu[[#This Row],[Bütçe]]-YılbaşındanBugüneTablosu[[#This Row],[Fiili]])</f>
        <v>50000</v>
      </c>
      <c r="G9" s="10">
        <f ca="1">IFERROR(YılbaşındanBugüneTablosu[[#This Row],[Kalan ₺]]/YılbaşındanBugüneTablosu[[#This Row],[Bütçe]],"")</f>
        <v>1</v>
      </c>
    </row>
    <row r="10" spans="2:7" ht="30" customHeight="1" x14ac:dyDescent="0.25">
      <c r="B10" s="11">
        <v>6000</v>
      </c>
      <c r="C10" t="s">
        <v>10</v>
      </c>
      <c r="D10" s="9">
        <f ca="1">SUMIF(AylıkGiderlerÖzeti[GM Kodu],YılbaşındanBugüneTablosu[[#This Row],[GM Kodu]],AylıkGiderlerÖzeti[Toplam])</f>
        <v>0</v>
      </c>
      <c r="E10" s="9">
        <v>25000</v>
      </c>
      <c r="F10" s="9">
        <f ca="1">IF(YılbaşındanBugüneTablosu[[#This Row],[Bütçe]]="","",YılbaşındanBugüneTablosu[[#This Row],[Bütçe]]-YılbaşındanBugüneTablosu[[#This Row],[Fiili]])</f>
        <v>25000</v>
      </c>
      <c r="G10" s="10">
        <f ca="1">IFERROR(YılbaşındanBugüneTablosu[[#This Row],[Kalan ₺]]/YılbaşındanBugüneTablosu[[#This Row],[Bütçe]],"")</f>
        <v>1</v>
      </c>
    </row>
    <row r="11" spans="2:7" ht="30" customHeight="1" x14ac:dyDescent="0.25">
      <c r="B11" s="11">
        <v>7000</v>
      </c>
      <c r="C11" t="s">
        <v>11</v>
      </c>
      <c r="D11" s="9">
        <f ca="1">SUMIF(AylıkGiderlerÖzeti[GM Kodu],YılbaşındanBugüneTablosu[[#This Row],[GM Kodu]],AylıkGiderlerÖzeti[Toplam])</f>
        <v>0</v>
      </c>
      <c r="E11" s="9">
        <v>75000</v>
      </c>
      <c r="F11" s="9">
        <f ca="1">IF(YılbaşındanBugüneTablosu[[#This Row],[Bütçe]]="","",YılbaşındanBugüneTablosu[[#This Row],[Bütçe]]-YılbaşındanBugüneTablosu[[#This Row],[Fiili]])</f>
        <v>75000</v>
      </c>
      <c r="G11" s="10">
        <f ca="1">IFERROR(YılbaşındanBugüneTablosu[[#This Row],[Kalan ₺]]/YılbaşındanBugüneTablosu[[#This Row],[Bütçe]],"")</f>
        <v>1</v>
      </c>
    </row>
    <row r="12" spans="2:7" ht="30" customHeight="1" x14ac:dyDescent="0.25">
      <c r="B12" s="11">
        <v>8000</v>
      </c>
      <c r="C12" t="s">
        <v>12</v>
      </c>
      <c r="D12" s="9">
        <f ca="1">SUMIF(AylıkGiderlerÖzeti[GM Kodu],YılbaşındanBugüneTablosu[[#This Row],[GM Kodu]],AylıkGiderlerÖzeti[Toplam])</f>
        <v>0</v>
      </c>
      <c r="E12" s="9">
        <v>65000</v>
      </c>
      <c r="F12" s="9">
        <f ca="1">IF(YılbaşındanBugüneTablosu[[#This Row],[Bütçe]]="","",YılbaşındanBugüneTablosu[[#This Row],[Bütçe]]-YılbaşındanBugüneTablosu[[#This Row],[Fiili]])</f>
        <v>65000</v>
      </c>
      <c r="G12" s="10">
        <f ca="1">IFERROR(YılbaşındanBugüneTablosu[[#This Row],[Kalan ₺]]/YılbaşındanBugüneTablosu[[#This Row],[Bütçe]],"")</f>
        <v>1</v>
      </c>
    </row>
    <row r="13" spans="2:7" ht="30" customHeight="1" x14ac:dyDescent="0.25">
      <c r="B13" s="11">
        <v>9000</v>
      </c>
      <c r="C13" t="s">
        <v>13</v>
      </c>
      <c r="D13" s="9">
        <f ca="1">SUMIF(AylıkGiderlerÖzeti[GM Kodu],YılbaşındanBugüneTablosu[[#This Row],[GM Kodu]],AylıkGiderlerÖzeti[Toplam])</f>
        <v>0</v>
      </c>
      <c r="E13" s="9">
        <v>125000</v>
      </c>
      <c r="F13" s="9">
        <f ca="1">IF(YılbaşındanBugüneTablosu[[#This Row],[Bütçe]]="","",YılbaşındanBugüneTablosu[[#This Row],[Bütçe]]-YılbaşındanBugüneTablosu[[#This Row],[Fiili]])</f>
        <v>125000</v>
      </c>
      <c r="G13" s="10">
        <f ca="1">IFERROR(YılbaşındanBugüneTablosu[[#This Row],[Kalan ₺]]/YılbaşındanBugüneTablosu[[#This Row],[Bütçe]],"")</f>
        <v>1</v>
      </c>
    </row>
    <row r="14" spans="2:7" ht="30" customHeight="1" x14ac:dyDescent="0.25">
      <c r="B14" s="11">
        <v>10000</v>
      </c>
      <c r="C14" t="s">
        <v>14</v>
      </c>
      <c r="D14" s="9">
        <f ca="1">SUMIF(AylıkGiderlerÖzeti[GM Kodu],YılbaşındanBugüneTablosu[[#This Row],[GM Kodu]],AylıkGiderlerÖzeti[Toplam])</f>
        <v>0</v>
      </c>
      <c r="E14" s="9">
        <v>100000</v>
      </c>
      <c r="F14" s="9">
        <f ca="1">IF(YılbaşındanBugüneTablosu[[#This Row],[Bütçe]]="","",YılbaşındanBugüneTablosu[[#This Row],[Bütçe]]-YılbaşındanBugüneTablosu[[#This Row],[Fiili]])</f>
        <v>100000</v>
      </c>
      <c r="G14" s="10">
        <f ca="1">IFERROR(YılbaşındanBugüneTablosu[[#This Row],[Kalan ₺]]/YılbaşındanBugüneTablosu[[#This Row],[Bütçe]],"")</f>
        <v>1</v>
      </c>
    </row>
    <row r="15" spans="2:7" ht="30" customHeight="1" x14ac:dyDescent="0.25">
      <c r="B15" s="11">
        <v>11000</v>
      </c>
      <c r="C15" t="s">
        <v>15</v>
      </c>
      <c r="D15" s="9">
        <f ca="1">SUMIF(AylıkGiderlerÖzeti[GM Kodu],YılbaşındanBugüneTablosu[[#This Row],[GM Kodu]],AylıkGiderlerÖzeti[Toplam])</f>
        <v>0</v>
      </c>
      <c r="E15" s="9">
        <v>250000</v>
      </c>
      <c r="F15" s="9">
        <f ca="1">IF(YılbaşındanBugüneTablosu[[#This Row],[Bütçe]]="","",YılbaşındanBugüneTablosu[[#This Row],[Bütçe]]-YılbaşındanBugüneTablosu[[#This Row],[Fiili]])</f>
        <v>250000</v>
      </c>
      <c r="G15" s="10">
        <f ca="1">IFERROR(YılbaşındanBugüneTablosu[[#This Row],[Kalan ₺]]/YılbaşındanBugüneTablosu[[#This Row],[Bütçe]],"")</f>
        <v>1</v>
      </c>
    </row>
    <row r="16" spans="2:7" ht="30" customHeight="1" x14ac:dyDescent="0.25">
      <c r="B16" s="11">
        <v>12000</v>
      </c>
      <c r="C16" t="s">
        <v>16</v>
      </c>
      <c r="D16" s="9">
        <f ca="1">SUMIF(AylıkGiderlerÖzeti[GM Kodu],YılbaşındanBugüneTablosu[[#This Row],[GM Kodu]],AylıkGiderlerÖzeti[Toplam])</f>
        <v>0</v>
      </c>
      <c r="E16" s="9">
        <v>50000</v>
      </c>
      <c r="F16" s="9">
        <f ca="1">IF(YılbaşındanBugüneTablosu[[#This Row],[Bütçe]]="","",YılbaşındanBugüneTablosu[[#This Row],[Bütçe]]-YılbaşındanBugüneTablosu[[#This Row],[Fiili]])</f>
        <v>50000</v>
      </c>
      <c r="G16" s="10">
        <f ca="1">IFERROR(YılbaşındanBugüneTablosu[[#This Row],[Kalan ₺]]/YılbaşındanBugüneTablosu[[#This Row],[Bütçe]],"")</f>
        <v>1</v>
      </c>
    </row>
    <row r="17" spans="2:7" ht="30" customHeight="1" x14ac:dyDescent="0.25">
      <c r="B17" t="s">
        <v>3</v>
      </c>
      <c r="D17" s="15">
        <f ca="1">SUBTOTAL(109,YılbaşındanBugüneTablosu[Fiili])</f>
        <v>0</v>
      </c>
      <c r="E17" s="15">
        <f>SUBTOTAL(109,YılbaşındanBugüneTablosu[Bütçe])</f>
        <v>1140000</v>
      </c>
      <c r="F17" s="15">
        <f ca="1">SUBTOTAL(109,YılbaşındanBugüneTablosu[Kalan ₺])</f>
        <v>1140000</v>
      </c>
      <c r="G17" s="8">
        <f ca="1">YılbaşındanBugüneTablosu[[#Totals],[Kalan ₺]]/YılbaşındanBugüneTablosu[[#Totals],[Bütçe]]</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Bu çalışma kitabında Bütçe Karşılaştırmalı bir Genel Muhasebe oluşturun. Bu çalışma sayfasındaki Yılbaşından Bugüne tablosuna ayrıntıları girin. Gezinti bağlantısı B1 hücresindedir" sqref="A1" xr:uid="{00000000-0002-0000-0000-000000000000}"/>
    <dataValidation allowBlank="1" showInputMessage="1" showErrorMessage="1" prompt="Bu çalışma sayfasının başlığı bu hücrededir. Yılı G2 hücresine girin" sqref="B2:E2" xr:uid="{00000000-0002-0000-0000-000001000000}"/>
    <dataValidation allowBlank="1" showInputMessage="1" showErrorMessage="1" prompt="Sağdaki hücreye yılı girin" sqref="F2" xr:uid="{00000000-0002-0000-0000-000002000000}"/>
    <dataValidation allowBlank="1" showInputMessage="1" showErrorMessage="1" prompt="Bu hücreye yılı girin" sqref="G2" xr:uid="{00000000-0002-0000-0000-000003000000}"/>
    <dataValidation allowBlank="1" showInputMessage="1" showErrorMessage="1" prompt="Bu başlık altındaki bu sütuna Genel Muhasebe kodunu girin" sqref="B4" xr:uid="{00000000-0002-0000-0000-000004000000}"/>
    <dataValidation allowBlank="1" showInputMessage="1" showErrorMessage="1" prompt="Bu sütundaki bu başlığın altına Hesap Başlığını girin" sqref="C4" xr:uid="{00000000-0002-0000-0000-000005000000}"/>
    <dataValidation allowBlank="1" showInputMessage="1" showErrorMessage="1" prompt="Fiili tutar, bu sütundaki bu başlığın altında otomatik olarak hesaplanır" sqref="D4" xr:uid="{00000000-0002-0000-0000-000006000000}"/>
    <dataValidation allowBlank="1" showInputMessage="1" showErrorMessage="1" prompt="Bu sütundaki bu başlığın altına Bütçe Tutarını girin" sqref="E4" xr:uid="{00000000-0002-0000-0000-000007000000}"/>
    <dataValidation allowBlank="1" showInputMessage="1" showErrorMessage="1" prompt="Kalan tutar için veri çubuğu, bu sütundaki bu başlığın altında otomatik olarak güncelleştirilir" sqref="F4" xr:uid="{00000000-0002-0000-0000-000008000000}"/>
    <dataValidation allowBlank="1" showInputMessage="1" showErrorMessage="1" prompt="Kalan yüzdesi, bu sütundaki bu başlığın altında otomatik olarak hesaplanır" sqref="G4" xr:uid="{00000000-0002-0000-0000-000009000000}"/>
    <dataValidation allowBlank="1" showInputMessage="1" showErrorMessage="1" prompt="Gezinti bağlantısı bu hücrede. AYLIK GİDERLER ÖZETİ çalışma sayfasına gitmek için seçin" sqref="B1" xr:uid="{00000000-0002-0000-0000-00000A000000}"/>
  </dataValidations>
  <hyperlinks>
    <hyperlink ref="B1" location="'AYLIK GİDERLER ÖZETİ'!A1" tooltip="AYLIK GİDERLER ÖZETİ çalışma sayfasına gitmek için seçin" display="MONTHLY EXPENSES SUMMARY" xr:uid="{00000000-0004-0000-0000-000000000000}"/>
  </hyperlinks>
  <printOptions horizontalCentered="1"/>
  <pageMargins left="0.4" right="0.4" top="0.4" bottom="0.6"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defaultRowHeight="30" customHeight="1" x14ac:dyDescent="0.25"/>
  <cols>
    <col min="1" max="1" width="2.7109375" customWidth="1"/>
    <col min="2" max="2" width="16" customWidth="1"/>
    <col min="3" max="3" width="18" bestFit="1" customWidth="1"/>
    <col min="4" max="15" width="12.5703125" customWidth="1"/>
    <col min="16" max="16" width="12.28515625" customWidth="1"/>
  </cols>
  <sheetData>
    <row r="1" spans="2:17" ht="15" customHeight="1" x14ac:dyDescent="0.25">
      <c r="B1" s="5" t="s">
        <v>21</v>
      </c>
      <c r="C1" s="5" t="s">
        <v>23</v>
      </c>
    </row>
    <row r="2" spans="2:17" ht="24.75" customHeight="1" thickBot="1" x14ac:dyDescent="0.4">
      <c r="B2" s="17" t="s">
        <v>0</v>
      </c>
      <c r="C2" s="17"/>
      <c r="D2" s="17"/>
      <c r="E2" s="17"/>
      <c r="F2" s="17"/>
      <c r="G2" s="17"/>
      <c r="H2" s="17"/>
      <c r="I2" s="17"/>
      <c r="J2" s="17"/>
      <c r="K2" s="17"/>
      <c r="L2" s="17"/>
      <c r="M2" s="17"/>
      <c r="N2" s="17"/>
      <c r="O2" s="17"/>
      <c r="P2" s="17"/>
      <c r="Q2" s="17"/>
    </row>
    <row r="3" spans="2:17" ht="36.950000000000003" customHeight="1" thickTop="1" x14ac:dyDescent="0.25">
      <c r="B3" s="6" t="s">
        <v>22</v>
      </c>
      <c r="D3" s="1">
        <f ca="1">DATEVALUE("1-OCA"&amp;_YIL)</f>
        <v>43466</v>
      </c>
      <c r="E3" s="1">
        <f ca="1">DATEVALUE("1-ŞUB"&amp;_YIL)</f>
        <v>43497</v>
      </c>
      <c r="F3" s="1">
        <f ca="1">DATEVALUE("1-MAR"&amp;_YIL)</f>
        <v>43525</v>
      </c>
      <c r="G3" s="1">
        <f ca="1">DATEVALUE("1-NİS"&amp;_YIL)</f>
        <v>43556</v>
      </c>
      <c r="H3" s="1">
        <f ca="1">DATEVALUE("1-MAY"&amp;_YIL)</f>
        <v>43586</v>
      </c>
      <c r="I3" s="1">
        <f ca="1">DATEVALUE("1-HAZ"&amp;_YIL)</f>
        <v>43617</v>
      </c>
      <c r="J3" s="1">
        <f ca="1">DATEVALUE("1-TEM"&amp;_YIL)</f>
        <v>43647</v>
      </c>
      <c r="K3" s="1">
        <f ca="1">DATEVALUE("1-AĞU"&amp;_YIL)</f>
        <v>43678</v>
      </c>
      <c r="L3" s="1">
        <f ca="1">DATEVALUE("1-EYL"&amp;_YIL)</f>
        <v>43709</v>
      </c>
      <c r="M3" s="1">
        <f ca="1">DATEVALUE("1-EKİ"&amp;_YIL)</f>
        <v>43739</v>
      </c>
      <c r="N3" s="1">
        <f ca="1">DATEVALUE("1-KAS"&amp;_YIL)</f>
        <v>43770</v>
      </c>
      <c r="O3" s="1">
        <f ca="1">DATEVALUE("1-ARA"&amp;_YIL)</f>
        <v>43800</v>
      </c>
    </row>
    <row r="4" spans="2:17" ht="37.5" customHeight="1" x14ac:dyDescent="0.25">
      <c r="B4" s="1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30" customHeight="1" x14ac:dyDescent="0.25">
      <c r="B5" t="s">
        <v>2</v>
      </c>
      <c r="C5" t="s">
        <v>4</v>
      </c>
      <c r="D5" t="s">
        <v>24</v>
      </c>
      <c r="E5" t="s">
        <v>25</v>
      </c>
      <c r="F5" t="s">
        <v>26</v>
      </c>
      <c r="G5" t="s">
        <v>27</v>
      </c>
      <c r="H5" t="s">
        <v>28</v>
      </c>
      <c r="I5" t="s">
        <v>29</v>
      </c>
      <c r="J5" t="s">
        <v>30</v>
      </c>
      <c r="K5" t="s">
        <v>31</v>
      </c>
      <c r="L5" t="s">
        <v>32</v>
      </c>
      <c r="M5" t="s">
        <v>33</v>
      </c>
      <c r="N5" t="s">
        <v>34</v>
      </c>
      <c r="O5" t="s">
        <v>35</v>
      </c>
      <c r="P5" t="s">
        <v>3</v>
      </c>
      <c r="Q5" t="s">
        <v>36</v>
      </c>
    </row>
    <row r="6" spans="2:17" ht="30" customHeight="1" x14ac:dyDescent="0.25">
      <c r="B6" s="11">
        <v>1000</v>
      </c>
      <c r="C6" t="s">
        <v>5</v>
      </c>
      <c r="D6"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6"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6"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6"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6"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6"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6"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6"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6"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6"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6"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6"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6" s="9">
        <f ca="1">SUM(AylıkGiderlerÖzeti[[#This Row],[Ocak]:[Aralık]])</f>
        <v>0</v>
      </c>
      <c r="Q6" s="15"/>
    </row>
    <row r="7" spans="2:17" ht="30" customHeight="1" x14ac:dyDescent="0.25">
      <c r="B7" s="11">
        <v>2000</v>
      </c>
      <c r="C7" t="s">
        <v>6</v>
      </c>
      <c r="D7"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7"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7"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7"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7"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7"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7"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7"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7"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7"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7"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7"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7" s="9">
        <f ca="1">SUM(AylıkGiderlerÖzeti[[#This Row],[Ocak]:[Aralık]])</f>
        <v>0</v>
      </c>
      <c r="Q7" s="15"/>
    </row>
    <row r="8" spans="2:17" ht="30" customHeight="1" x14ac:dyDescent="0.25">
      <c r="B8" s="11">
        <v>3000</v>
      </c>
      <c r="C8" t="s">
        <v>7</v>
      </c>
      <c r="D8"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8"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8"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8"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8"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8"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8"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8"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8"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8"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8"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8"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8" s="9">
        <f ca="1">SUM(AylıkGiderlerÖzeti[[#This Row],[Ocak]:[Aralık]])</f>
        <v>0</v>
      </c>
      <c r="Q8" s="15"/>
    </row>
    <row r="9" spans="2:17" ht="30" customHeight="1" x14ac:dyDescent="0.25">
      <c r="B9" s="11">
        <v>4000</v>
      </c>
      <c r="C9" t="s">
        <v>8</v>
      </c>
      <c r="D9"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9"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9"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9"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9"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9"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9"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9"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9"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9"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9"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9"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9" s="9">
        <f ca="1">SUM(AylıkGiderlerÖzeti[[#This Row],[Ocak]:[Aralık]])</f>
        <v>0</v>
      </c>
      <c r="Q9" s="15"/>
    </row>
    <row r="10" spans="2:17" ht="30" customHeight="1" x14ac:dyDescent="0.25">
      <c r="B10" s="11">
        <v>5000</v>
      </c>
      <c r="C10" t="s">
        <v>9</v>
      </c>
      <c r="D10"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0"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0"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0"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0"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0"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0"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0"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0"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0"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0"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0"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0" s="9">
        <f ca="1">SUM(AylıkGiderlerÖzeti[[#This Row],[Ocak]:[Aralık]])</f>
        <v>0</v>
      </c>
      <c r="Q10" s="15"/>
    </row>
    <row r="11" spans="2:17" ht="30" customHeight="1" x14ac:dyDescent="0.25">
      <c r="B11" s="11">
        <v>6000</v>
      </c>
      <c r="C11" t="s">
        <v>10</v>
      </c>
      <c r="D11"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1"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1"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1"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1"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1"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1"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1"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1"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1"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1"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1"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1" s="9">
        <f ca="1">SUM(AylıkGiderlerÖzeti[[#This Row],[Ocak]:[Aralık]])</f>
        <v>0</v>
      </c>
      <c r="Q11" s="15"/>
    </row>
    <row r="12" spans="2:17" ht="30" customHeight="1" x14ac:dyDescent="0.25">
      <c r="B12" s="11">
        <v>7000</v>
      </c>
      <c r="C12" t="s">
        <v>11</v>
      </c>
      <c r="D12"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2"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2"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2"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2"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2"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2"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2"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2"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2"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2"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2"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2" s="9">
        <f ca="1">SUM(AylıkGiderlerÖzeti[[#This Row],[Ocak]:[Aralık]])</f>
        <v>0</v>
      </c>
      <c r="Q12" s="15"/>
    </row>
    <row r="13" spans="2:17" ht="30" customHeight="1" x14ac:dyDescent="0.25">
      <c r="B13" s="11">
        <v>8000</v>
      </c>
      <c r="C13" t="s">
        <v>12</v>
      </c>
      <c r="D13"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3"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3"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3"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3"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3"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3"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3"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3"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3"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3"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3"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3" s="9">
        <f ca="1">SUM(AylıkGiderlerÖzeti[[#This Row],[Ocak]:[Aralık]])</f>
        <v>0</v>
      </c>
      <c r="Q13" s="15"/>
    </row>
    <row r="14" spans="2:17" ht="30" customHeight="1" x14ac:dyDescent="0.25">
      <c r="B14" s="11">
        <v>9000</v>
      </c>
      <c r="C14" t="s">
        <v>13</v>
      </c>
      <c r="D14"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4"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4"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4"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4"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4"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4"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4"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4"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4"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4"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4"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4" s="9">
        <f ca="1">SUM(AylıkGiderlerÖzeti[[#This Row],[Ocak]:[Aralık]])</f>
        <v>0</v>
      </c>
      <c r="Q14" s="15"/>
    </row>
    <row r="15" spans="2:17" ht="30" customHeight="1" x14ac:dyDescent="0.25">
      <c r="B15" s="11">
        <v>10000</v>
      </c>
      <c r="C15" t="s">
        <v>14</v>
      </c>
      <c r="D15"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5"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5"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5"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5"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5"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5"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5"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5"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5"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5"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5"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5" s="9">
        <f ca="1">SUM(AylıkGiderlerÖzeti[[#This Row],[Ocak]:[Aralık]])</f>
        <v>0</v>
      </c>
      <c r="Q15" s="15"/>
    </row>
    <row r="16" spans="2:17" ht="30" customHeight="1" x14ac:dyDescent="0.25">
      <c r="B16" s="11">
        <v>11000</v>
      </c>
      <c r="C16" t="s">
        <v>15</v>
      </c>
      <c r="D16"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6"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6"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6"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6"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6"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6"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6"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6"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6"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6"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6"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6" s="9">
        <f ca="1">SUM(AylıkGiderlerÖzeti[[#This Row],[Ocak]:[Aralık]])</f>
        <v>0</v>
      </c>
      <c r="Q16" s="15"/>
    </row>
    <row r="17" spans="2:17" ht="30" customHeight="1" x14ac:dyDescent="0.25">
      <c r="B17" s="11">
        <v>12000</v>
      </c>
      <c r="C17" t="s">
        <v>16</v>
      </c>
      <c r="D17" s="9">
        <f ca="1">SUMIFS(GiderlerDökümü[Çek Tutarı],GiderlerDökümü[GM Kodu],AylıkGiderlerÖzeti[[#This Row],[GM Kodu]],GiderlerDökümü[Fatura Tarihi],"&gt;="&amp;D$3,GiderlerDökümü[Fatura Tarihi],"&lt;="&amp;D$4)+SUMIFS(Diğer[Çek Tutarı],Diğer[GM Kodu],AylıkGiderlerÖzeti[[#This Row],[GM Kodu]],Diğer[Çek İsteğinin Başlangıç Tarihi],"&gt;="&amp;DATEVALUE("1."&amp;AylıkGiderlerÖzeti[[#Headers],[Ocak]]&amp;_xlfn.SINGLE(_YIL)),Diğer[Çek İsteğinin Başlangıç Tarihi],"&lt;="&amp;D$4)</f>
        <v>0</v>
      </c>
      <c r="E17" s="9">
        <f ca="1">SUMIFS(GiderlerDökümü[Çek Tutarı],GiderlerDökümü[GM Kodu],AylıkGiderlerÖzeti[[#This Row],[GM Kodu]],GiderlerDökümü[Fatura Tarihi],"&gt;="&amp;E$3,GiderlerDökümü[Fatura Tarihi],"&lt;="&amp;E$4)+SUMIFS(Diğer[Çek Tutarı],Diğer[GM Kodu],AylıkGiderlerÖzeti[[#This Row],[GM Kodu]],Diğer[Çek İsteğinin Başlangıç Tarihi],"&gt;="&amp;DATEVALUE("1."&amp;AylıkGiderlerÖzeti[[#Headers],[Şubat]]&amp;_xlfn.SINGLE(_YIL)),Diğer[Çek İsteğinin Başlangıç Tarihi],"&lt;="&amp;E$4)</f>
        <v>0</v>
      </c>
      <c r="F17" s="9">
        <f ca="1">SUMIFS(GiderlerDökümü[Çek Tutarı],GiderlerDökümü[GM Kodu],AylıkGiderlerÖzeti[[#This Row],[GM Kodu]],GiderlerDökümü[Fatura Tarihi],"&gt;="&amp;F$3,GiderlerDökümü[Fatura Tarihi],"&lt;="&amp;F$4)+SUMIFS(Diğer[Çek Tutarı],Diğer[GM Kodu],AylıkGiderlerÖzeti[[#This Row],[GM Kodu]],Diğer[Çek İsteğinin Başlangıç Tarihi],"&gt;="&amp;DATEVALUE("1."&amp;AylıkGiderlerÖzeti[[#Headers],[Mart]]&amp;_xlfn.SINGLE(_YIL)),Diğer[Çek İsteğinin Başlangıç Tarihi],"&lt;="&amp;F$4)</f>
        <v>0</v>
      </c>
      <c r="G17" s="9">
        <f ca="1">SUMIFS(GiderlerDökümü[Çek Tutarı],GiderlerDökümü[GM Kodu],AylıkGiderlerÖzeti[[#This Row],[GM Kodu]],GiderlerDökümü[Fatura Tarihi],"&gt;="&amp;G$3,GiderlerDökümü[Fatura Tarihi],"&lt;="&amp;G$4)+SUMIFS(Diğer[Çek Tutarı],Diğer[GM Kodu],AylıkGiderlerÖzeti[[#This Row],[GM Kodu]],Diğer[Çek İsteğinin Başlangıç Tarihi],"&gt;="&amp;DATEVALUE("1."&amp;AylıkGiderlerÖzeti[[#Headers],[Nisan]]&amp;_xlfn.SINGLE(_YIL)),Diğer[Çek İsteğinin Başlangıç Tarihi],"&lt;="&amp;G$4)</f>
        <v>0</v>
      </c>
      <c r="H17" s="9">
        <f ca="1">SUMIFS(GiderlerDökümü[Çek Tutarı],GiderlerDökümü[GM Kodu],AylıkGiderlerÖzeti[[#This Row],[GM Kodu]],GiderlerDökümü[Fatura Tarihi],"&gt;="&amp;H$3,GiderlerDökümü[Fatura Tarihi],"&lt;="&amp;H$4)+SUMIFS(Diğer[Çek Tutarı],Diğer[GM Kodu],AylıkGiderlerÖzeti[[#This Row],[GM Kodu]],Diğer[Çek İsteğinin Başlangıç Tarihi],"&gt;="&amp;DATEVALUE("1."&amp;AylıkGiderlerÖzeti[[#Headers],[Mayıs]]&amp;_xlfn.SINGLE(_YIL)),Diğer[Çek İsteğinin Başlangıç Tarihi],"&lt;="&amp;H$4)</f>
        <v>0</v>
      </c>
      <c r="I17" s="9">
        <f ca="1">SUMIFS(GiderlerDökümü[Çek Tutarı],GiderlerDökümü[GM Kodu],AylıkGiderlerÖzeti[[#This Row],[GM Kodu]],GiderlerDökümü[Fatura Tarihi],"&gt;="&amp;I$3,GiderlerDökümü[Fatura Tarihi],"&lt;="&amp;I$4)+SUMIFS(Diğer[Çek Tutarı],Diğer[GM Kodu],AylıkGiderlerÖzeti[[#This Row],[GM Kodu]],Diğer[Çek İsteğinin Başlangıç Tarihi],"&gt;="&amp;DATEVALUE("1."&amp;AylıkGiderlerÖzeti[[#Headers],[Haziran]]&amp;_xlfn.SINGLE(_YIL)),Diğer[Çek İsteğinin Başlangıç Tarihi],"&lt;="&amp;I$4)</f>
        <v>0</v>
      </c>
      <c r="J17" s="9">
        <f ca="1">SUMIFS(GiderlerDökümü[Çek Tutarı],GiderlerDökümü[GM Kodu],AylıkGiderlerÖzeti[[#This Row],[GM Kodu]],GiderlerDökümü[Fatura Tarihi],"&gt;="&amp;J$3,GiderlerDökümü[Fatura Tarihi],"&lt;="&amp;J$4)+SUMIFS(Diğer[Çek Tutarı],Diğer[GM Kodu],AylıkGiderlerÖzeti[[#This Row],[GM Kodu]],Diğer[Çek İsteğinin Başlangıç Tarihi],"&gt;="&amp;DATEVALUE("1."&amp;AylıkGiderlerÖzeti[[#Headers],[Temmuz]]&amp;_xlfn.SINGLE(_YIL)),Diğer[Çek İsteğinin Başlangıç Tarihi],"&lt;="&amp;J$4)</f>
        <v>0</v>
      </c>
      <c r="K17" s="9">
        <f ca="1">SUMIFS(GiderlerDökümü[Çek Tutarı],GiderlerDökümü[GM Kodu],AylıkGiderlerÖzeti[[#This Row],[GM Kodu]],GiderlerDökümü[Fatura Tarihi],"&gt;="&amp;K$3,GiderlerDökümü[Fatura Tarihi],"&lt;="&amp;K$4)+SUMIFS(Diğer[Çek Tutarı],Diğer[GM Kodu],AylıkGiderlerÖzeti[[#This Row],[GM Kodu]],Diğer[Çek İsteğinin Başlangıç Tarihi],"&gt;="&amp;DATEVALUE("1."&amp;AylıkGiderlerÖzeti[[#Headers],[Ağustos]]&amp;_xlfn.SINGLE(_YIL)),Diğer[Çek İsteğinin Başlangıç Tarihi],"&lt;="&amp;K$4)</f>
        <v>0</v>
      </c>
      <c r="L17" s="9">
        <f ca="1">SUMIFS(GiderlerDökümü[Çek Tutarı],GiderlerDökümü[GM Kodu],AylıkGiderlerÖzeti[[#This Row],[GM Kodu]],GiderlerDökümü[Fatura Tarihi],"&gt;="&amp;L$3,GiderlerDökümü[Fatura Tarihi],"&lt;="&amp;L$4)+SUMIFS(Diğer[Çek Tutarı],Diğer[GM Kodu],AylıkGiderlerÖzeti[[#This Row],[GM Kodu]],Diğer[Çek İsteğinin Başlangıç Tarihi],"&gt;="&amp;DATEVALUE("1."&amp;AylıkGiderlerÖzeti[[#Headers],[Eylül]]&amp;_xlfn.SINGLE(_YIL)),Diğer[Çek İsteğinin Başlangıç Tarihi],"&lt;="&amp;L$4)</f>
        <v>0</v>
      </c>
      <c r="M17" s="9">
        <f ca="1">SUMIFS(GiderlerDökümü[Çek Tutarı],GiderlerDökümü[GM Kodu],AylıkGiderlerÖzeti[[#This Row],[GM Kodu]],GiderlerDökümü[Fatura Tarihi],"&gt;="&amp;M$3,GiderlerDökümü[Fatura Tarihi],"&lt;="&amp;M$4)+SUMIFS(Diğer[Çek Tutarı],Diğer[GM Kodu],AylıkGiderlerÖzeti[[#This Row],[GM Kodu]],Diğer[Çek İsteğinin Başlangıç Tarihi],"&gt;="&amp;DATEVALUE("1."&amp;AylıkGiderlerÖzeti[[#Headers],[Ekim]]&amp;_xlfn.SINGLE(_YIL)),Diğer[Çek İsteğinin Başlangıç Tarihi],"&lt;="&amp;M$4)</f>
        <v>0</v>
      </c>
      <c r="N17" s="9">
        <f ca="1">SUMIFS(GiderlerDökümü[Çek Tutarı],GiderlerDökümü[GM Kodu],AylıkGiderlerÖzeti[[#This Row],[GM Kodu]],GiderlerDökümü[Fatura Tarihi],"&gt;="&amp;N$3,GiderlerDökümü[Fatura Tarihi],"&lt;="&amp;N$4)+SUMIFS(Diğer[Çek Tutarı],Diğer[GM Kodu],AylıkGiderlerÖzeti[[#This Row],[GM Kodu]],Diğer[Çek İsteğinin Başlangıç Tarihi],"&gt;="&amp;DATEVALUE("1."&amp;AylıkGiderlerÖzeti[[#Headers],[Kasım]]&amp;_xlfn.SINGLE(_YIL)),Diğer[Çek İsteğinin Başlangıç Tarihi],"&lt;="&amp;N$4)</f>
        <v>0</v>
      </c>
      <c r="O17" s="9">
        <f ca="1">SUMIFS(GiderlerDökümü[Çek Tutarı],GiderlerDökümü[GM Kodu],AylıkGiderlerÖzeti[[#This Row],[GM Kodu]],GiderlerDökümü[Fatura Tarihi],"&gt;="&amp;O$3,GiderlerDökümü[Fatura Tarihi],"&lt;="&amp;O$4)+SUMIFS(Diğer[Çek Tutarı],Diğer[GM Kodu],AylıkGiderlerÖzeti[[#This Row],[GM Kodu]],Diğer[Çek İsteğinin Başlangıç Tarihi],"&gt;="&amp;DATEVALUE("1."&amp;AylıkGiderlerÖzeti[[#Headers],[Aralık]]&amp;_xlfn.SINGLE(_YIL)),Diğer[Çek İsteğinin Başlangıç Tarihi],"&lt;="&amp;O$4)</f>
        <v>0</v>
      </c>
      <c r="P17" s="9">
        <f ca="1">SUM(AylıkGiderlerÖzeti[[#This Row],[Ocak]:[Aralık]])</f>
        <v>0</v>
      </c>
      <c r="Q17" s="15"/>
    </row>
    <row r="18" spans="2:17" ht="30" customHeight="1" x14ac:dyDescent="0.25">
      <c r="B18" s="7" t="s">
        <v>3</v>
      </c>
      <c r="D18" s="15">
        <f ca="1">SUBTOTAL(109,AylıkGiderlerÖzeti[Ocak])</f>
        <v>0</v>
      </c>
      <c r="E18" s="15">
        <f ca="1">SUBTOTAL(109,AylıkGiderlerÖzeti[Şubat])</f>
        <v>0</v>
      </c>
      <c r="F18" s="15">
        <f ca="1">SUBTOTAL(109,AylıkGiderlerÖzeti[Mart])</f>
        <v>0</v>
      </c>
      <c r="G18" s="15">
        <f ca="1">SUBTOTAL(109,AylıkGiderlerÖzeti[Nisan])</f>
        <v>0</v>
      </c>
      <c r="H18" s="15">
        <f ca="1">SUBTOTAL(109,AylıkGiderlerÖzeti[Mayıs])</f>
        <v>0</v>
      </c>
      <c r="I18" s="15">
        <f ca="1">SUBTOTAL(109,AylıkGiderlerÖzeti[Haziran])</f>
        <v>0</v>
      </c>
      <c r="J18" s="15">
        <f ca="1">SUBTOTAL(109,AylıkGiderlerÖzeti[Temmuz])</f>
        <v>0</v>
      </c>
      <c r="K18" s="15">
        <f ca="1">SUBTOTAL(109,AylıkGiderlerÖzeti[Ağustos])</f>
        <v>0</v>
      </c>
      <c r="L18" s="15">
        <f ca="1">SUBTOTAL(109,AylıkGiderlerÖzeti[Eylül])</f>
        <v>0</v>
      </c>
      <c r="M18" s="15">
        <f ca="1">SUBTOTAL(109,AylıkGiderlerÖzeti[Ekim])</f>
        <v>0</v>
      </c>
      <c r="N18" s="15">
        <f ca="1">SUBTOTAL(109,AylıkGiderlerÖzeti[Kasım])</f>
        <v>0</v>
      </c>
      <c r="O18" s="15">
        <f ca="1">SUBTOTAL(109,AylıkGiderlerÖzeti[Aralık])</f>
        <v>0</v>
      </c>
      <c r="P18" s="15">
        <f ca="1">SUBTOTAL(109,AylıkGiderlerÖzeti[Toplam])</f>
        <v>0</v>
      </c>
    </row>
  </sheetData>
  <mergeCells count="1">
    <mergeCell ref="B2:Q2"/>
  </mergeCells>
  <dataValidations count="9">
    <dataValidation allowBlank="1" showInputMessage="1" showErrorMessage="1" prompt="Bu çalışma sayfasında Aylık Giderler Özeti oluşturun. Ayrıntıları Aylık Giderler tablosuna girin. B1 ve C1 hücrelerindeki gezinti bağlantıları, Önceki ve Sonraki çalışma sayfasına gider" sqref="A1" xr:uid="{00000000-0002-0000-0100-000000000000}"/>
    <dataValidation allowBlank="1" showInputMessage="1" showErrorMessage="1" prompt="Bu başlık altındaki bu sütuna Genel Muhasebe kodunu girin" sqref="B5" xr:uid="{00000000-0002-0000-0100-000001000000}"/>
    <dataValidation allowBlank="1" showInputMessage="1" showErrorMessage="1" prompt="Bu sütundaki bu başlığın altına Hesap Başlığını girin" sqref="C5" xr:uid="{00000000-0002-0000-0100-000002000000}"/>
    <dataValidation allowBlank="1" showInputMessage="1" showErrorMessage="1" prompt="Bu ayın fiili tutarı, bu sütundaki bu başlığın altında otomatik olarak hesaplanır" sqref="D5:O5" xr:uid="{00000000-0002-0000-0100-000003000000}"/>
    <dataValidation allowBlank="1" showInputMessage="1" showErrorMessage="1" prompt="Toplam, bu sütundaki bu başlığın altında otomatik olarak hesaplanır" sqref="P5" xr:uid="{00000000-0002-0000-0100-000004000000}"/>
    <dataValidation allowBlank="1" showInputMessage="1" showErrorMessage="1" prompt="Bu sütunda 1 giderin 12 aylık eğilimini görselleştiren bir mini grafik gösterilir " sqref="Q5" xr:uid="{00000000-0002-0000-0100-000005000000}"/>
    <dataValidation allowBlank="1" showInputMessage="1" showErrorMessage="1" prompt="Gezinti bağlantısı bu hücrededir. YB BÜTÇE ÖZETİ çalışma sayfasına gitmek için seçin" sqref="B1" xr:uid="{00000000-0002-0000-0100-000006000000}"/>
    <dataValidation allowBlank="1" showInputMessage="1" showErrorMessage="1" prompt="Gezinti bağlantısı bu hücrededir. GİDERLER DÖKÜMÜ çalışma sayfasına gitmek için seçin" sqref="C1" xr:uid="{00000000-0002-0000-0100-000007000000}"/>
    <dataValidation allowBlank="1" showInputMessage="1" showErrorMessage="1" prompt="Bu çalışma sayfasının başlığı bu hücrededir. Tabloyu Hesap Başlığına göre filtrelemeye yarayan dilimleyici B3 hücresindedir. D3 ile Q4 arası hücrelerde bulunan formülleri silmeyin." sqref="B2:Q2" xr:uid="{00000000-0002-0000-0100-000008000000}"/>
  </dataValidations>
  <hyperlinks>
    <hyperlink ref="B1" location="'YB BÜTÇE ÖZETİ'!A1" tooltip="YB BÜTÇE ÖZETİ çalışma sayfasına gitmek için seçin" display="YTD BUDGET SUMMARY" xr:uid="{00000000-0004-0000-0100-000000000000}"/>
    <hyperlink ref="C1" location="'GİDER DÖKÜMÜ'!A1" tooltip="GİDER DÖKÜMÜ çalışma sayfasına gitmek için seçin" display="ITEMIZED EXPENSES" xr:uid="{00000000-0004-0000-0100-000001000000}"/>
  </hyperlinks>
  <printOptions horizontalCentered="1"/>
  <pageMargins left="0.4" right="0.4" top="0.4" bottom="0.6" header="0.3" footer="0.3"/>
  <pageSetup paperSize="9" scale="63"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'AYLIK GİDERLER ÖZETİ'!D6:O6</xm:f>
              <xm:sqref>Q6</xm:sqref>
            </x14:sparkline>
            <x14:sparkline>
              <xm:f>'AYLIK GİDERLER ÖZETİ'!D7:O7</xm:f>
              <xm:sqref>Q7</xm:sqref>
            </x14:sparkline>
            <x14:sparkline>
              <xm:f>'AYLIK GİDERLER ÖZETİ'!D8:O8</xm:f>
              <xm:sqref>Q8</xm:sqref>
            </x14:sparkline>
            <x14:sparkline>
              <xm:f>'AYLIK GİDERLER ÖZETİ'!D9:O9</xm:f>
              <xm:sqref>Q9</xm:sqref>
            </x14:sparkline>
            <x14:sparkline>
              <xm:f>'AYLIK GİDERLER ÖZETİ'!D10:O10</xm:f>
              <xm:sqref>Q10</xm:sqref>
            </x14:sparkline>
            <x14:sparkline>
              <xm:f>'AYLIK GİDERLER ÖZETİ'!D11:O11</xm:f>
              <xm:sqref>Q11</xm:sqref>
            </x14:sparkline>
            <x14:sparkline>
              <xm:f>'AYLIK GİDERLER ÖZETİ'!D12:O12</xm:f>
              <xm:sqref>Q12</xm:sqref>
            </x14:sparkline>
            <x14:sparkline>
              <xm:f>'AYLIK GİDERLER ÖZETİ'!D13:O13</xm:f>
              <xm:sqref>Q13</xm:sqref>
            </x14:sparkline>
            <x14:sparkline>
              <xm:f>'AYLIK GİDERLER ÖZETİ'!D14:O14</xm:f>
              <xm:sqref>Q14</xm:sqref>
            </x14:sparkline>
            <x14:sparkline>
              <xm:f>'AYLIK GİDERLER ÖZETİ'!D15:O15</xm:f>
              <xm:sqref>Q15</xm:sqref>
            </x14:sparkline>
            <x14:sparkline>
              <xm:f>'AYLIK GİDERLER ÖZETİ'!D16:O16</xm:f>
              <xm:sqref>Q16</xm:sqref>
            </x14:sparkline>
            <x14:sparkline>
              <xm:f>'AYLIK GİDERLER ÖZETİ'!D17:O17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RowHeight="30" customHeight="1" x14ac:dyDescent="0.25"/>
  <cols>
    <col min="1" max="1" width="2.7109375" customWidth="1"/>
    <col min="2" max="2" width="16" customWidth="1"/>
    <col min="3" max="3" width="15.7109375" customWidth="1"/>
    <col min="4" max="4" width="13" customWidth="1"/>
    <col min="5" max="5" width="20.42578125" customWidth="1"/>
    <col min="6" max="6" width="15.28515625" bestFit="1" customWidth="1"/>
    <col min="7" max="7" width="30" customWidth="1"/>
    <col min="8" max="8" width="22.5703125" customWidth="1"/>
    <col min="9" max="9" width="14.7109375" customWidth="1"/>
    <col min="10" max="10" width="15.5703125" customWidth="1"/>
  </cols>
  <sheetData>
    <row r="1" spans="2:10" ht="15" customHeight="1" x14ac:dyDescent="0.25">
      <c r="B1" s="5" t="s">
        <v>0</v>
      </c>
      <c r="C1" s="5" t="s">
        <v>38</v>
      </c>
    </row>
    <row r="2" spans="2:10" ht="24.75" customHeight="1" thickBot="1" x14ac:dyDescent="0.3">
      <c r="B2" s="19" t="s">
        <v>23</v>
      </c>
      <c r="C2" s="19"/>
      <c r="D2" s="19"/>
      <c r="E2" s="19"/>
      <c r="F2" s="19"/>
      <c r="G2" s="19"/>
      <c r="H2" s="19"/>
      <c r="I2" s="19"/>
      <c r="J2" s="19"/>
    </row>
    <row r="3" spans="2:10" ht="75" customHeight="1" thickTop="1" x14ac:dyDescent="0.25">
      <c r="B3" s="18" t="s">
        <v>37</v>
      </c>
      <c r="C3" s="18"/>
      <c r="D3" s="18"/>
      <c r="E3" s="18"/>
      <c r="F3" s="18"/>
      <c r="G3" s="18" t="s">
        <v>46</v>
      </c>
      <c r="H3" s="18"/>
      <c r="I3" s="18"/>
      <c r="J3" s="18"/>
    </row>
    <row r="4" spans="2:10" ht="30" customHeight="1" x14ac:dyDescent="0.25">
      <c r="B4" t="s">
        <v>2</v>
      </c>
      <c r="C4" t="s">
        <v>39</v>
      </c>
      <c r="D4" t="s">
        <v>41</v>
      </c>
      <c r="E4" t="s">
        <v>42</v>
      </c>
      <c r="F4" t="s">
        <v>45</v>
      </c>
      <c r="G4" t="s">
        <v>47</v>
      </c>
      <c r="H4" t="s">
        <v>50</v>
      </c>
      <c r="I4" t="s">
        <v>53</v>
      </c>
      <c r="J4" t="s">
        <v>56</v>
      </c>
    </row>
    <row r="5" spans="2:10" ht="30" customHeight="1" x14ac:dyDescent="0.25">
      <c r="B5" s="11">
        <v>1000</v>
      </c>
      <c r="C5" s="12" t="s">
        <v>40</v>
      </c>
      <c r="D5" s="13">
        <v>100</v>
      </c>
      <c r="E5" t="s">
        <v>43</v>
      </c>
      <c r="F5" s="9">
        <v>750.75</v>
      </c>
      <c r="G5" t="s">
        <v>48</v>
      </c>
      <c r="H5" t="s">
        <v>51</v>
      </c>
      <c r="I5" t="s">
        <v>54</v>
      </c>
      <c r="J5" s="12" t="s">
        <v>40</v>
      </c>
    </row>
    <row r="6" spans="2:10" ht="30" customHeight="1" x14ac:dyDescent="0.25">
      <c r="B6" s="11">
        <v>7000</v>
      </c>
      <c r="C6" s="12" t="s">
        <v>40</v>
      </c>
      <c r="D6" s="13">
        <v>101</v>
      </c>
      <c r="E6" t="s">
        <v>44</v>
      </c>
      <c r="F6" s="9">
        <v>2500</v>
      </c>
      <c r="G6" t="s">
        <v>49</v>
      </c>
      <c r="H6" t="s">
        <v>52</v>
      </c>
      <c r="I6" t="s">
        <v>55</v>
      </c>
      <c r="J6" s="12" t="s">
        <v>40</v>
      </c>
    </row>
  </sheetData>
  <mergeCells count="3">
    <mergeCell ref="B3:F3"/>
    <mergeCell ref="G3:J3"/>
    <mergeCell ref="B2:J2"/>
  </mergeCells>
  <dataValidations count="13">
    <dataValidation allowBlank="1" showInputMessage="1" showErrorMessage="1" prompt="Bu çalışma sayfasında Giderler Dökümü oluşturun. Ayrıntıları Giderler Dökümü tablosuna girin. B1 ve C1 hücrelerindeki gezinti bağlantıları, Önceki ve Sonraki çalışma sayfasına gider" sqref="A1" xr:uid="{00000000-0002-0000-0200-000000000000}"/>
    <dataValidation allowBlank="1" showInputMessage="1" showErrorMessage="1" prompt="Bu başlık altındaki bu sütuna Genel Muhasebe kodunu girin" sqref="B4" xr:uid="{00000000-0002-0000-0200-000001000000}"/>
    <dataValidation allowBlank="1" showInputMessage="1" showErrorMessage="1" prompt="Bu sütundaki bu başlığın altına Fatura Tarihini girin" sqref="C4" xr:uid="{00000000-0002-0000-0200-000002000000}"/>
    <dataValidation allowBlank="1" showInputMessage="1" showErrorMessage="1" prompt="Bu sütundaki bu başlığın altına Fatura numarasını girin" sqref="D4" xr:uid="{00000000-0002-0000-0200-000003000000}"/>
    <dataValidation allowBlank="1" showInputMessage="1" showErrorMessage="1" prompt="İsteyen adını bu sütundaki bu başlığın altına girin." sqref="E4" xr:uid="{00000000-0002-0000-0200-000004000000}"/>
    <dataValidation allowBlank="1" showInputMessage="1" showErrorMessage="1" prompt="Bu sütundaki bu başlığın altına Çek tutarını girin" sqref="F4" xr:uid="{00000000-0002-0000-0200-000005000000}"/>
    <dataValidation allowBlank="1" showInputMessage="1" showErrorMessage="1" prompt="Bu sütundaki bu başlığın altına Alacaklı adını girin" sqref="G4" xr:uid="{00000000-0002-0000-0200-000006000000}"/>
    <dataValidation allowBlank="1" showInputMessage="1" showErrorMessage="1" prompt="Bu sütundaki bu başlığın altına Çek Kullanım amacını girin" sqref="H4" xr:uid="{00000000-0002-0000-0200-000007000000}"/>
    <dataValidation allowBlank="1" showInputMessage="1" showErrorMessage="1" prompt="Bu sütundaki bu başlığın altına Dağıtım Yöntemini girin" sqref="I4" xr:uid="{00000000-0002-0000-0200-000008000000}"/>
    <dataValidation allowBlank="1" showInputMessage="1" showErrorMessage="1" prompt="Bu sütundaki bu başlığın altına Dosya Tarihini girin" sqref="J4" xr:uid="{00000000-0002-0000-0200-000009000000}"/>
    <dataValidation allowBlank="1" showInputMessage="1" showErrorMessage="1" prompt="Bu çalışma sayfasının başlığı bu hücrededir. Tabloyu İsteyene göre filtrelemeye yarayan dilimleyici B3 hücresinde, tabloyu Alacaklı’ya göre filtrelemeye yarayan dilimleyici G3 hücresindedir" sqref="B2:J2" xr:uid="{00000000-0002-0000-0200-00000A000000}"/>
    <dataValidation allowBlank="1" showInputMessage="1" showErrorMessage="1" prompt="Gezinti bağlantısı. AYLIK GİDERLER ÖZETİ’ne gitmek için seçin" sqref="B1" xr:uid="{00000000-0002-0000-0200-00000B000000}"/>
    <dataValidation allowBlank="1" showInputMessage="1" showErrorMessage="1" prompt="Gezinti bağlantısı bu hücrededir. HAYIR İŞLERİ VE SPONSORLUKLAR çalışma sayfasına gitmek için seçin" sqref="C1" xr:uid="{00000000-0002-0000-0200-00000C000000}"/>
  </dataValidations>
  <hyperlinks>
    <hyperlink ref="B1" location="'AYLIK GİDERLER ÖZETİ'!A1" tooltip="AYLIK GİDERLER ÖZETİ çalışma sayfasına gitmek için seçin" display="MONTHLY EXPENSES SUMMARY" xr:uid="{00000000-0004-0000-0200-000000000000}"/>
    <hyperlink ref="C1" location="'HAYIR İŞLERİ VE SPONSORLUKLAR'!A1" tooltip="HAYIR İŞLERİ VE SPONSORLUKLAR çalışma sayfasına gitmek için seçin" display="HAYIR İŞLERİ VE SPONSORLUKLAR" xr:uid="{00000000-0004-0000-0200-000001000000}"/>
  </hyperlinks>
  <printOptions horizontalCentered="1"/>
  <pageMargins left="0.4" right="0.4" top="0.4" bottom="0.6" header="0.3" footer="0.3"/>
  <pageSetup paperSize="9" scale="79"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RowHeight="30" customHeight="1" x14ac:dyDescent="0.25"/>
  <cols>
    <col min="1" max="1" width="2.7109375" customWidth="1"/>
    <col min="2" max="2" width="16" customWidth="1"/>
    <col min="3" max="3" width="20.28515625" customWidth="1"/>
    <col min="4" max="4" width="22.855468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5.28515625" customWidth="1"/>
    <col min="12" max="12" width="11.7109375" customWidth="1"/>
  </cols>
  <sheetData>
    <row r="1" spans="2:12" ht="15" customHeight="1" x14ac:dyDescent="0.25">
      <c r="B1" s="5" t="s">
        <v>23</v>
      </c>
      <c r="C1" s="4"/>
    </row>
    <row r="2" spans="2:12" ht="24.75" customHeight="1" thickBot="1" x14ac:dyDescent="0.4">
      <c r="B2" s="21" t="s">
        <v>38</v>
      </c>
      <c r="C2" s="21"/>
      <c r="D2" s="21"/>
      <c r="E2" s="21"/>
      <c r="F2" s="21"/>
      <c r="G2" s="21"/>
      <c r="H2" s="21"/>
      <c r="I2" s="21"/>
      <c r="J2" s="21"/>
      <c r="K2" s="21"/>
      <c r="L2" s="21"/>
    </row>
    <row r="3" spans="2:12" ht="75" customHeight="1" thickTop="1" x14ac:dyDescent="0.25">
      <c r="B3" s="20" t="s">
        <v>37</v>
      </c>
      <c r="C3" s="20"/>
      <c r="D3" s="20"/>
      <c r="E3" s="20"/>
      <c r="F3" s="20"/>
      <c r="G3" s="20" t="s">
        <v>46</v>
      </c>
      <c r="H3" s="20"/>
      <c r="I3" s="20"/>
      <c r="J3" s="20"/>
      <c r="K3" s="20"/>
      <c r="L3" s="20"/>
    </row>
    <row r="4" spans="2:12" ht="30" customHeight="1" x14ac:dyDescent="0.25">
      <c r="B4" t="s">
        <v>2</v>
      </c>
      <c r="C4" t="s">
        <v>57</v>
      </c>
      <c r="D4" t="s">
        <v>42</v>
      </c>
      <c r="E4" t="s">
        <v>45</v>
      </c>
      <c r="F4" t="s">
        <v>59</v>
      </c>
      <c r="G4" t="s">
        <v>47</v>
      </c>
      <c r="H4" t="s">
        <v>62</v>
      </c>
      <c r="I4" t="s">
        <v>65</v>
      </c>
      <c r="J4" t="s">
        <v>68</v>
      </c>
      <c r="K4" t="s">
        <v>53</v>
      </c>
      <c r="L4" t="s">
        <v>56</v>
      </c>
    </row>
    <row r="5" spans="2:12" ht="30" customHeight="1" x14ac:dyDescent="0.25">
      <c r="B5" s="11">
        <v>12000</v>
      </c>
      <c r="C5" s="12" t="s">
        <v>40</v>
      </c>
      <c r="D5" t="s">
        <v>58</v>
      </c>
      <c r="E5" s="9">
        <v>1000</v>
      </c>
      <c r="F5" s="9">
        <v>12</v>
      </c>
      <c r="G5" t="s">
        <v>60</v>
      </c>
      <c r="H5" t="s">
        <v>63</v>
      </c>
      <c r="I5" t="s">
        <v>66</v>
      </c>
      <c r="J5" t="s">
        <v>69</v>
      </c>
      <c r="K5" t="s">
        <v>70</v>
      </c>
      <c r="L5" s="12" t="s">
        <v>40</v>
      </c>
    </row>
    <row r="6" spans="2:12" ht="30" customHeight="1" x14ac:dyDescent="0.25">
      <c r="B6" s="11">
        <v>11000</v>
      </c>
      <c r="C6" s="12" t="s">
        <v>40</v>
      </c>
      <c r="D6" t="s">
        <v>58</v>
      </c>
      <c r="E6" s="9">
        <v>2500</v>
      </c>
      <c r="F6" s="9">
        <v>0</v>
      </c>
      <c r="G6" t="s">
        <v>61</v>
      </c>
      <c r="H6" t="s">
        <v>64</v>
      </c>
      <c r="I6" t="s">
        <v>67</v>
      </c>
      <c r="J6" t="s">
        <v>64</v>
      </c>
      <c r="K6" t="s">
        <v>70</v>
      </c>
      <c r="L6" s="12" t="s">
        <v>40</v>
      </c>
    </row>
  </sheetData>
  <mergeCells count="3">
    <mergeCell ref="B3:F3"/>
    <mergeCell ref="G3:L3"/>
    <mergeCell ref="B2:L2"/>
  </mergeCells>
  <dataValidations count="14">
    <dataValidation allowBlank="1" showInputMessage="1" showErrorMessage="1" prompt="Bu çalışma sayfasında Hayır İşleri ve Sponsorluklar’ın listesini oluşturun. Diğer tablosuna ayrıntıları girin. Giderler Dökümü çalışma sayfasına gitmek için B1 hücresini seçin" sqref="A1" xr:uid="{00000000-0002-0000-0300-000000000000}"/>
    <dataValidation allowBlank="1" showInputMessage="1" showErrorMessage="1" prompt="Bu başlık altındaki bu sütuna Genel Muhasebe kodunu girin" sqref="B4" xr:uid="{00000000-0002-0000-0300-000001000000}"/>
    <dataValidation allowBlank="1" showInputMessage="1" showErrorMessage="1" prompt="Bu sütundaki bu başlığın altına Çek İsteğinin başlatıldığı Tarihi girin" sqref="C4" xr:uid="{00000000-0002-0000-0300-000002000000}"/>
    <dataValidation allowBlank="1" showInputMessage="1" showErrorMessage="1" prompt="İsteyen adını bu sütundaki bu başlığın altına girin." sqref="D4" xr:uid="{00000000-0002-0000-0300-000003000000}"/>
    <dataValidation allowBlank="1" showInputMessage="1" showErrorMessage="1" prompt="Bu sütundaki bu başlığın altına Çek tutarını girin" sqref="E4" xr:uid="{00000000-0002-0000-0300-000004000000}"/>
    <dataValidation allowBlank="1" showInputMessage="1" showErrorMessage="1" prompt="Bu sütundaki bu başlığın altına Önceki Yıl Katılımını girin" sqref="F4" xr:uid="{00000000-0002-0000-0300-000005000000}"/>
    <dataValidation allowBlank="1" showInputMessage="1" showErrorMessage="1" prompt="Bu sütundaki bu başlığın altına Alacaklı adını girin" sqref="G4" xr:uid="{00000000-0002-0000-0300-000006000000}"/>
    <dataValidation allowBlank="1" showInputMessage="1" showErrorMessage="1" prompt="Bu sütundaki bu başlığın altına Kullanım amacını girin" sqref="H4" xr:uid="{00000000-0002-0000-0300-000007000000}"/>
    <dataValidation allowBlank="1" showInputMessage="1" showErrorMessage="1" prompt="Bu sütundaki bu başlığın altına İmzalayan kişinin adını girin" sqref="I4" xr:uid="{00000000-0002-0000-0300-000008000000}"/>
    <dataValidation allowBlank="1" showInputMessage="1" showErrorMessage="1" prompt="Bu sütundaki bu başlığın altına Kategoriyi girin" sqref="J4" xr:uid="{00000000-0002-0000-0300-000009000000}"/>
    <dataValidation allowBlank="1" showInputMessage="1" showErrorMessage="1" prompt="Bu sütundaki bu başlığın altına Dağıtım Yöntemini girin" sqref="K4" xr:uid="{00000000-0002-0000-0300-00000A000000}"/>
    <dataValidation allowBlank="1" showInputMessage="1" showErrorMessage="1" prompt="Bu sütundaki bu başlığın altına Dosya Tarihini girin" sqref="L4" xr:uid="{00000000-0002-0000-0300-00000B000000}"/>
    <dataValidation allowBlank="1" showInputMessage="1" showErrorMessage="1" prompt="Gezinti bağlantısı. GİDERLER DÖKÜMÜ çalışma sayfasına gitmek için seçin" sqref="B1" xr:uid="{00000000-0002-0000-0300-00000C000000}"/>
    <dataValidation allowBlank="1" showInputMessage="1" showErrorMessage="1" prompt="Bu çalışma sayfasının başlığı bu hücrededir. Tabloyu İsteyene göre filtrelemeye yarayan dilimleyici B3 hücresinde, tabloyu Alacaklı’ya göre filtrelemeye yarayan dilimleyici G3 hücresindedir" sqref="B2:L2" xr:uid="{00000000-0002-0000-0300-00000D000000}"/>
  </dataValidations>
  <hyperlinks>
    <hyperlink ref="B1" location="'GİDER DÖKÜMÜ'!A1" tooltip="GİDER DÖKÜMÜ çalışma sayfasına gitmek için seçin" display="ITEMIZED EXPENSES" xr:uid="{00000000-0004-0000-0300-000000000000}"/>
  </hyperlinks>
  <printOptions horizontalCentered="1"/>
  <pageMargins left="0.4" right="0.4" top="0.4" bottom="0.6" header="0.3" footer="0.3"/>
  <pageSetup paperSize="9" scale="65"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10</vt:i4>
      </vt:variant>
    </vt:vector>
  </HeadingPairs>
  <TitlesOfParts>
    <vt:vector size="14" baseType="lpstr">
      <vt:lpstr>YB BÜTÇE ÖZETİ</vt:lpstr>
      <vt:lpstr>AYLIK GİDERLER ÖZETİ</vt:lpstr>
      <vt:lpstr>GİDER DÖKÜMÜ</vt:lpstr>
      <vt:lpstr>HAYIR İŞLERİ VE SPONSORLUKLAR</vt:lpstr>
      <vt:lpstr>_YIL</vt:lpstr>
      <vt:lpstr>Başlık1</vt:lpstr>
      <vt:lpstr>Başlık2</vt:lpstr>
      <vt:lpstr>Başlık3</vt:lpstr>
      <vt:lpstr>Başlık4</vt:lpstr>
      <vt:lpstr>SatıeBaşlıkBölge1..G2</vt:lpstr>
      <vt:lpstr>'AYLIK GİDERLER ÖZETİ'!Yazdırma_Başlıkları</vt:lpstr>
      <vt:lpstr>'GİDER DÖKÜMÜ'!Yazdırma_Başlıkları</vt:lpstr>
      <vt:lpstr>'HAYIR İŞLERİ VE SPONSORLUKLAR'!Yazdırma_Başlıkları</vt:lpstr>
      <vt:lpstr>'YB BÜTÇE ÖZETİ'!Yazdırma_Başlıkları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2019-04-30T06:10:12Z</dcterms:modified>
</cp:coreProperties>
</file>

<file path=docProps/custom.xml><?xml version="1.0" encoding="utf-8"?>
<Properties xmlns="http://schemas.openxmlformats.org/officeDocument/2006/custom-properties" xmlns:vt="http://schemas.openxmlformats.org/officeDocument/2006/docPropsVTypes"/>
</file>