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4"/>
  <workbookPr/>
  <mc:AlternateContent xmlns:mc="http://schemas.openxmlformats.org/markup-compatibility/2006">
    <mc:Choice Requires="x15">
      <x15ac:absPath xmlns:x15ac="http://schemas.microsoft.com/office/spreadsheetml/2010/11/ac" url="C:\Users\admın\Desktop\"/>
    </mc:Choice>
  </mc:AlternateContent>
  <bookViews>
    <workbookView xWindow="-120" yWindow="-120" windowWidth="28920" windowHeight="16110" tabRatio="695" xr2:uid="{00000000-000D-0000-FFFF-FFFF00000000}"/>
  </bookViews>
  <sheets>
    <sheet name="YB BÜTÇE ÖZETİ" sheetId="1" r:id="rId1"/>
    <sheet name="AYLIK GİDERLER ÖZETİ" sheetId="2" r:id="rId2"/>
    <sheet name="GİDER DÖKÜMÜ" sheetId="3" r:id="rId3"/>
    <sheet name="HAYIR İŞLERİ VE SPONSORLUKLAR" sheetId="4" r:id="rId4"/>
  </sheets>
  <definedNames>
    <definedName name="_YIL">'YB BÜTÇE ÖZETİ'!$G$2</definedName>
    <definedName name="Başlık1">YılbaşındanBugüneTablosu[[#Headers],[GM Kodu]]</definedName>
    <definedName name="Başlık2">AylıkGiderlerÖzeti[[#Headers],[GM Kodu]]</definedName>
    <definedName name="Başlık3">GiderlerDökümü[[#Headers],[GM Kodu]]</definedName>
    <definedName name="Başlık4">Diğer[[#Headers],[GM Kodu]]</definedName>
    <definedName name="SatıeBaşlıkBölge1..G2">'YB BÜTÇE ÖZETİ'!$F$2</definedName>
    <definedName name="SegmentaçãoDeDados_Beneficiário">#N/A</definedName>
    <definedName name="SegmentaçãoDeDados_Beneficiário1">#N/A</definedName>
    <definedName name="SegmentaçãoDeDados_Pedido_por">#N/A</definedName>
    <definedName name="SegmentaçãoDeDados_Pedido_por1">#N/A</definedName>
    <definedName name="SegmentaçãoDeDados_Título_Conta">#N/A</definedName>
    <definedName name="_xlnm.Print_Titles" localSheetId="1">'AYLIK GİDERLER ÖZETİ'!$5:$5</definedName>
    <definedName name="_xlnm.Print_Titles" localSheetId="2">'GİDER DÖKÜMÜ'!$4:$4</definedName>
    <definedName name="_xlnm.Print_Titles" localSheetId="3">'HAYIR İŞLERİ VE SPONSORLUKLAR'!$4:$4</definedName>
    <definedName name="_xlnm.Print_Titles" localSheetId="0">'YB BÜTÇE ÖZETİ'!$4:$4</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 l="1"/>
  <c r="N3" i="2" l="1"/>
  <c r="O3" i="2"/>
  <c r="L3" i="2"/>
  <c r="M3" i="2"/>
  <c r="J3" i="2"/>
  <c r="K3" i="2"/>
  <c r="H3" i="2"/>
  <c r="I3" i="2"/>
  <c r="F3" i="2"/>
  <c r="G3" i="2"/>
  <c r="D3" i="2"/>
  <c r="D4" i="2" s="1"/>
  <c r="E3" i="2"/>
  <c r="L4" i="2"/>
  <c r="J4" i="2"/>
  <c r="F4" i="2"/>
  <c r="N4" i="2"/>
  <c r="E17" i="1"/>
  <c r="F8" i="2" l="1"/>
  <c r="F10" i="2"/>
  <c r="F12" i="2"/>
  <c r="F14" i="2"/>
  <c r="F16" i="2"/>
  <c r="F7" i="2"/>
  <c r="F9" i="2"/>
  <c r="F11" i="2"/>
  <c r="F15" i="2"/>
  <c r="F13" i="2"/>
  <c r="F17" i="2"/>
  <c r="J8" i="2"/>
  <c r="J10" i="2"/>
  <c r="J12" i="2"/>
  <c r="J14" i="2"/>
  <c r="J16" i="2"/>
  <c r="J7" i="2"/>
  <c r="J9" i="2"/>
  <c r="J11" i="2"/>
  <c r="J15" i="2"/>
  <c r="J13" i="2"/>
  <c r="J17" i="2"/>
  <c r="L8" i="2"/>
  <c r="L10" i="2"/>
  <c r="L12" i="2"/>
  <c r="L14" i="2"/>
  <c r="L16" i="2"/>
  <c r="L7" i="2"/>
  <c r="L9" i="2"/>
  <c r="L13" i="2"/>
  <c r="L17" i="2"/>
  <c r="L11" i="2"/>
  <c r="L15" i="2"/>
  <c r="N8" i="2"/>
  <c r="N10" i="2"/>
  <c r="N12" i="2"/>
  <c r="N14" i="2"/>
  <c r="N16" i="2"/>
  <c r="N7" i="2"/>
  <c r="N9" i="2"/>
  <c r="N11" i="2"/>
  <c r="N15" i="2"/>
  <c r="N13" i="2"/>
  <c r="N17" i="2"/>
  <c r="F6" i="2"/>
  <c r="J6" i="2"/>
  <c r="L6" i="2"/>
  <c r="N6" i="2"/>
  <c r="E4" i="2"/>
  <c r="E6" i="2" s="1"/>
  <c r="G4" i="2"/>
  <c r="G9" i="2" s="1"/>
  <c r="K4" i="2"/>
  <c r="K6" i="2" s="1"/>
  <c r="M4" i="2"/>
  <c r="M6" i="2" s="1"/>
  <c r="O4" i="2"/>
  <c r="O6" i="2" s="1"/>
  <c r="D7" i="2"/>
  <c r="D9" i="2"/>
  <c r="D11" i="2"/>
  <c r="D13" i="2"/>
  <c r="D15" i="2"/>
  <c r="D17" i="2"/>
  <c r="D8" i="2"/>
  <c r="D10" i="2"/>
  <c r="D12" i="2"/>
  <c r="D14" i="2"/>
  <c r="D16" i="2"/>
  <c r="D6" i="2"/>
  <c r="I4" i="2"/>
  <c r="I7" i="2" s="1"/>
  <c r="H4" i="2"/>
  <c r="H10" i="2" s="1"/>
  <c r="H15" i="2" l="1"/>
  <c r="H9" i="2"/>
  <c r="H12" i="2"/>
  <c r="O12" i="2"/>
  <c r="O15" i="2"/>
  <c r="O7" i="2"/>
  <c r="K12" i="2"/>
  <c r="K15" i="2"/>
  <c r="K7" i="2"/>
  <c r="E10" i="2"/>
  <c r="E13" i="2"/>
  <c r="H13" i="2"/>
  <c r="H16" i="2"/>
  <c r="H8" i="2"/>
  <c r="O14" i="2"/>
  <c r="O8" i="2"/>
  <c r="O11" i="2"/>
  <c r="K14" i="2"/>
  <c r="K8" i="2"/>
  <c r="K11" i="2"/>
  <c r="E12" i="2"/>
  <c r="E17" i="2"/>
  <c r="E9" i="2"/>
  <c r="G6" i="2"/>
  <c r="M12" i="2"/>
  <c r="M10" i="2"/>
  <c r="M17" i="2"/>
  <c r="M13" i="2"/>
  <c r="M9" i="2"/>
  <c r="I12" i="2"/>
  <c r="I10" i="2"/>
  <c r="I17" i="2"/>
  <c r="I13" i="2"/>
  <c r="I9" i="2"/>
  <c r="G14" i="2"/>
  <c r="G12" i="2"/>
  <c r="G8" i="2"/>
  <c r="G15" i="2"/>
  <c r="G11" i="2"/>
  <c r="G7" i="2"/>
  <c r="H17" i="2"/>
  <c r="H11" i="2"/>
  <c r="H7" i="2"/>
  <c r="H14" i="2"/>
  <c r="O16" i="2"/>
  <c r="O10" i="2"/>
  <c r="O17" i="2"/>
  <c r="O13" i="2"/>
  <c r="O9" i="2"/>
  <c r="M16" i="2"/>
  <c r="M14" i="2"/>
  <c r="M8" i="2"/>
  <c r="M15" i="2"/>
  <c r="M11" i="2"/>
  <c r="M7" i="2"/>
  <c r="K16" i="2"/>
  <c r="K10" i="2"/>
  <c r="K17" i="2"/>
  <c r="K13" i="2"/>
  <c r="K9" i="2"/>
  <c r="I16" i="2"/>
  <c r="I14" i="2"/>
  <c r="I8" i="2"/>
  <c r="I15" i="2"/>
  <c r="I11" i="2"/>
  <c r="G16" i="2"/>
  <c r="G10" i="2"/>
  <c r="G17" i="2"/>
  <c r="G13" i="2"/>
  <c r="E16" i="2"/>
  <c r="E14" i="2"/>
  <c r="E8" i="2"/>
  <c r="E15" i="2"/>
  <c r="E11" i="2"/>
  <c r="E7" i="2"/>
  <c r="H6" i="2"/>
  <c r="I6" i="2"/>
  <c r="D18" i="2"/>
  <c r="F18" i="2"/>
  <c r="J18" i="2"/>
  <c r="N18" i="2"/>
  <c r="L18" i="2"/>
  <c r="K18" i="2" l="1"/>
  <c r="G18" i="2"/>
  <c r="P7" i="2"/>
  <c r="D6" i="1" s="1"/>
  <c r="F6" i="1" s="1"/>
  <c r="G6" i="1" s="1"/>
  <c r="E18" i="2"/>
  <c r="M18" i="2"/>
  <c r="P9" i="2"/>
  <c r="D8" i="1" s="1"/>
  <c r="O18" i="2"/>
  <c r="P6" i="2"/>
  <c r="D5" i="1" s="1"/>
  <c r="P12" i="2"/>
  <c r="D11" i="1" s="1"/>
  <c r="F11" i="1" s="1"/>
  <c r="G11" i="1" s="1"/>
  <c r="P14" i="2"/>
  <c r="D13" i="1" s="1"/>
  <c r="F13" i="1" s="1"/>
  <c r="G13" i="1" s="1"/>
  <c r="P8" i="2"/>
  <c r="D7" i="1" s="1"/>
  <c r="F7" i="1" s="1"/>
  <c r="G7" i="1" s="1"/>
  <c r="P17" i="2"/>
  <c r="D16" i="1" s="1"/>
  <c r="F16" i="1" s="1"/>
  <c r="G16" i="1" s="1"/>
  <c r="P10" i="2"/>
  <c r="D9" i="1" s="1"/>
  <c r="F9" i="1" s="1"/>
  <c r="G9" i="1" s="1"/>
  <c r="P15" i="2"/>
  <c r="D14" i="1" s="1"/>
  <c r="F14" i="1" s="1"/>
  <c r="G14" i="1" s="1"/>
  <c r="H18" i="2"/>
  <c r="P13" i="2"/>
  <c r="D12" i="1" s="1"/>
  <c r="F12" i="1" s="1"/>
  <c r="G12" i="1" s="1"/>
  <c r="I18" i="2"/>
  <c r="P16" i="2"/>
  <c r="D15" i="1" s="1"/>
  <c r="F15" i="1" s="1"/>
  <c r="G15" i="1" s="1"/>
  <c r="P11" i="2"/>
  <c r="D10" i="1" s="1"/>
  <c r="F10" i="1" s="1"/>
  <c r="G10" i="1" s="1"/>
  <c r="F8" i="1"/>
  <c r="G8" i="1" s="1"/>
  <c r="P18" i="2" l="1"/>
  <c r="F5" i="1"/>
  <c r="D17" i="1"/>
  <c r="G5" i="1" l="1"/>
  <c r="F17" i="1"/>
  <c r="G17" i="1" s="1"/>
</calcChain>
</file>

<file path=xl/sharedStrings.xml><?xml version="1.0" encoding="utf-8"?>
<sst xmlns="http://schemas.openxmlformats.org/spreadsheetml/2006/main" count="112" uniqueCount="72">
  <si>
    <t>AYLIK GİDERLER ÖZETİ</t>
  </si>
  <si>
    <t>FİİLİ - BÜTÇE YB</t>
  </si>
  <si>
    <t>GM Kodu</t>
  </si>
  <si>
    <t>Toplam</t>
  </si>
  <si>
    <t>Hesap Başlığı</t>
  </si>
  <si>
    <t>Reklam</t>
  </si>
  <si>
    <t>Ofis Ekipmanları</t>
  </si>
  <si>
    <t>Yazıcılar</t>
  </si>
  <si>
    <t>Sunucu Maliyetleri</t>
  </si>
  <si>
    <t>Diğer Malzemeler</t>
  </si>
  <si>
    <t>Müşteri Giderleri</t>
  </si>
  <si>
    <t>Bilgisayarlar</t>
  </si>
  <si>
    <t>Sağlık Planı</t>
  </si>
  <si>
    <t>Bina Maliyetleri</t>
  </si>
  <si>
    <t>Pazarlama</t>
  </si>
  <si>
    <t>Hayır İşleri</t>
  </si>
  <si>
    <t>Sponsorluklar</t>
  </si>
  <si>
    <t>Fiili</t>
  </si>
  <si>
    <t>Bütçe</t>
  </si>
  <si>
    <t>yıl</t>
  </si>
  <si>
    <t>Kalan %</t>
  </si>
  <si>
    <t>YB BÜTÇE ÖZETİ</t>
  </si>
  <si>
    <t>Verileri Hesap Başlıklarına göre filtreleyecek dilimleyici bu hücrededir.</t>
  </si>
  <si>
    <t>GİDER DÖKÜMÜ</t>
  </si>
  <si>
    <t>Ocak</t>
  </si>
  <si>
    <t>Şubat</t>
  </si>
  <si>
    <t>Mart</t>
  </si>
  <si>
    <t>Nisan</t>
  </si>
  <si>
    <t>Mayıs</t>
  </si>
  <si>
    <t>Haziran</t>
  </si>
  <si>
    <t>Temmuz</t>
  </si>
  <si>
    <t>Ağustos</t>
  </si>
  <si>
    <t>Eylül</t>
  </si>
  <si>
    <t>Ekim</t>
  </si>
  <si>
    <t>Kasım</t>
  </si>
  <si>
    <t>Aralık</t>
  </si>
  <si>
    <t xml:space="preserve"> </t>
  </si>
  <si>
    <t>Verileri İsteyen Kişiye göre filtreleyecek dilimleyici bu hücrede, Alacaklıya göre filtreleyecek dilimleyici sağdadır.</t>
  </si>
  <si>
    <t>HAYIR İŞLERİ VE SPONSORLUKLAR</t>
  </si>
  <si>
    <t>Fatura Tarihi</t>
  </si>
  <si>
    <t>Tarih</t>
  </si>
  <si>
    <t>Fatura No</t>
  </si>
  <si>
    <t>İsteyen:</t>
  </si>
  <si>
    <t>Ahmet Demir</t>
  </si>
  <si>
    <t>Recep Özkan</t>
  </si>
  <si>
    <t>Çek Tutarı</t>
  </si>
  <si>
    <t>Verileri Alacaklıya göre filtreleyecek dilimleyici bu hücrededir.</t>
  </si>
  <si>
    <t>Alacaklı</t>
  </si>
  <si>
    <t xml:space="preserve">Consolidated Messenger </t>
  </si>
  <si>
    <t xml:space="preserve">A. Datum Corporation </t>
  </si>
  <si>
    <t>Çek Kullanımı</t>
  </si>
  <si>
    <t>Posta Göndericisi</t>
  </si>
  <si>
    <t>2 masaüstü bilgisayar</t>
  </si>
  <si>
    <t>Dağıtım Yöntemi</t>
  </si>
  <si>
    <t>Posta</t>
  </si>
  <si>
    <t>Kredi</t>
  </si>
  <si>
    <t>Kayıt Tarihi</t>
  </si>
  <si>
    <t>Çek İsteğinin Başlangıç Tarihi</t>
  </si>
  <si>
    <t>Sultan M. Özdemir</t>
  </si>
  <si>
    <t>Geçen Yılın Katılımı</t>
  </si>
  <si>
    <t xml:space="preserve">Güzel Sanatlar Okulu </t>
  </si>
  <si>
    <t xml:space="preserve">WingTip Toys </t>
  </si>
  <si>
    <t>Kullanıldığı Alan:</t>
  </si>
  <si>
    <t>Burslar</t>
  </si>
  <si>
    <t>Topluluk</t>
  </si>
  <si>
    <t>İmzalayan:</t>
  </si>
  <si>
    <t>Demet Acar</t>
  </si>
  <si>
    <t>Şerife Elmas</t>
  </si>
  <si>
    <t>Kategori</t>
  </si>
  <si>
    <t>Sanat</t>
  </si>
  <si>
    <t>Çek</t>
  </si>
  <si>
    <t>Kalan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</si>
</sst>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0.00\ &quot;₺&quot;;\-#,##0.00\ &quot;₺&quot;"/>
    <numFmt numFmtId="164" formatCode="0_ ;\-0\ "/>
  </numFmts>
  <fonts count="7" x14ac:knownFonts="1">
    <font>
      <sz val="11"/>
      <color theme="1" tint="-0.24994659260841701"/>
      <name val="Times New Roman"/>
      <family val="2"/>
      <scheme val="minor"/>
    </font>
    <font>
      <sz val="11"/>
      <color theme="0"/>
      <name val="Times New Roman"/>
      <family val="2"/>
      <scheme val="minor"/>
    </font>
    <font>
      <sz val="18"/>
      <color theme="1" tint="-0.24994659260841701"/>
      <name val="Century Gothic"/>
      <family val="2"/>
      <scheme val="major"/>
    </font>
    <font>
      <sz val="14"/>
      <color theme="1" tint="-0.24994659260841701"/>
      <name val="Century Gothic"/>
      <family val="2"/>
      <scheme val="major"/>
    </font>
    <font>
      <u/>
      <sz val="11"/>
      <color theme="10"/>
      <name val="Times New Roman"/>
      <family val="2"/>
      <scheme val="minor"/>
    </font>
    <font>
      <u/>
      <sz val="11"/>
      <color theme="0"/>
      <name val="Times New Roman"/>
      <family val="2"/>
      <scheme val="minor"/>
    </font>
    <font>
      <sz val="11"/>
      <color theme="1" tint="-0.24994659260841701"/>
      <name val="Times New Roman"/>
      <family val="2"/>
      <scheme val="minor"/>
    </font>
  </fonts>
  <fills count="2">
    <fill>
      <patternFill patternType="none"/>
    </fill>
    <fill>
      <patternFill patternType="gray125"/>
    </fill>
  </fills>
  <borders count="8">
    <border>
      <left/>
      <right/>
      <top/>
      <bottom/>
      <diagonal/>
    </border>
    <border>
      <left/>
      <right/>
      <top/>
      <bottom style="thick">
        <color theme="9"/>
      </bottom>
      <diagonal/>
    </border>
    <border>
      <left/>
      <right/>
      <top style="thick">
        <color theme="6"/>
      </top>
      <bottom/>
      <diagonal/>
    </border>
    <border>
      <left/>
      <right/>
      <top style="thick">
        <color theme="7" tint="-0.24994659260841701"/>
      </top>
      <bottom/>
      <diagonal/>
    </border>
    <border>
      <left/>
      <right/>
      <top style="thick">
        <color theme="5" tint="-0.24994659260841701"/>
      </top>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s>
  <cellStyleXfs count="10">
    <xf numFmtId="0" fontId="0" fillId="0" borderId="0">
      <alignment vertical="center" wrapText="1"/>
    </xf>
    <xf numFmtId="0" fontId="2" fillId="0" borderId="1" applyNumberFormat="0" applyFill="0" applyAlignment="0" applyProtection="0"/>
    <xf numFmtId="0" fontId="2" fillId="0" borderId="7" applyNumberFormat="0" applyFill="0" applyAlignment="0" applyProtection="0"/>
    <xf numFmtId="0" fontId="2" fillId="0" borderId="5" applyNumberFormat="0" applyFill="0" applyAlignment="0" applyProtection="0"/>
    <xf numFmtId="0" fontId="2" fillId="0" borderId="6" applyNumberFormat="0" applyFill="0" applyAlignment="0" applyProtection="0"/>
    <xf numFmtId="0" fontId="4" fillId="0" borderId="0" applyNumberFormat="0" applyFill="0" applyBorder="0" applyAlignment="0" applyProtection="0">
      <alignment vertical="center" wrapText="1"/>
    </xf>
    <xf numFmtId="164" fontId="6" fillId="0" borderId="0" applyFont="0" applyFill="0" applyBorder="0" applyAlignment="0" applyProtection="0"/>
    <xf numFmtId="7" fontId="6" fillId="0" borderId="0" applyFont="0" applyFill="0" applyBorder="0" applyAlignment="0" applyProtection="0"/>
    <xf numFmtId="10" fontId="6" fillId="0" borderId="0" applyFont="0" applyFill="0" applyBorder="0" applyAlignment="0" applyProtection="0"/>
    <xf numFmtId="14" fontId="6" fillId="0" borderId="0">
      <alignment horizontal="right" vertical="center" wrapText="1"/>
    </xf>
  </cellStyleXfs>
  <cellXfs count="22">
    <xf numFmtId="0" fontId="0" fillId="0" borderId="0" xfId="0">
      <alignment vertical="center" wrapText="1"/>
    </xf>
    <xf numFmtId="14" fontId="1" fillId="0" borderId="0" xfId="0" applyNumberFormat="1" applyFont="1">
      <alignment vertical="center" wrapText="1"/>
    </xf>
    <xf numFmtId="0" fontId="3" fillId="0" borderId="1" xfId="1" applyFont="1" applyAlignment="1">
      <alignment horizontal="right" vertical="center"/>
    </xf>
    <xf numFmtId="0" fontId="2" fillId="0" borderId="1" xfId="1" applyAlignment="1">
      <alignment vertical="center"/>
    </xf>
    <xf numFmtId="0" fontId="1" fillId="0" borderId="0" xfId="0" applyFont="1">
      <alignment vertical="center" wrapText="1"/>
    </xf>
    <xf numFmtId="0" fontId="5" fillId="0" borderId="0" xfId="5" applyFont="1">
      <alignment vertical="center" wrapText="1"/>
    </xf>
    <xf numFmtId="0" fontId="1" fillId="0" borderId="4" xfId="0" applyFont="1" applyBorder="1" applyAlignment="1">
      <alignment horizontal="center" vertical="center" wrapText="1"/>
    </xf>
    <xf numFmtId="0" fontId="0" fillId="0" borderId="0" xfId="0" applyAlignment="1">
      <alignment horizontal="left" vertical="center"/>
    </xf>
    <xf numFmtId="10" fontId="0" fillId="0" borderId="0" xfId="0" applyNumberFormat="1">
      <alignment vertical="center" wrapText="1"/>
    </xf>
    <xf numFmtId="7" fontId="0" fillId="0" borderId="0" xfId="7" applyFont="1" applyAlignment="1">
      <alignment vertical="center" wrapText="1"/>
    </xf>
    <xf numFmtId="10" fontId="0" fillId="0" borderId="0" xfId="8" applyFont="1" applyAlignment="1">
      <alignment vertical="center" wrapText="1"/>
    </xf>
    <xf numFmtId="164" fontId="0" fillId="0" borderId="0" xfId="6" applyFont="1" applyAlignment="1">
      <alignment horizontal="left" vertical="center"/>
    </xf>
    <xf numFmtId="14" fontId="6" fillId="0" borderId="0" xfId="9">
      <alignment horizontal="right" vertical="center" wrapText="1"/>
    </xf>
    <xf numFmtId="164" fontId="0" fillId="0" borderId="0" xfId="6" applyFont="1" applyAlignment="1">
      <alignment vertical="center" wrapText="1"/>
    </xf>
    <xf numFmtId="0" fontId="1" fillId="0" borderId="0" xfId="0" applyFont="1" applyAlignment="1">
      <alignment horizontal="center" vertical="center" wrapText="1"/>
    </xf>
    <xf numFmtId="7" fontId="0" fillId="0" borderId="0" xfId="0" applyNumberFormat="1">
      <alignment vertical="center" wrapText="1"/>
    </xf>
    <xf numFmtId="0" fontId="2" fillId="0" borderId="1" xfId="1" applyAlignment="1">
      <alignment horizontal="left"/>
    </xf>
    <xf numFmtId="0" fontId="2" fillId="0" borderId="7" xfId="2"/>
    <xf numFmtId="0" fontId="0" fillId="0" borderId="2" xfId="0" applyBorder="1" applyAlignment="1">
      <alignment horizontal="center" vertical="center" wrapText="1"/>
    </xf>
    <xf numFmtId="0" fontId="2" fillId="0" borderId="5" xfId="3" applyAlignment="1">
      <alignment vertical="top"/>
    </xf>
    <xf numFmtId="0" fontId="0" fillId="0" borderId="3" xfId="0" applyBorder="1" applyAlignment="1">
      <alignment horizontal="center" vertical="center" wrapText="1"/>
    </xf>
    <xf numFmtId="0" fontId="2" fillId="0" borderId="6" xfId="4"/>
  </cellXfs>
  <cellStyles count="10">
    <cellStyle name="Başlık 1" xfId="1" builtinId="16" customBuiltin="1"/>
    <cellStyle name="Başlık 2" xfId="2" builtinId="17" customBuiltin="1"/>
    <cellStyle name="Başlık 3" xfId="3" builtinId="18" customBuiltin="1"/>
    <cellStyle name="Başlık 4" xfId="4" builtinId="19" customBuiltin="1"/>
    <cellStyle name="Köprü" xfId="5" builtinId="8"/>
    <cellStyle name="Normal" xfId="0" builtinId="0" customBuiltin="1"/>
    <cellStyle name="ParaBirimi [0]" xfId="7" builtinId="7" customBuiltin="1"/>
    <cellStyle name="Tarih" xfId="9" xr:uid="{00000000-0005-0000-0000-000002000000}"/>
    <cellStyle name="Virgül" xfId="6" builtinId="3" customBuiltin="1"/>
    <cellStyle name="Yüzde" xfId="8" builtinId="5" customBuiltin="1"/>
  </cellStyles>
  <dxfs count="68">
    <dxf>
      <numFmt numFmtId="14" formatCode="0.00%"/>
    </dxf>
    <dxf>
      <numFmt numFmtId="11" formatCode="#,##0.00\ &quot;₺&quot;;\-#,##0.00\ &quot;₺&quot;"/>
    </dxf>
    <dxf>
      <numFmt numFmtId="11" formatCode="#,##0.00\ &quot;₺&quot;;\-#,##0.00\ &quot;₺&quot;"/>
    </dxf>
    <dxf>
      <numFmt numFmtId="11" formatCode="#,##0.00\ &quot;₺&quot;;\-#,##0.00\ &quot;₺&quot;"/>
    </dxf>
    <dxf>
      <font>
        <b val="0"/>
        <i val="0"/>
        <strike val="0"/>
        <condense val="0"/>
        <extend val="0"/>
        <outline val="0"/>
        <shadow val="0"/>
        <u val="none"/>
        <vertAlign val="baseline"/>
        <sz val="11"/>
        <color theme="1" tint="-0.24994659260841701"/>
        <name val="Times New Roman"/>
        <family val="2"/>
        <scheme val="minor"/>
      </font>
      <alignment horizontal="right" vertical="center" textRotation="0" wrapText="1" indent="0" justifyLastLine="0" shrinkToFit="0" readingOrder="0"/>
    </dxf>
    <dxf>
      <font>
        <b val="0"/>
        <i val="0"/>
        <strike val="0"/>
        <condense val="0"/>
        <extend val="0"/>
        <outline val="0"/>
        <shadow val="0"/>
        <u val="none"/>
        <vertAlign val="baseline"/>
        <sz val="11"/>
        <color theme="1" tint="-0.24994659260841701"/>
        <name val="Times New Roman"/>
        <family val="2"/>
        <scheme val="minor"/>
      </font>
      <alignment horizontal="righ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 tint="-0.24994659260841701"/>
        <name val="Times New Roman"/>
        <family val="2"/>
        <scheme val="minor"/>
      </font>
      <alignment horizontal="right" vertical="center" textRotation="0" wrapText="1" indent="0" justifyLastLine="0" shrinkToFit="0" readingOrder="0"/>
    </dxf>
    <dxf>
      <font>
        <b val="0"/>
        <i val="0"/>
        <strike val="0"/>
        <condense val="0"/>
        <extend val="0"/>
        <outline val="0"/>
        <shadow val="0"/>
        <u val="none"/>
        <vertAlign val="baseline"/>
        <sz val="11"/>
        <color theme="1" tint="-0.24994659260841701"/>
        <name val="Times New Roman"/>
        <family val="2"/>
        <scheme val="minor"/>
      </font>
      <alignment horizontal="righ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numFmt numFmtId="11" formatCode="#,##0.00\ &quot;₺&quot;;\-#,##0.00\ &quot;₺&quot;"/>
    </dxf>
    <dxf>
      <alignment horizontal="left" vertical="center" textRotation="0" wrapText="0" indent="0" justifyLastLine="0" shrinkToFit="0" readingOrder="0"/>
    </dxf>
    <dxf>
      <alignment horizontal="left" vertical="center" textRotation="0" wrapText="0" indent="0" justifyLastLine="0" shrinkToFit="0" readingOrder="0"/>
    </dxf>
    <dxf>
      <border>
        <left style="thin">
          <color theme="9"/>
        </left>
      </border>
    </dxf>
    <dxf>
      <border>
        <left style="thin">
          <color theme="9"/>
        </left>
      </border>
    </dxf>
    <dxf>
      <border>
        <top style="thin">
          <color theme="9"/>
        </top>
      </border>
    </dxf>
    <dxf>
      <border>
        <top style="thin">
          <color theme="9"/>
        </top>
      </border>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left>
        <right style="thin">
          <color theme="9"/>
        </right>
        <top style="thin">
          <color theme="9"/>
        </top>
        <bottom style="thin">
          <color theme="9"/>
        </bottom>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s>
  <tableStyles count="8" defaultTableStyle="TableStyleMedium2" defaultPivotStyle="PivotStyleLight16">
    <tableStyle name="Aylik giderler özeti" pivot="0" count="9" xr9:uid="{00000000-0011-0000-FFFF-FFFF02000000}">
      <tableStyleElement type="wholeTable" dxfId="67"/>
      <tableStyleElement type="headerRow" dxfId="66"/>
      <tableStyleElement type="totalRow" dxfId="65"/>
      <tableStyleElement type="firstColumn" dxfId="64"/>
      <tableStyleElement type="lastColumn" dxfId="63"/>
      <tableStyleElement type="firstRowStripe" dxfId="62"/>
      <tableStyleElement type="secondRowStripe" dxfId="61"/>
      <tableStyleElement type="firstColumnStripe" dxfId="60"/>
      <tableStyleElement type="secondColumnStripe" dxfId="59"/>
    </tableStyle>
    <tableStyle name="Dilimleyici Aylık Gider Özeti" pivot="0" table="0" count="10" xr9:uid="{00000000-0011-0000-FFFF-FFFF05000000}">
      <tableStyleElement type="wholeTable" dxfId="58"/>
      <tableStyleElement type="headerRow" dxfId="57"/>
    </tableStyle>
    <tableStyle name="Dilimleyici Gider Dökümü" pivot="0" table="0" count="10" xr9:uid="{00000000-0011-0000-FFFF-FFFF04000000}">
      <tableStyleElement type="wholeTable" dxfId="56"/>
      <tableStyleElement type="headerRow" dxfId="55"/>
    </tableStyle>
    <tableStyle name="Dilimleyici Hayır İşleri ve Sponsorluklar" pivot="0" table="0" count="10" xr9:uid="{00000000-0011-0000-FFFF-FFFF03000000}">
      <tableStyleElement type="wholeTable" dxfId="54"/>
      <tableStyleElement type="headerRow" dxfId="53"/>
    </tableStyle>
    <tableStyle name="DilimleyiciStiliKoyu4 2" pivot="0" table="0" count="10" xr9:uid="{00000000-0011-0000-FFFF-FFFF06000000}">
      <tableStyleElement type="wholeTable" dxfId="52"/>
      <tableStyleElement type="headerRow" dxfId="51"/>
    </tableStyle>
    <tableStyle name="Gider Dökümü" pivot="0" count="7" xr9:uid="{00000000-0011-0000-FFFF-FFFF01000000}">
      <tableStyleElement type="wholeTable" dxfId="50"/>
      <tableStyleElement type="headerRow" dxfId="49"/>
      <tableStyleElement type="totalRow" dxfId="48"/>
      <tableStyleElement type="firstColumn" dxfId="47"/>
      <tableStyleElement type="lastColumn" dxfId="46"/>
      <tableStyleElement type="firstRowStripe" dxfId="45"/>
      <tableStyleElement type="firstColumnStripe" dxfId="44"/>
    </tableStyle>
    <tableStyle name="Hayır İşleri ve Sponsorluklar" pivot="0" count="7" xr9:uid="{00000000-0011-0000-FFFF-FFFF00000000}">
      <tableStyleElement type="wholeTable" dxfId="43"/>
      <tableStyleElement type="headerRow" dxfId="42"/>
      <tableStyleElement type="totalRow" dxfId="41"/>
      <tableStyleElement type="firstColumn" dxfId="40"/>
      <tableStyleElement type="lastColumn" dxfId="39"/>
      <tableStyleElement type="firstRowStripe" dxfId="38"/>
      <tableStyleElement type="firstColumnStripe" dxfId="37"/>
    </tableStyle>
    <tableStyle name="YB Bütçe Özeti" pivot="0" count="9" xr9:uid="{00000000-0011-0000-FFFF-FFFF07000000}">
      <tableStyleElement type="wholeTable" dxfId="36"/>
      <tableStyleElement type="headerRow" dxfId="35"/>
      <tableStyleElement type="totalRow" dxfId="34"/>
      <tableStyleElement type="firstColumn" dxfId="33"/>
      <tableStyleElement type="lastColumn" dxfId="32"/>
      <tableStyleElement type="firstRowStripe" dxfId="31"/>
      <tableStyleElement type="secondRowStripe" dxfId="30"/>
      <tableStyleElement type="firstColumnStripe" dxfId="29"/>
      <tableStyleElement type="secondColumnStripe" dxfId="28"/>
    </tableStyle>
  </tableStyle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Dilimleyici Aylık Gider Özeti">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Dilimleyici Gider Dökümü">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Dilimleyici Hayır İşleri ve Sponsorluklar">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DilimleyiciStiliKoyu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s>
</file>

<file path=xl/drawings/_rels/drawing1.xml.rels><?xml version="1.0" encoding="UTF-8" standalone="yes"?>
<Relationships xmlns="http://schemas.openxmlformats.org/package/2006/relationships"><Relationship Id="rId1" Type="http://schemas.openxmlformats.org/officeDocument/2006/relationships/hyperlink" Target="#'AYLIK G&#304;DERLER &#214;ZET&#304;'!A1"/></Relationships>
</file>

<file path=xl/drawings/_rels/drawing2.xml.rels><?xml version="1.0" encoding="UTF-8" standalone="yes"?>
<Relationships xmlns="http://schemas.openxmlformats.org/package/2006/relationships"><Relationship Id="rId2" Type="http://schemas.openxmlformats.org/officeDocument/2006/relationships/hyperlink" Target="#'YB B&#220;T&#199;E &#214;ZET&#304;'!A1"/><Relationship Id="rId1" Type="http://schemas.openxmlformats.org/officeDocument/2006/relationships/hyperlink" Target="#'G&#304;DER D&#214;K&#220;M&#220;'!A1"/></Relationships>
</file>

<file path=xl/drawings/_rels/drawing3.xml.rels><?xml version="1.0" encoding="UTF-8" standalone="yes"?>
<Relationships xmlns="http://schemas.openxmlformats.org/package/2006/relationships"><Relationship Id="rId2" Type="http://schemas.openxmlformats.org/officeDocument/2006/relationships/hyperlink" Target="#'AYLIK G&#304;DERLER &#214;ZET&#304;'!A1"/><Relationship Id="rId1" Type="http://schemas.openxmlformats.org/officeDocument/2006/relationships/hyperlink" Target="#'HAYIR &#304;&#350;LER&#304; VE SPONSORLUKLAR'!A1"/></Relationships>
</file>

<file path=xl/drawings/_rels/drawing4.xml.rels><?xml version="1.0" encoding="UTF-8" standalone="yes"?>
<Relationships xmlns="http://schemas.openxmlformats.org/package/2006/relationships"><Relationship Id="rId1" Type="http://schemas.openxmlformats.org/officeDocument/2006/relationships/hyperlink" Target="#'G&#304;DER D&#214;K&#220;M&#220;'!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936000</xdr:colOff>
      <xdr:row>1</xdr:row>
      <xdr:rowOff>19050</xdr:rowOff>
    </xdr:to>
    <xdr:sp macro="" textlink="">
      <xdr:nvSpPr>
        <xdr:cNvPr id="2" name="Sağ Ok 1" descr="Sağ gezinti düğmesi">
          <a:hlinkClick xmlns:r="http://schemas.openxmlformats.org/officeDocument/2006/relationships" r:id="rId1" tooltip="AYLIK GİDERLER ÖZETİ çalışma sayfasına gitmek için seçin"/>
          <a:extLst>
            <a:ext uri="{FF2B5EF4-FFF2-40B4-BE49-F238E27FC236}">
              <a16:creationId xmlns:a16="http://schemas.microsoft.com/office/drawing/2014/main" id="{00000000-0008-0000-0000-000002000000}"/>
            </a:ext>
          </a:extLst>
        </xdr:cNvPr>
        <xdr:cNvSpPr/>
      </xdr:nvSpPr>
      <xdr:spPr>
        <a:xfrm>
          <a:off x="180975" y="0"/>
          <a:ext cx="936000" cy="209550"/>
        </a:xfrm>
        <a:prstGeom prst="rightArrow">
          <a:avLst>
            <a:gd name="adj1" fmla="val 100000"/>
            <a:gd name="adj2" fmla="val 59091"/>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tr" sz="1100">
              <a:solidFill>
                <a:schemeClr val="bg1"/>
              </a:solidFill>
              <a:latin typeface="+mj-lt"/>
            </a:rPr>
            <a:t>SONRAKİ</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19051</xdr:colOff>
      <xdr:row>2</xdr:row>
      <xdr:rowOff>19051</xdr:rowOff>
    </xdr:from>
    <xdr:to>
      <xdr:col>17</xdr:col>
      <xdr:colOff>1</xdr:colOff>
      <xdr:row>3</xdr:row>
      <xdr:rowOff>441326</xdr:rowOff>
    </xdr:to>
    <mc:AlternateContent xmlns:mc="http://schemas.openxmlformats.org/markup-compatibility/2006" xmlns:sle15="http://schemas.microsoft.com/office/drawing/2012/slicer">
      <mc:Choice Requires="sle15">
        <xdr:graphicFrame macro="">
          <xdr:nvGraphicFramePr>
            <xdr:cNvPr id="3" name="Hesap Başlığı" descr="Aylık gider özetini Hesap Başlığı alanına göre filtreleyin">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Hesap Başlığı"/>
            </a:graphicData>
          </a:graphic>
        </xdr:graphicFrame>
      </mc:Choice>
      <mc:Fallback xmlns="">
        <xdr:sp macro="" textlink="">
          <xdr:nvSpPr>
            <xdr:cNvPr id="0" name=""/>
            <xdr:cNvSpPr>
              <a:spLocks noTextEdit="1"/>
            </xdr:cNvSpPr>
          </xdr:nvSpPr>
          <xdr:spPr>
            <a:xfrm>
              <a:off x="200025" y="523876"/>
              <a:ext cx="13763625" cy="889000"/>
            </a:xfrm>
            <a:prstGeom prst="rect">
              <a:avLst/>
            </a:prstGeom>
            <a:solidFill>
              <a:prstClr val="white"/>
            </a:solidFill>
            <a:ln w="1">
              <a:solidFill>
                <a:prstClr val="green"/>
              </a:solidFill>
            </a:ln>
          </xdr:spPr>
          <xdr:txBody>
            <a:bodyPr vertOverflow="clip" horzOverflow="clip" rtlCol="false"/>
            <a:lstStyle/>
            <a:p>
              <a:pPr rtl="false"/>
              <a:r>
                <a:rPr lang="tr" sz="1100"/>
                <a:t>Bu şekil, bir tablo dilimleyicisini temsil eder. Tablo dilimleyicileri Excel veya sonraki sürümlerinde desteklenir.
Şekil, Excel’in önceki bir sürümünde değiştirildiyse veya çalışma kitabı Excel 2007 ya da daha önceki bir sürümde kaydedildiyse dilimleyici kullanılamaz.</a:t>
              </a:r>
            </a:p>
          </xdr:txBody>
        </xdr:sp>
      </mc:Fallback>
    </mc:AlternateContent>
    <xdr:clientData/>
  </xdr:twoCellAnchor>
  <xdr:twoCellAnchor editAs="oneCell">
    <xdr:from>
      <xdr:col>2</xdr:col>
      <xdr:colOff>9525</xdr:colOff>
      <xdr:row>0</xdr:row>
      <xdr:rowOff>0</xdr:rowOff>
    </xdr:from>
    <xdr:to>
      <xdr:col>2</xdr:col>
      <xdr:colOff>945525</xdr:colOff>
      <xdr:row>1</xdr:row>
      <xdr:rowOff>19050</xdr:rowOff>
    </xdr:to>
    <xdr:sp macro="" textlink="">
      <xdr:nvSpPr>
        <xdr:cNvPr id="4" name="Sağ Ok 3" descr="Sağ gezinti düğmesi">
          <a:hlinkClick xmlns:r="http://schemas.openxmlformats.org/officeDocument/2006/relationships" r:id="rId1" tooltip="GİDER DÖKÜMÜ çalışma sayfasına gitmek için seçin"/>
          <a:extLst>
            <a:ext uri="{FF2B5EF4-FFF2-40B4-BE49-F238E27FC236}">
              <a16:creationId xmlns:a16="http://schemas.microsoft.com/office/drawing/2014/main" id="{00000000-0008-0000-0100-000004000000}"/>
            </a:ext>
          </a:extLst>
        </xdr:cNvPr>
        <xdr:cNvSpPr/>
      </xdr:nvSpPr>
      <xdr:spPr>
        <a:xfrm>
          <a:off x="1457325" y="0"/>
          <a:ext cx="936000" cy="209550"/>
        </a:xfrm>
        <a:prstGeom prst="rightArrow">
          <a:avLst>
            <a:gd name="adj1" fmla="val 100000"/>
            <a:gd name="adj2" fmla="val 59091"/>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tr" sz="1100">
              <a:solidFill>
                <a:schemeClr val="bg1"/>
              </a:solidFill>
              <a:latin typeface="+mj-lt"/>
            </a:rPr>
            <a:t>SONRAKİ</a:t>
          </a:r>
        </a:p>
      </xdr:txBody>
    </xdr:sp>
    <xdr:clientData fPrintsWithSheet="0"/>
  </xdr:twoCellAnchor>
  <xdr:twoCellAnchor editAs="oneCell">
    <xdr:from>
      <xdr:col>1</xdr:col>
      <xdr:colOff>142875</xdr:colOff>
      <xdr:row>0</xdr:row>
      <xdr:rowOff>0</xdr:rowOff>
    </xdr:from>
    <xdr:to>
      <xdr:col>2</xdr:col>
      <xdr:colOff>12075</xdr:colOff>
      <xdr:row>1</xdr:row>
      <xdr:rowOff>19050</xdr:rowOff>
    </xdr:to>
    <xdr:sp macro="" textlink="">
      <xdr:nvSpPr>
        <xdr:cNvPr id="5" name="Sol Ok 4" descr="Sol gezinti düğmesi">
          <a:hlinkClick xmlns:r="http://schemas.openxmlformats.org/officeDocument/2006/relationships" r:id="rId2" tooltip="YB BÜTÇE ÖZETİ çalışma sayfasına gitmek için seçin"/>
          <a:extLst>
            <a:ext uri="{FF2B5EF4-FFF2-40B4-BE49-F238E27FC236}">
              <a16:creationId xmlns:a16="http://schemas.microsoft.com/office/drawing/2014/main" id="{00000000-0008-0000-0100-000005000000}"/>
            </a:ext>
          </a:extLst>
        </xdr:cNvPr>
        <xdr:cNvSpPr/>
      </xdr:nvSpPr>
      <xdr:spPr>
        <a:xfrm>
          <a:off x="323850" y="0"/>
          <a:ext cx="936000" cy="209550"/>
        </a:xfrm>
        <a:prstGeom prst="leftArrow">
          <a:avLst>
            <a:gd name="adj1" fmla="val 100000"/>
            <a:gd name="adj2" fmla="val 50000"/>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tr" sz="1100">
              <a:solidFill>
                <a:schemeClr val="bg1"/>
              </a:solidFill>
              <a:latin typeface="+mj-lt"/>
            </a:rPr>
            <a:t>ÖNCEKİ</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6</xdr:col>
      <xdr:colOff>1</xdr:colOff>
      <xdr:row>2</xdr:row>
      <xdr:rowOff>19050</xdr:rowOff>
    </xdr:from>
    <xdr:to>
      <xdr:col>10</xdr:col>
      <xdr:colOff>1</xdr:colOff>
      <xdr:row>2</xdr:row>
      <xdr:rowOff>904875</xdr:rowOff>
    </xdr:to>
    <mc:AlternateContent xmlns:mc="http://schemas.openxmlformats.org/markup-compatibility/2006" xmlns:sle15="http://schemas.microsoft.com/office/drawing/2012/slicer">
      <mc:Choice Requires="sle15">
        <xdr:graphicFrame macro="">
          <xdr:nvGraphicFramePr>
            <xdr:cNvPr id="4" name="Alacaklı" descr="Gider dökümünü Alacaklı alanına göre filtreleyin">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Alacaklı"/>
            </a:graphicData>
          </a:graphic>
        </xdr:graphicFrame>
      </mc:Choice>
      <mc:Fallback xmlns="">
        <xdr:sp macro="" textlink="">
          <xdr:nvSpPr>
            <xdr:cNvPr id="0" name=""/>
            <xdr:cNvSpPr>
              <a:spLocks noTextEdit="1"/>
            </xdr:cNvSpPr>
          </xdr:nvSpPr>
          <xdr:spPr>
            <a:xfrm>
              <a:off x="5705473" y="523875"/>
              <a:ext cx="5362577" cy="885825"/>
            </a:xfrm>
            <a:prstGeom prst="rect">
              <a:avLst/>
            </a:prstGeom>
            <a:solidFill>
              <a:prstClr val="white"/>
            </a:solidFill>
            <a:ln w="1">
              <a:solidFill>
                <a:prstClr val="green"/>
              </a:solidFill>
            </a:ln>
          </xdr:spPr>
          <xdr:txBody>
            <a:bodyPr vertOverflow="clip" horzOverflow="clip" rtlCol="false"/>
            <a:lstStyle/>
            <a:p>
              <a:pPr rtl="false"/>
              <a:r>
                <a:rPr lang="tr" sz="1100"/>
                <a:t>Bu şekil, bir tablo dilimleyicisini temsil eder. Tablo dilimleyicileri Excel veya sonraki sürümlerinde desteklenir.
Şekil, Excel’in önceki bir sürümünde değiştirildiyse veya çalışma kitabı Excel 2007 ya da daha önceki bir sürümde kaydedildiyse dilimleyici kullanılamaz.</a:t>
              </a:r>
            </a:p>
          </xdr:txBody>
        </xdr:sp>
      </mc:Fallback>
    </mc:AlternateContent>
    <xdr:clientData/>
  </xdr:twoCellAnchor>
  <xdr:twoCellAnchor editAs="oneCell">
    <xdr:from>
      <xdr:col>1</xdr:col>
      <xdr:colOff>9522</xdr:colOff>
      <xdr:row>2</xdr:row>
      <xdr:rowOff>19050</xdr:rowOff>
    </xdr:from>
    <xdr:to>
      <xdr:col>5</xdr:col>
      <xdr:colOff>1009649</xdr:colOff>
      <xdr:row>2</xdr:row>
      <xdr:rowOff>904875</xdr:rowOff>
    </xdr:to>
    <mc:AlternateContent xmlns:mc="http://schemas.openxmlformats.org/markup-compatibility/2006" xmlns:sle15="http://schemas.microsoft.com/office/drawing/2012/slicer">
      <mc:Choice Requires="sle15">
        <xdr:graphicFrame macro="">
          <xdr:nvGraphicFramePr>
            <xdr:cNvPr id="7" name="İsteyen:" descr="Gider dökümünü İsteyen alanına göre filtreleyin">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microsoft.com/office/drawing/2010/slicer">
              <sle:slicer xmlns:sle="http://schemas.microsoft.com/office/drawing/2010/slicer" name="İsteyen:"/>
            </a:graphicData>
          </a:graphic>
        </xdr:graphicFrame>
      </mc:Choice>
      <mc:Fallback xmlns="">
        <xdr:sp macro="" textlink="">
          <xdr:nvSpPr>
            <xdr:cNvPr id="0" name=""/>
            <xdr:cNvSpPr>
              <a:spLocks noTextEdit="1"/>
            </xdr:cNvSpPr>
          </xdr:nvSpPr>
          <xdr:spPr>
            <a:xfrm>
              <a:off x="190499" y="523875"/>
              <a:ext cx="5504688" cy="885825"/>
            </a:xfrm>
            <a:prstGeom prst="rect">
              <a:avLst/>
            </a:prstGeom>
            <a:solidFill>
              <a:prstClr val="white"/>
            </a:solidFill>
            <a:ln w="1">
              <a:solidFill>
                <a:prstClr val="green"/>
              </a:solidFill>
            </a:ln>
          </xdr:spPr>
          <xdr:txBody>
            <a:bodyPr vertOverflow="clip" horzOverflow="clip" rtlCol="false"/>
            <a:lstStyle/>
            <a:p>
              <a:pPr rtl="false"/>
              <a:r>
                <a:rPr lang="tr" sz="1100"/>
                <a:t>Bu şekil, bir tablo dilimleyicisini temsil eder. Tablo dilimleyicileri Excel veya sonraki sürümlerinde desteklenir.
Şekil, Excel’in önceki bir sürümünde değiştirildiyse veya çalışma kitabı Excel 2007 ya da daha önceki bir sürümde kaydedildiyse dilimleyici kullanılamaz.</a:t>
              </a:r>
            </a:p>
          </xdr:txBody>
        </xdr:sp>
      </mc:Fallback>
    </mc:AlternateContent>
    <xdr:clientData/>
  </xdr:twoCellAnchor>
  <xdr:twoCellAnchor editAs="oneCell">
    <xdr:from>
      <xdr:col>2</xdr:col>
      <xdr:colOff>9525</xdr:colOff>
      <xdr:row>0</xdr:row>
      <xdr:rowOff>0</xdr:rowOff>
    </xdr:from>
    <xdr:to>
      <xdr:col>2</xdr:col>
      <xdr:colOff>945525</xdr:colOff>
      <xdr:row>1</xdr:row>
      <xdr:rowOff>19050</xdr:rowOff>
    </xdr:to>
    <xdr:sp macro="" textlink="">
      <xdr:nvSpPr>
        <xdr:cNvPr id="8" name="Sağ Ok 7" descr="Sağ gezinti düğmesi">
          <a:hlinkClick xmlns:r="http://schemas.openxmlformats.org/officeDocument/2006/relationships" r:id="rId1" tooltip="HAYIR İŞLERİ VE SPONSORLUKLAR çalışma sayfasına gitmek için seçin"/>
          <a:extLst>
            <a:ext uri="{FF2B5EF4-FFF2-40B4-BE49-F238E27FC236}">
              <a16:creationId xmlns:a16="http://schemas.microsoft.com/office/drawing/2014/main" id="{00000000-0008-0000-0200-000008000000}"/>
            </a:ext>
          </a:extLst>
        </xdr:cNvPr>
        <xdr:cNvSpPr/>
      </xdr:nvSpPr>
      <xdr:spPr>
        <a:xfrm>
          <a:off x="1257300" y="0"/>
          <a:ext cx="936000" cy="209550"/>
        </a:xfrm>
        <a:prstGeom prst="rightArrow">
          <a:avLst>
            <a:gd name="adj1" fmla="val 100000"/>
            <a:gd name="adj2" fmla="val 59091"/>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tr" sz="1100">
              <a:solidFill>
                <a:schemeClr val="bg1"/>
              </a:solidFill>
              <a:latin typeface="+mj-lt"/>
            </a:rPr>
            <a:t>SONRAKİ</a:t>
          </a:r>
        </a:p>
      </xdr:txBody>
    </xdr:sp>
    <xdr:clientData fPrintsWithSheet="0"/>
  </xdr:twoCellAnchor>
  <xdr:twoCellAnchor editAs="oneCell">
    <xdr:from>
      <xdr:col>1</xdr:col>
      <xdr:colOff>142875</xdr:colOff>
      <xdr:row>0</xdr:row>
      <xdr:rowOff>0</xdr:rowOff>
    </xdr:from>
    <xdr:to>
      <xdr:col>2</xdr:col>
      <xdr:colOff>12075</xdr:colOff>
      <xdr:row>1</xdr:row>
      <xdr:rowOff>19050</xdr:rowOff>
    </xdr:to>
    <xdr:sp macro="" textlink="">
      <xdr:nvSpPr>
        <xdr:cNvPr id="9" name="Sol Ok 8" descr="Sol gezinti düğmesi">
          <a:hlinkClick xmlns:r="http://schemas.openxmlformats.org/officeDocument/2006/relationships" r:id="rId2" tooltip="AYLIK GİDERLER ÖZETİ çalışma sayfasına gitmek için seçin"/>
          <a:extLst>
            <a:ext uri="{FF2B5EF4-FFF2-40B4-BE49-F238E27FC236}">
              <a16:creationId xmlns:a16="http://schemas.microsoft.com/office/drawing/2014/main" id="{00000000-0008-0000-0200-000009000000}"/>
            </a:ext>
          </a:extLst>
        </xdr:cNvPr>
        <xdr:cNvSpPr/>
      </xdr:nvSpPr>
      <xdr:spPr>
        <a:xfrm>
          <a:off x="323850" y="0"/>
          <a:ext cx="936000" cy="209550"/>
        </a:xfrm>
        <a:prstGeom prst="leftArrow">
          <a:avLst>
            <a:gd name="adj1" fmla="val 100000"/>
            <a:gd name="adj2" fmla="val 50000"/>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tr" sz="1100">
              <a:solidFill>
                <a:schemeClr val="bg1"/>
              </a:solidFill>
              <a:latin typeface="+mj-lt"/>
            </a:rPr>
            <a:t>ÖNCEKİ</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9524</xdr:colOff>
      <xdr:row>2</xdr:row>
      <xdr:rowOff>19050</xdr:rowOff>
    </xdr:from>
    <xdr:to>
      <xdr:col>6</xdr:col>
      <xdr:colOff>0</xdr:colOff>
      <xdr:row>2</xdr:row>
      <xdr:rowOff>904875</xdr:rowOff>
    </xdr:to>
    <mc:AlternateContent xmlns:mc="http://schemas.openxmlformats.org/markup-compatibility/2006" xmlns:sle15="http://schemas.microsoft.com/office/drawing/2012/slicer">
      <mc:Choice Requires="sle15">
        <xdr:graphicFrame macro="">
          <xdr:nvGraphicFramePr>
            <xdr:cNvPr id="4" name="İsteyen 1" descr="Hayır işleri ve sponsorluklarları İsteyen alanına göre filtreleyin">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İsteyen 1"/>
            </a:graphicData>
          </a:graphic>
        </xdr:graphicFrame>
      </mc:Choice>
      <mc:Fallback xmlns="">
        <xdr:sp macro="" textlink="">
          <xdr:nvSpPr>
            <xdr:cNvPr id="0" name=""/>
            <xdr:cNvSpPr>
              <a:spLocks noTextEdit="1"/>
            </xdr:cNvSpPr>
          </xdr:nvSpPr>
          <xdr:spPr>
            <a:xfrm>
              <a:off x="190499" y="523875"/>
              <a:ext cx="6248401" cy="885825"/>
            </a:xfrm>
            <a:prstGeom prst="rect">
              <a:avLst/>
            </a:prstGeom>
            <a:solidFill>
              <a:prstClr val="white"/>
            </a:solidFill>
            <a:ln w="1">
              <a:solidFill>
                <a:prstClr val="green"/>
              </a:solidFill>
            </a:ln>
          </xdr:spPr>
          <xdr:txBody>
            <a:bodyPr vertOverflow="clip" horzOverflow="clip" rtlCol="false"/>
            <a:lstStyle/>
            <a:p>
              <a:pPr rtl="false"/>
              <a:r>
                <a:rPr lang="tr" sz="1100"/>
                <a:t>Bu şekil, bir tablo dilimleyicisini temsil eder. Tablo dilimleyicileri Excel veya sonraki sürümlerinde desteklenir.
Şekil, Excel’in önceki bir sürümünde değiştirildiyse veya çalışma kitabı Excel 2007 ya da daha önceki bir sürümde kaydedildiyse dilimleyici kullanılamaz.</a:t>
              </a:r>
            </a:p>
          </xdr:txBody>
        </xdr:sp>
      </mc:Fallback>
    </mc:AlternateContent>
    <xdr:clientData/>
  </xdr:twoCellAnchor>
  <xdr:twoCellAnchor editAs="oneCell">
    <xdr:from>
      <xdr:col>6</xdr:col>
      <xdr:colOff>9524</xdr:colOff>
      <xdr:row>2</xdr:row>
      <xdr:rowOff>19050</xdr:rowOff>
    </xdr:from>
    <xdr:to>
      <xdr:col>12</xdr:col>
      <xdr:colOff>9525</xdr:colOff>
      <xdr:row>2</xdr:row>
      <xdr:rowOff>904875</xdr:rowOff>
    </xdr:to>
    <mc:AlternateContent xmlns:mc="http://schemas.openxmlformats.org/markup-compatibility/2006" xmlns:sle15="http://schemas.microsoft.com/office/drawing/2012/slicer">
      <mc:Choice Requires="sle15">
        <xdr:graphicFrame macro="">
          <xdr:nvGraphicFramePr>
            <xdr:cNvPr id="5" name="Alacaklı 1" descr="Hayır işleri ve sponsorluklarları Alacaklı alanına göre filtreleyin">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Alacaklı 1"/>
            </a:graphicData>
          </a:graphic>
        </xdr:graphicFrame>
      </mc:Choice>
      <mc:Fallback xmlns="">
        <xdr:sp macro="" textlink="">
          <xdr:nvSpPr>
            <xdr:cNvPr id="0" name=""/>
            <xdr:cNvSpPr>
              <a:spLocks noTextEdit="1"/>
            </xdr:cNvSpPr>
          </xdr:nvSpPr>
          <xdr:spPr>
            <a:xfrm>
              <a:off x="6448424" y="523875"/>
              <a:ext cx="7181851" cy="885825"/>
            </a:xfrm>
            <a:prstGeom prst="rect">
              <a:avLst/>
            </a:prstGeom>
            <a:solidFill>
              <a:prstClr val="white"/>
            </a:solidFill>
            <a:ln w="1">
              <a:solidFill>
                <a:prstClr val="green"/>
              </a:solidFill>
            </a:ln>
          </xdr:spPr>
          <xdr:txBody>
            <a:bodyPr vertOverflow="clip" horzOverflow="clip" rtlCol="false"/>
            <a:lstStyle/>
            <a:p>
              <a:pPr rtl="false"/>
              <a:r>
                <a:rPr lang="tr" sz="1100"/>
                <a:t>Bu şekil, bir tablo dilimleyicisini temsil eder. Tablo dilimleyicileri Excel veya sonraki sürümlerinde desteklenir.
Şekil, Excel’in önceki bir sürümünde değiştirildiyse veya çalışma kitabı Excel 2007 ya da daha önceki bir sürümde kaydedildiyse dilimleyici kullanılamaz.</a:t>
              </a:r>
            </a:p>
          </xdr:txBody>
        </xdr:sp>
      </mc:Fallback>
    </mc:AlternateContent>
    <xdr:clientData/>
  </xdr:twoCellAnchor>
  <xdr:twoCellAnchor editAs="oneCell">
    <xdr:from>
      <xdr:col>1</xdr:col>
      <xdr:colOff>142875</xdr:colOff>
      <xdr:row>0</xdr:row>
      <xdr:rowOff>0</xdr:rowOff>
    </xdr:from>
    <xdr:to>
      <xdr:col>2</xdr:col>
      <xdr:colOff>12075</xdr:colOff>
      <xdr:row>1</xdr:row>
      <xdr:rowOff>19050</xdr:rowOff>
    </xdr:to>
    <xdr:sp macro="" textlink="">
      <xdr:nvSpPr>
        <xdr:cNvPr id="7" name="Sol Ok 6" descr="Sol gezinti düğmesi">
          <a:hlinkClick xmlns:r="http://schemas.openxmlformats.org/officeDocument/2006/relationships" r:id="rId1" tooltip="GİDER DÖKÜMÜ çalışma sayfasına gitmek için seçin"/>
          <a:extLst>
            <a:ext uri="{FF2B5EF4-FFF2-40B4-BE49-F238E27FC236}">
              <a16:creationId xmlns:a16="http://schemas.microsoft.com/office/drawing/2014/main" id="{00000000-0008-0000-0300-000007000000}"/>
            </a:ext>
          </a:extLst>
        </xdr:cNvPr>
        <xdr:cNvSpPr/>
      </xdr:nvSpPr>
      <xdr:spPr>
        <a:xfrm>
          <a:off x="323850" y="0"/>
          <a:ext cx="936000" cy="209550"/>
        </a:xfrm>
        <a:prstGeom prst="leftArrow">
          <a:avLst>
            <a:gd name="adj1" fmla="val 100000"/>
            <a:gd name="adj2" fmla="val 50000"/>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tr" sz="1100">
              <a:solidFill>
                <a:schemeClr val="bg1"/>
              </a:solidFill>
              <a:latin typeface="+mj-lt"/>
            </a:rPr>
            <a:t>ÖNCEKİ</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Beneficiário" xr10:uid="{00000000-0013-0000-FFFF-FFFF01000000}" sourceName="Alacaklı">
  <extLst>
    <x:ext xmlns:x15="http://schemas.microsoft.com/office/spreadsheetml/2010/11/main" uri="{2F2917AC-EB37-4324-AD4E-5DD8C200BD13}">
      <x15:tableSlicerCache tableId="2"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Pedido_por" xr10:uid="{00000000-0013-0000-FFFF-FFFF02000000}" sourceName="İsteyen:">
  <extLst>
    <x:ext xmlns:x15="http://schemas.microsoft.com/office/spreadsheetml/2010/11/main" uri="{2F2917AC-EB37-4324-AD4E-5DD8C200BD13}">
      <x15:tableSlicerCache tableId="2"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Pedido_por1" xr10:uid="{00000000-0013-0000-FFFF-FFFF03000000}" sourceName="İsteyen:">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Beneficiário1" xr10:uid="{00000000-0013-0000-FFFF-FFFF04000000}" sourceName="Alacaklı">
  <extLst>
    <x:ext xmlns:x15="http://schemas.microsoft.com/office/spreadsheetml/2010/11/main" uri="{2F2917AC-EB37-4324-AD4E-5DD8C200BD13}">
      <x15:tableSlicerCache tableId="3" column="6"/>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Título_Conta" xr10:uid="{00000000-0013-0000-FFFF-FFFF05000000}" sourceName="Hesap Başlığı">
  <extLst>
    <x:ext xmlns:x15="http://schemas.microsoft.com/office/spreadsheetml/2010/11/main" uri="{2F2917AC-EB37-4324-AD4E-5DD8C200BD13}">
      <x15:tableSlicerCache tableId="4"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esap Başlığı" xr10:uid="{00000000-0014-0000-FFFF-FFFF01000000}" cache="SegmentaçãoDeDados_Título_Conta" caption="Hesap Başlığı" columnCount="7" style="Dilimleyici Aylık Gider Özeti"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lacaklı" xr10:uid="{00000000-0014-0000-FFFF-FFFF02000000}" cache="SegmentaçãoDeDados_Beneficiário" caption="Alacaklı" columnCount="3" style="Dilimleyici Gider Dökümü" rowHeight="225425"/>
  <slicer name="İsteyen:" xr10:uid="{00000000-0014-0000-FFFF-FFFF03000000}" cache="SegmentaçãoDeDados_Pedido_por" caption="İsteyen:" columnCount="3" style="Dilimleyici Gider Dökümü" rowHeight="225425"/>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steyen 1" xr10:uid="{00000000-0014-0000-FFFF-FFFF04000000}" cache="SegmentaçãoDeDados_Pedido_por1" caption="İsteyen:" columnCount="3" style="Dilimleyici Hayır İşleri ve Sponsorluklar" rowHeight="225425"/>
  <slicer name="Alacaklı 1" xr10:uid="{00000000-0014-0000-FFFF-FFFF05000000}" cache="SegmentaçãoDeDados_Beneficiário1" caption="Alacaklı" columnCount="3" style="Dilimleyici Hayır İşleri ve Sponsorluklar"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YılbaşındanBugüneTablosu" displayName="YılbaşındanBugüneTablosu" ref="B4:G17" totalsRowCount="1">
  <autoFilter ref="B4:G16"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GM Kodu" totalsRowLabel="Toplam" dataCellStyle="Virgül"/>
    <tableColumn id="2" xr3:uid="{00000000-0010-0000-0000-000002000000}" name="Hesap Başlığı"/>
    <tableColumn id="3" xr3:uid="{00000000-0010-0000-0000-000003000000}" name="Fiili" totalsRowFunction="sum" totalsRowDxfId="3" dataCellStyle="ParaBirimi [0]">
      <calculatedColumnFormula>SUMIF(AylıkGiderlerÖzeti[GM Kodu],YılbaşındanBugüneTablosu[[#This Row],[GM Kodu]],AylıkGiderlerÖzeti[Toplam])</calculatedColumnFormula>
    </tableColumn>
    <tableColumn id="4" xr3:uid="{00000000-0010-0000-0000-000004000000}" name="Bütçe" totalsRowFunction="sum" totalsRowDxfId="2" dataCellStyle="ParaBirimi [0]"/>
    <tableColumn id="5" xr3:uid="{00000000-0010-0000-0000-000005000000}" name="Kalan ₺" totalsRowFunction="sum" totalsRowDxfId="1" dataCellStyle="ParaBirimi [0]">
      <calculatedColumnFormula>IF(YılbaşındanBugüneTablosu[[#This Row],[Bütçe]]="","",YılbaşındanBugüneTablosu[[#This Row],[Bütçe]]-YılbaşındanBugüneTablosu[[#This Row],[Fiili]])</calculatedColumnFormula>
    </tableColumn>
    <tableColumn id="6" xr3:uid="{00000000-0010-0000-0000-000006000000}" name="Kalan %" totalsRowFunction="custom" totalsRowDxfId="0" dataCellStyle="Yüzde">
      <calculatedColumnFormula>IFERROR(YılbaşındanBugüneTablosu[[#This Row],[Kalan ₺]]/YılbaşındanBugüneTablosu[[#This Row],[Bütçe]],"")</calculatedColumnFormula>
      <totalsRowFormula>YılbaşındanBugüneTablosu[[#Totals],[Kalan ₺]]/YılbaşındanBugüneTablosu[[#Totals],[Bütçe]]</totalsRowFormula>
    </tableColumn>
  </tableColumns>
  <tableStyleInfo name="YB Bütçe Özeti" showFirstColumn="0" showLastColumn="0" showRowStripes="1" showColumnStripes="0"/>
  <extLst>
    <ext xmlns:x14="http://schemas.microsoft.com/office/spreadsheetml/2009/9/main" uri="{504A1905-F514-4f6f-8877-14C23A59335A}">
      <x14:table altTextSummary="GM kodunu, Hesap Başlığını ve Bütçeyi bu tabloya girin. Fiili miktar ve kalan değerlerle yüzde, otomatik olarak güncelleştirili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AylıkGiderlerÖzeti" displayName="AylıkGiderlerÖzeti" ref="B5:Q18" totalsRowCount="1">
  <autoFilter ref="B5:Q1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GM Kodu" totalsRowLabel="Toplam" dataDxfId="27" totalsRowDxfId="26" dataCellStyle="Virgül"/>
    <tableColumn id="2" xr3:uid="{00000000-0010-0000-0100-000002000000}" name="Hesap Başlığı"/>
    <tableColumn id="3" xr3:uid="{00000000-0010-0000-0100-000003000000}" name="Ocak" totalsRowFunction="sum" totalsRowDxfId="25" dataCellStyle="ParaBirimi [0]">
      <calculatedColumnFormula>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Tarihi],"&gt;="&amp;DATEVALUE("1."&amp;AylıkGiderlerÖzeti[[#Headers],[Ocak]]&amp;_xlfn.SINGLE(_YIL)),Diğer[Çek İsteğinin Başlangıç Tarihi],"&lt;="&amp;D$4)</calculatedColumnFormula>
    </tableColumn>
    <tableColumn id="4" xr3:uid="{00000000-0010-0000-0100-000004000000}" name="Şubat" totalsRowFunction="sum" totalsRowDxfId="24" dataCellStyle="ParaBirimi [0]">
      <calculatedColumnFormula>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Tarihi],"&gt;="&amp;DATEVALUE("1."&amp;AylıkGiderlerÖzeti[[#Headers],[Şubat]]&amp;_xlfn.SINGLE(_YIL)),Diğer[Çek İsteğinin Başlangıç Tarihi],"&lt;="&amp;E$4)</calculatedColumnFormula>
    </tableColumn>
    <tableColumn id="5" xr3:uid="{00000000-0010-0000-0100-000005000000}" name="Mart" totalsRowFunction="sum" totalsRowDxfId="23" dataCellStyle="ParaBirimi [0]">
      <calculatedColumnFormula>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Tarihi],"&gt;="&amp;DATEVALUE("1."&amp;AylıkGiderlerÖzeti[[#Headers],[Mart]]&amp;_xlfn.SINGLE(_YIL)),Diğer[Çek İsteğinin Başlangıç Tarihi],"&lt;="&amp;F$4)</calculatedColumnFormula>
    </tableColumn>
    <tableColumn id="6" xr3:uid="{00000000-0010-0000-0100-000006000000}" name="Nisan" totalsRowFunction="sum" totalsRowDxfId="22" dataCellStyle="ParaBirimi [0]">
      <calculatedColumnFormula>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Tarihi],"&gt;="&amp;DATEVALUE("1."&amp;AylıkGiderlerÖzeti[[#Headers],[Nisan]]&amp;_xlfn.SINGLE(_YIL)),Diğer[Çek İsteğinin Başlangıç Tarihi],"&lt;="&amp;G$4)</calculatedColumnFormula>
    </tableColumn>
    <tableColumn id="7" xr3:uid="{00000000-0010-0000-0100-000007000000}" name="Mayıs" totalsRowFunction="sum" totalsRowDxfId="21" dataCellStyle="ParaBirimi [0]">
      <calculatedColumnFormula>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Tarihi],"&gt;="&amp;DATEVALUE("1."&amp;AylıkGiderlerÖzeti[[#Headers],[Mayıs]]&amp;_xlfn.SINGLE(_YIL)),Diğer[Çek İsteğinin Başlangıç Tarihi],"&lt;="&amp;H$4)</calculatedColumnFormula>
    </tableColumn>
    <tableColumn id="8" xr3:uid="{00000000-0010-0000-0100-000008000000}" name="Haziran" totalsRowFunction="sum" totalsRowDxfId="20" dataCellStyle="ParaBirimi [0]">
      <calculatedColumnFormula>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Tarihi],"&gt;="&amp;DATEVALUE("1."&amp;AylıkGiderlerÖzeti[[#Headers],[Haziran]]&amp;_xlfn.SINGLE(_YIL)),Diğer[Çek İsteğinin Başlangıç Tarihi],"&lt;="&amp;I$4)</calculatedColumnFormula>
    </tableColumn>
    <tableColumn id="9" xr3:uid="{00000000-0010-0000-0100-000009000000}" name="Temmuz" totalsRowFunction="sum" totalsRowDxfId="19" dataCellStyle="ParaBirimi [0]">
      <calculatedColumnFormula>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Tarihi],"&gt;="&amp;DATEVALUE("1."&amp;AylıkGiderlerÖzeti[[#Headers],[Temmuz]]&amp;_xlfn.SINGLE(_YIL)),Diğer[Çek İsteğinin Başlangıç Tarihi],"&lt;="&amp;J$4)</calculatedColumnFormula>
    </tableColumn>
    <tableColumn id="10" xr3:uid="{00000000-0010-0000-0100-00000A000000}" name="Ağustos" totalsRowFunction="sum" totalsRowDxfId="18" dataCellStyle="ParaBirimi [0]">
      <calculatedColumnFormula>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Tarihi],"&gt;="&amp;DATEVALUE("1."&amp;AylıkGiderlerÖzeti[[#Headers],[Ağustos]]&amp;_xlfn.SINGLE(_YIL)),Diğer[Çek İsteğinin Başlangıç Tarihi],"&lt;="&amp;K$4)</calculatedColumnFormula>
    </tableColumn>
    <tableColumn id="11" xr3:uid="{00000000-0010-0000-0100-00000B000000}" name="Eylül" totalsRowFunction="sum" totalsRowDxfId="17" dataCellStyle="ParaBirimi [0]">
      <calculatedColumnFormula>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Tarihi],"&gt;="&amp;DATEVALUE("1."&amp;AylıkGiderlerÖzeti[[#Headers],[Eylül]]&amp;_xlfn.SINGLE(_YIL)),Diğer[Çek İsteğinin Başlangıç Tarihi],"&lt;="&amp;L$4)</calculatedColumnFormula>
    </tableColumn>
    <tableColumn id="12" xr3:uid="{00000000-0010-0000-0100-00000C000000}" name="Ekim" totalsRowFunction="sum" totalsRowDxfId="16" dataCellStyle="ParaBirimi [0]">
      <calculatedColumnFormula>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Tarihi],"&gt;="&amp;DATEVALUE("1."&amp;AylıkGiderlerÖzeti[[#Headers],[Ekim]]&amp;_xlfn.SINGLE(_YIL)),Diğer[Çek İsteğinin Başlangıç Tarihi],"&lt;="&amp;M$4)</calculatedColumnFormula>
    </tableColumn>
    <tableColumn id="13" xr3:uid="{00000000-0010-0000-0100-00000D000000}" name="Kasım" totalsRowFunction="sum" totalsRowDxfId="15" dataCellStyle="ParaBirimi [0]">
      <calculatedColumnFormula>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Tarihi],"&gt;="&amp;DATEVALUE("1."&amp;AylıkGiderlerÖzeti[[#Headers],[Kasım]]&amp;_xlfn.SINGLE(_YIL)),Diğer[Çek İsteğinin Başlangıç Tarihi],"&lt;="&amp;N$4)</calculatedColumnFormula>
    </tableColumn>
    <tableColumn id="14" xr3:uid="{00000000-0010-0000-0100-00000E000000}" name="Aralık" totalsRowFunction="sum" totalsRowDxfId="14" dataCellStyle="ParaBirimi [0]">
      <calculatedColumnFormula>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Tarihi],"&gt;="&amp;DATEVALUE("1."&amp;AylıkGiderlerÖzeti[[#Headers],[Aralık]]&amp;_xlfn.SINGLE(_YIL)),Diğer[Çek İsteğinin Başlangıç Tarihi],"&lt;="&amp;O$4)</calculatedColumnFormula>
    </tableColumn>
    <tableColumn id="15" xr3:uid="{00000000-0010-0000-0100-00000F000000}" name="Toplam" totalsRowFunction="sum" totalsRowDxfId="13" dataCellStyle="ParaBirimi [0]">
      <calculatedColumnFormula>SUM(AylıkGiderlerÖzeti[[#This Row],[Ocak]:[Aralık]])</calculatedColumnFormula>
    </tableColumn>
    <tableColumn id="16" xr3:uid="{00000000-0010-0000-0100-000010000000}" name=" " dataDxfId="12"/>
  </tableColumns>
  <tableStyleInfo name="Aylik giderler özeti" showFirstColumn="0" showLastColumn="0" showRowStripes="1" showColumnStripes="0"/>
  <extLst>
    <ext xmlns:x14="http://schemas.microsoft.com/office/spreadsheetml/2009/9/main" uri="{504A1905-F514-4f6f-8877-14C23A59335A}">
      <x14:table altTextSummary="GM kodunu ve hesap başlığını bu tabloya girin. Her ayın tutarı ve Toplamları otomatik olarak hesaplanı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GiderlerDökümü" displayName="GiderlerDökümü" ref="B4:J6">
  <autoFilter ref="B4:J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GM Kodu" totalsRowLabel="Toplam" dataDxfId="11" totalsRowDxfId="10" dataCellStyle="Virgül"/>
    <tableColumn id="2" xr3:uid="{00000000-0010-0000-0200-000002000000}" name="Fatura Tarihi" totalsRowDxfId="9" dataCellStyle="Tarih"/>
    <tableColumn id="3" xr3:uid="{00000000-0010-0000-0200-000003000000}" name="Fatura No" dataCellStyle="Virgül"/>
    <tableColumn id="4" xr3:uid="{00000000-0010-0000-0200-000004000000}" name="İsteyen:"/>
    <tableColumn id="5" xr3:uid="{00000000-0010-0000-0200-000005000000}" name="Çek Tutarı" dataCellStyle="ParaBirimi [0]"/>
    <tableColumn id="6" xr3:uid="{00000000-0010-0000-0200-000006000000}" name="Alacaklı"/>
    <tableColumn id="7" xr3:uid="{00000000-0010-0000-0200-000007000000}" name="Çek Kullanımı"/>
    <tableColumn id="8" xr3:uid="{00000000-0010-0000-0200-000008000000}" name="Dağıtım Yöntemi"/>
    <tableColumn id="9" xr3:uid="{00000000-0010-0000-0200-000009000000}" name="Kayıt Tarihi" totalsRowFunction="count" totalsRowDxfId="8" dataCellStyle="Tarih"/>
  </tableColumns>
  <tableStyleInfo name="Gider Dökümü" showFirstColumn="0" showLastColumn="0" showRowStripes="1"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iğer" displayName="Diğer" ref="B4:L6">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GM Kodu" totalsRowLabel="Toplam" dataDxfId="7" totalsRowDxfId="6" dataCellStyle="Virgül"/>
    <tableColumn id="2" xr3:uid="{00000000-0010-0000-0300-000002000000}" name="Çek İsteğinin Başlangıç Tarihi" totalsRowDxfId="5" dataCellStyle="Tarih"/>
    <tableColumn id="3" xr3:uid="{00000000-0010-0000-0300-000003000000}" name="İsteyen:"/>
    <tableColumn id="4" xr3:uid="{00000000-0010-0000-0300-000004000000}" name="Çek Tutarı" dataCellStyle="ParaBirimi [0]"/>
    <tableColumn id="5" xr3:uid="{00000000-0010-0000-0300-000005000000}" name="Geçen Yılın Katılımı" dataCellStyle="ParaBirimi [0]"/>
    <tableColumn id="6" xr3:uid="{00000000-0010-0000-0300-000006000000}" name="Alacaklı"/>
    <tableColumn id="7" xr3:uid="{00000000-0010-0000-0300-000007000000}" name="Kullanıldığı Alan:"/>
    <tableColumn id="8" xr3:uid="{00000000-0010-0000-0300-000008000000}" name="İmzalayan:"/>
    <tableColumn id="9" xr3:uid="{00000000-0010-0000-0300-000009000000}" name="Kategori"/>
    <tableColumn id="10" xr3:uid="{00000000-0010-0000-0300-00000A000000}" name="Dağıtım Yöntemi"/>
    <tableColumn id="11" xr3:uid="{00000000-0010-0000-0300-00000B000000}" name="Kayıt Tarihi" totalsRowFunction="count" totalsRowDxfId="4" dataCellStyle="Tarih"/>
  </tableColumns>
  <tableStyleInfo name="Hayır İşleri ve Sponsorluklar" showFirstColumn="0" showLastColumn="0" showRowStripes="1" showColumnStripes="0"/>
  <extLst>
    <ext xmlns:x14="http://schemas.microsoft.com/office/spreadsheetml/2009/9/main" uri="{504A1905-F514-4f6f-8877-14C23A59335A}">
      <x14:table altTextSummary="GM kodunu, Çek İsteğinin başlatıldığı Tarihi, İsteyen ve Alacaklı adlarını, Çek Tutarını, Kullanım amacını, Önceki Yıl Katılımını, Dağıtım Yöntemini ve Dosya Tarihini bu tabloya girin"/>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General ledger">
      <a:majorFont>
        <a:latin typeface="Century Gothic"/>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1:G17"/>
  <sheetViews>
    <sheetView showGridLines="0" tabSelected="1" workbookViewId="0"/>
  </sheetViews>
  <sheetFormatPr defaultRowHeight="30" customHeight="1" x14ac:dyDescent="0.25"/>
  <cols>
    <col min="1" max="1" width="2.7109375" customWidth="1"/>
    <col min="2" max="2" width="16" customWidth="1"/>
    <col min="3" max="3" width="23.5703125" customWidth="1"/>
    <col min="4" max="6" width="18.140625" customWidth="1"/>
    <col min="7" max="7" width="13.85546875" customWidth="1"/>
    <col min="8" max="8" width="2.7109375" customWidth="1"/>
  </cols>
  <sheetData>
    <row r="1" spans="2:7" ht="15" customHeight="1" x14ac:dyDescent="0.25">
      <c r="B1" s="5" t="s">
        <v>0</v>
      </c>
    </row>
    <row r="2" spans="2:7" ht="30" customHeight="1" thickBot="1" x14ac:dyDescent="0.4">
      <c r="B2" s="16" t="s">
        <v>1</v>
      </c>
      <c r="C2" s="16"/>
      <c r="D2" s="16"/>
      <c r="E2" s="16"/>
      <c r="F2" s="2" t="s">
        <v>19</v>
      </c>
      <c r="G2" s="3">
        <f ca="1">YEAR(TODAY())</f>
        <v>2019</v>
      </c>
    </row>
    <row r="3" spans="2:7" ht="15" customHeight="1" thickTop="1" x14ac:dyDescent="0.25"/>
    <row r="4" spans="2:7" ht="30" customHeight="1" x14ac:dyDescent="0.25">
      <c r="B4" t="s">
        <v>2</v>
      </c>
      <c r="C4" t="s">
        <v>4</v>
      </c>
      <c r="D4" t="s">
        <v>17</v>
      </c>
      <c r="E4" t="s">
        <v>18</v>
      </c>
      <c r="F4" t="s">
        <v>71</v>
      </c>
      <c r="G4" t="s">
        <v>20</v>
      </c>
    </row>
    <row r="5" spans="2:7" ht="30" customHeight="1" x14ac:dyDescent="0.25">
      <c r="B5" s="11">
        <v>1000</v>
      </c>
      <c r="C5" t="s">
        <v>5</v>
      </c>
      <c r="D5" s="9">
        <f ca="1">SUMIF(AylıkGiderlerÖzeti[GM Kodu],YılbaşındanBugüneTablosu[[#This Row],[GM Kodu]],AylıkGiderlerÖzeti[Toplam])</f>
        <v>0</v>
      </c>
      <c r="E5" s="9">
        <v>100000</v>
      </c>
      <c r="F5" s="9">
        <f ca="1">IF(YılbaşındanBugüneTablosu[[#This Row],[Bütçe]]="","",YılbaşındanBugüneTablosu[[#This Row],[Bütçe]]-YılbaşındanBugüneTablosu[[#This Row],[Fiili]])</f>
        <v>100000</v>
      </c>
      <c r="G5" s="10">
        <f ca="1">IFERROR(YılbaşındanBugüneTablosu[[#This Row],[Kalan ₺]]/YılbaşındanBugüneTablosu[[#This Row],[Bütçe]],"")</f>
        <v>1</v>
      </c>
    </row>
    <row r="6" spans="2:7" ht="30" customHeight="1" x14ac:dyDescent="0.25">
      <c r="B6" s="11">
        <v>2000</v>
      </c>
      <c r="C6" t="s">
        <v>6</v>
      </c>
      <c r="D6" s="9">
        <f ca="1">SUMIF(AylıkGiderlerÖzeti[GM Kodu],YılbaşındanBugüneTablosu[[#This Row],[GM Kodu]],AylıkGiderlerÖzeti[Toplam])</f>
        <v>0</v>
      </c>
      <c r="E6" s="9">
        <v>100000</v>
      </c>
      <c r="F6" s="9">
        <f ca="1">IF(YılbaşındanBugüneTablosu[[#This Row],[Bütçe]]="","",YılbaşındanBugüneTablosu[[#This Row],[Bütçe]]-YılbaşındanBugüneTablosu[[#This Row],[Fiili]])</f>
        <v>100000</v>
      </c>
      <c r="G6" s="10">
        <f ca="1">IFERROR(YılbaşındanBugüneTablosu[[#This Row],[Kalan ₺]]/YılbaşındanBugüneTablosu[[#This Row],[Bütçe]],"")</f>
        <v>1</v>
      </c>
    </row>
    <row r="7" spans="2:7" ht="30" customHeight="1" x14ac:dyDescent="0.25">
      <c r="B7" s="11">
        <v>3000</v>
      </c>
      <c r="C7" t="s">
        <v>7</v>
      </c>
      <c r="D7" s="9">
        <f ca="1">SUMIF(AylıkGiderlerÖzeti[GM Kodu],YılbaşındanBugüneTablosu[[#This Row],[GM Kodu]],AylıkGiderlerÖzeti[Toplam])</f>
        <v>0</v>
      </c>
      <c r="E7" s="9">
        <v>100000</v>
      </c>
      <c r="F7" s="9">
        <f ca="1">IF(YılbaşındanBugüneTablosu[[#This Row],[Bütçe]]="","",YılbaşındanBugüneTablosu[[#This Row],[Bütçe]]-YılbaşındanBugüneTablosu[[#This Row],[Fiili]])</f>
        <v>100000</v>
      </c>
      <c r="G7" s="10">
        <f ca="1">IFERROR(YılbaşındanBugüneTablosu[[#This Row],[Kalan ₺]]/YılbaşındanBugüneTablosu[[#This Row],[Bütçe]],"")</f>
        <v>1</v>
      </c>
    </row>
    <row r="8" spans="2:7" ht="30" customHeight="1" x14ac:dyDescent="0.25">
      <c r="B8" s="11">
        <v>4000</v>
      </c>
      <c r="C8" t="s">
        <v>8</v>
      </c>
      <c r="D8" s="9">
        <f ca="1">SUMIF(AylıkGiderlerÖzeti[GM Kodu],YılbaşındanBugüneTablosu[[#This Row],[GM Kodu]],AylıkGiderlerÖzeti[Toplam])</f>
        <v>0</v>
      </c>
      <c r="E8" s="9">
        <v>100000</v>
      </c>
      <c r="F8" s="9">
        <f ca="1">IF(YılbaşındanBugüneTablosu[[#This Row],[Bütçe]]="","",YılbaşındanBugüneTablosu[[#This Row],[Bütçe]]-YılbaşındanBugüneTablosu[[#This Row],[Fiili]])</f>
        <v>100000</v>
      </c>
      <c r="G8" s="10">
        <f ca="1">IFERROR(YılbaşındanBugüneTablosu[[#This Row],[Kalan ₺]]/YılbaşındanBugüneTablosu[[#This Row],[Bütçe]],"")</f>
        <v>1</v>
      </c>
    </row>
    <row r="9" spans="2:7" ht="30" customHeight="1" x14ac:dyDescent="0.25">
      <c r="B9" s="11">
        <v>5000</v>
      </c>
      <c r="C9" t="s">
        <v>9</v>
      </c>
      <c r="D9" s="9">
        <f ca="1">SUMIF(AylıkGiderlerÖzeti[GM Kodu],YılbaşındanBugüneTablosu[[#This Row],[GM Kodu]],AylıkGiderlerÖzeti[Toplam])</f>
        <v>0</v>
      </c>
      <c r="E9" s="9">
        <v>50000</v>
      </c>
      <c r="F9" s="9">
        <f ca="1">IF(YılbaşındanBugüneTablosu[[#This Row],[Bütçe]]="","",YılbaşındanBugüneTablosu[[#This Row],[Bütçe]]-YılbaşındanBugüneTablosu[[#This Row],[Fiili]])</f>
        <v>50000</v>
      </c>
      <c r="G9" s="10">
        <f ca="1">IFERROR(YılbaşındanBugüneTablosu[[#This Row],[Kalan ₺]]/YılbaşındanBugüneTablosu[[#This Row],[Bütçe]],"")</f>
        <v>1</v>
      </c>
    </row>
    <row r="10" spans="2:7" ht="30" customHeight="1" x14ac:dyDescent="0.25">
      <c r="B10" s="11">
        <v>6000</v>
      </c>
      <c r="C10" t="s">
        <v>10</v>
      </c>
      <c r="D10" s="9">
        <f ca="1">SUMIF(AylıkGiderlerÖzeti[GM Kodu],YılbaşındanBugüneTablosu[[#This Row],[GM Kodu]],AylıkGiderlerÖzeti[Toplam])</f>
        <v>0</v>
      </c>
      <c r="E10" s="9">
        <v>25000</v>
      </c>
      <c r="F10" s="9">
        <f ca="1">IF(YılbaşındanBugüneTablosu[[#This Row],[Bütçe]]="","",YılbaşındanBugüneTablosu[[#This Row],[Bütçe]]-YılbaşındanBugüneTablosu[[#This Row],[Fiili]])</f>
        <v>25000</v>
      </c>
      <c r="G10" s="10">
        <f ca="1">IFERROR(YılbaşındanBugüneTablosu[[#This Row],[Kalan ₺]]/YılbaşındanBugüneTablosu[[#This Row],[Bütçe]],"")</f>
        <v>1</v>
      </c>
    </row>
    <row r="11" spans="2:7" ht="30" customHeight="1" x14ac:dyDescent="0.25">
      <c r="B11" s="11">
        <v>7000</v>
      </c>
      <c r="C11" t="s">
        <v>11</v>
      </c>
      <c r="D11" s="9">
        <f ca="1">SUMIF(AylıkGiderlerÖzeti[GM Kodu],YılbaşındanBugüneTablosu[[#This Row],[GM Kodu]],AylıkGiderlerÖzeti[Toplam])</f>
        <v>0</v>
      </c>
      <c r="E11" s="9">
        <v>75000</v>
      </c>
      <c r="F11" s="9">
        <f ca="1">IF(YılbaşındanBugüneTablosu[[#This Row],[Bütçe]]="","",YılbaşındanBugüneTablosu[[#This Row],[Bütçe]]-YılbaşındanBugüneTablosu[[#This Row],[Fiili]])</f>
        <v>75000</v>
      </c>
      <c r="G11" s="10">
        <f ca="1">IFERROR(YılbaşındanBugüneTablosu[[#This Row],[Kalan ₺]]/YılbaşındanBugüneTablosu[[#This Row],[Bütçe]],"")</f>
        <v>1</v>
      </c>
    </row>
    <row r="12" spans="2:7" ht="30" customHeight="1" x14ac:dyDescent="0.25">
      <c r="B12" s="11">
        <v>8000</v>
      </c>
      <c r="C12" t="s">
        <v>12</v>
      </c>
      <c r="D12" s="9">
        <f ca="1">SUMIF(AylıkGiderlerÖzeti[GM Kodu],YılbaşındanBugüneTablosu[[#This Row],[GM Kodu]],AylıkGiderlerÖzeti[Toplam])</f>
        <v>0</v>
      </c>
      <c r="E12" s="9">
        <v>65000</v>
      </c>
      <c r="F12" s="9">
        <f ca="1">IF(YılbaşındanBugüneTablosu[[#This Row],[Bütçe]]="","",YılbaşındanBugüneTablosu[[#This Row],[Bütçe]]-YılbaşındanBugüneTablosu[[#This Row],[Fiili]])</f>
        <v>65000</v>
      </c>
      <c r="G12" s="10">
        <f ca="1">IFERROR(YılbaşındanBugüneTablosu[[#This Row],[Kalan ₺]]/YılbaşındanBugüneTablosu[[#This Row],[Bütçe]],"")</f>
        <v>1</v>
      </c>
    </row>
    <row r="13" spans="2:7" ht="30" customHeight="1" x14ac:dyDescent="0.25">
      <c r="B13" s="11">
        <v>9000</v>
      </c>
      <c r="C13" t="s">
        <v>13</v>
      </c>
      <c r="D13" s="9">
        <f ca="1">SUMIF(AylıkGiderlerÖzeti[GM Kodu],YılbaşındanBugüneTablosu[[#This Row],[GM Kodu]],AylıkGiderlerÖzeti[Toplam])</f>
        <v>0</v>
      </c>
      <c r="E13" s="9">
        <v>125000</v>
      </c>
      <c r="F13" s="9">
        <f ca="1">IF(YılbaşındanBugüneTablosu[[#This Row],[Bütçe]]="","",YılbaşındanBugüneTablosu[[#This Row],[Bütçe]]-YılbaşındanBugüneTablosu[[#This Row],[Fiili]])</f>
        <v>125000</v>
      </c>
      <c r="G13" s="10">
        <f ca="1">IFERROR(YılbaşındanBugüneTablosu[[#This Row],[Kalan ₺]]/YılbaşındanBugüneTablosu[[#This Row],[Bütçe]],"")</f>
        <v>1</v>
      </c>
    </row>
    <row r="14" spans="2:7" ht="30" customHeight="1" x14ac:dyDescent="0.25">
      <c r="B14" s="11">
        <v>10000</v>
      </c>
      <c r="C14" t="s">
        <v>14</v>
      </c>
      <c r="D14" s="9">
        <f ca="1">SUMIF(AylıkGiderlerÖzeti[GM Kodu],YılbaşındanBugüneTablosu[[#This Row],[GM Kodu]],AylıkGiderlerÖzeti[Toplam])</f>
        <v>0</v>
      </c>
      <c r="E14" s="9">
        <v>100000</v>
      </c>
      <c r="F14" s="9">
        <f ca="1">IF(YılbaşındanBugüneTablosu[[#This Row],[Bütçe]]="","",YılbaşındanBugüneTablosu[[#This Row],[Bütçe]]-YılbaşındanBugüneTablosu[[#This Row],[Fiili]])</f>
        <v>100000</v>
      </c>
      <c r="G14" s="10">
        <f ca="1">IFERROR(YılbaşındanBugüneTablosu[[#This Row],[Kalan ₺]]/YılbaşındanBugüneTablosu[[#This Row],[Bütçe]],"")</f>
        <v>1</v>
      </c>
    </row>
    <row r="15" spans="2:7" ht="30" customHeight="1" x14ac:dyDescent="0.25">
      <c r="B15" s="11">
        <v>11000</v>
      </c>
      <c r="C15" t="s">
        <v>15</v>
      </c>
      <c r="D15" s="9">
        <f ca="1">SUMIF(AylıkGiderlerÖzeti[GM Kodu],YılbaşındanBugüneTablosu[[#This Row],[GM Kodu]],AylıkGiderlerÖzeti[Toplam])</f>
        <v>0</v>
      </c>
      <c r="E15" s="9">
        <v>250000</v>
      </c>
      <c r="F15" s="9">
        <f ca="1">IF(YılbaşındanBugüneTablosu[[#This Row],[Bütçe]]="","",YılbaşındanBugüneTablosu[[#This Row],[Bütçe]]-YılbaşındanBugüneTablosu[[#This Row],[Fiili]])</f>
        <v>250000</v>
      </c>
      <c r="G15" s="10">
        <f ca="1">IFERROR(YılbaşındanBugüneTablosu[[#This Row],[Kalan ₺]]/YılbaşındanBugüneTablosu[[#This Row],[Bütçe]],"")</f>
        <v>1</v>
      </c>
    </row>
    <row r="16" spans="2:7" ht="30" customHeight="1" x14ac:dyDescent="0.25">
      <c r="B16" s="11">
        <v>12000</v>
      </c>
      <c r="C16" t="s">
        <v>16</v>
      </c>
      <c r="D16" s="9">
        <f ca="1">SUMIF(AylıkGiderlerÖzeti[GM Kodu],YılbaşındanBugüneTablosu[[#This Row],[GM Kodu]],AylıkGiderlerÖzeti[Toplam])</f>
        <v>0</v>
      </c>
      <c r="E16" s="9">
        <v>50000</v>
      </c>
      <c r="F16" s="9">
        <f ca="1">IF(YılbaşındanBugüneTablosu[[#This Row],[Bütçe]]="","",YılbaşındanBugüneTablosu[[#This Row],[Bütçe]]-YılbaşındanBugüneTablosu[[#This Row],[Fiili]])</f>
        <v>50000</v>
      </c>
      <c r="G16" s="10">
        <f ca="1">IFERROR(YılbaşındanBugüneTablosu[[#This Row],[Kalan ₺]]/YılbaşındanBugüneTablosu[[#This Row],[Bütçe]],"")</f>
        <v>1</v>
      </c>
    </row>
    <row r="17" spans="2:7" ht="30" customHeight="1" x14ac:dyDescent="0.25">
      <c r="B17" t="s">
        <v>3</v>
      </c>
      <c r="D17" s="15">
        <f ca="1">SUBTOTAL(109,YılbaşındanBugüneTablosu[Fiili])</f>
        <v>0</v>
      </c>
      <c r="E17" s="15">
        <f>SUBTOTAL(109,YılbaşındanBugüneTablosu[Bütçe])</f>
        <v>1140000</v>
      </c>
      <c r="F17" s="15">
        <f ca="1">SUBTOTAL(109,YılbaşındanBugüneTablosu[Kalan ₺])</f>
        <v>1140000</v>
      </c>
      <c r="G17" s="8">
        <f ca="1">YılbaşındanBugüneTablosu[[#Totals],[Kalan ₺]]/YılbaşındanBugüneTablosu[[#Totals],[Bütçe]]</f>
        <v>1</v>
      </c>
    </row>
  </sheetData>
  <mergeCells count="1">
    <mergeCell ref="B2:E2"/>
  </mergeCells>
  <conditionalFormatting sqref="F5:F16">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Bu çalışma kitabında Bütçe Karşılaştırmalı bir Genel Muhasebe oluşturun. Bu çalışma sayfasındaki Yılbaşından Bugüne tablosuna ayrıntıları girin. Gezinti bağlantısı B1 hücresindedir" sqref="A1" xr:uid="{00000000-0002-0000-0000-000000000000}"/>
    <dataValidation allowBlank="1" showInputMessage="1" showErrorMessage="1" prompt="Bu çalışma sayfasının başlığı bu hücrededir. Yılı G2 hücresine girin" sqref="B2:E2" xr:uid="{00000000-0002-0000-0000-000001000000}"/>
    <dataValidation allowBlank="1" showInputMessage="1" showErrorMessage="1" prompt="Sağdaki hücreye yılı girin" sqref="F2" xr:uid="{00000000-0002-0000-0000-000002000000}"/>
    <dataValidation allowBlank="1" showInputMessage="1" showErrorMessage="1" prompt="Bu hücreye yılı girin" sqref="G2" xr:uid="{00000000-0002-0000-0000-000003000000}"/>
    <dataValidation allowBlank="1" showInputMessage="1" showErrorMessage="1" prompt="Bu başlık altındaki bu sütuna Genel Muhasebe kodunu girin" sqref="B4" xr:uid="{00000000-0002-0000-0000-000004000000}"/>
    <dataValidation allowBlank="1" showInputMessage="1" showErrorMessage="1" prompt="Bu sütundaki bu başlığın altına Hesap Başlığını girin" sqref="C4" xr:uid="{00000000-0002-0000-0000-000005000000}"/>
    <dataValidation allowBlank="1" showInputMessage="1" showErrorMessage="1" prompt="Fiili tutar, bu sütundaki bu başlığın altında otomatik olarak hesaplanır" sqref="D4" xr:uid="{00000000-0002-0000-0000-000006000000}"/>
    <dataValidation allowBlank="1" showInputMessage="1" showErrorMessage="1" prompt="Bu sütundaki bu başlığın altına Bütçe Tutarını girin" sqref="E4" xr:uid="{00000000-0002-0000-0000-000007000000}"/>
    <dataValidation allowBlank="1" showInputMessage="1" showErrorMessage="1" prompt="Kalan tutar için veri çubuğu, bu sütundaki bu başlığın altında otomatik olarak güncelleştirilir" sqref="F4" xr:uid="{00000000-0002-0000-0000-000008000000}"/>
    <dataValidation allowBlank="1" showInputMessage="1" showErrorMessage="1" prompt="Kalan yüzdesi, bu sütundaki bu başlığın altında otomatik olarak hesaplanır" sqref="G4" xr:uid="{00000000-0002-0000-0000-000009000000}"/>
    <dataValidation allowBlank="1" showInputMessage="1" showErrorMessage="1" prompt="Gezinti bağlantısı bu hücrede. AYLIK GİDERLER ÖZETİ çalışma sayfasına gitmek için seçin" sqref="B1" xr:uid="{00000000-0002-0000-0000-00000A000000}"/>
  </dataValidations>
  <hyperlinks>
    <hyperlink ref="B1" location="'AYLIK GİDERLER ÖZETİ'!A1" tooltip="AYLIK GİDERLER ÖZETİ çalışma sayfasına gitmek için seçin" display="MONTHLY EXPENSES SUMMARY" xr:uid="{00000000-0004-0000-0000-000000000000}"/>
  </hyperlinks>
  <printOptions horizontalCentered="1"/>
  <pageMargins left="0.4" right="0.4" top="0.4" bottom="0.6" header="0.3" footer="0.3"/>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F5:F16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pageSetUpPr fitToPage="1"/>
  </sheetPr>
  <dimension ref="B1:Q18"/>
  <sheetViews>
    <sheetView showGridLines="0" workbookViewId="0"/>
  </sheetViews>
  <sheetFormatPr defaultRowHeight="30" customHeight="1" x14ac:dyDescent="0.25"/>
  <cols>
    <col min="1" max="1" width="2.7109375" customWidth="1"/>
    <col min="2" max="2" width="16" customWidth="1"/>
    <col min="3" max="3" width="18" bestFit="1" customWidth="1"/>
    <col min="4" max="15" width="12.5703125" customWidth="1"/>
    <col min="16" max="16" width="12.28515625" customWidth="1"/>
  </cols>
  <sheetData>
    <row r="1" spans="2:17" ht="15" customHeight="1" x14ac:dyDescent="0.25">
      <c r="B1" s="5" t="s">
        <v>21</v>
      </c>
      <c r="C1" s="5" t="s">
        <v>23</v>
      </c>
    </row>
    <row r="2" spans="2:17" ht="24.75" customHeight="1" thickBot="1" x14ac:dyDescent="0.4">
      <c r="B2" s="17" t="s">
        <v>0</v>
      </c>
      <c r="C2" s="17"/>
      <c r="D2" s="17"/>
      <c r="E2" s="17"/>
      <c r="F2" s="17"/>
      <c r="G2" s="17"/>
      <c r="H2" s="17"/>
      <c r="I2" s="17"/>
      <c r="J2" s="17"/>
      <c r="K2" s="17"/>
      <c r="L2" s="17"/>
      <c r="M2" s="17"/>
      <c r="N2" s="17"/>
      <c r="O2" s="17"/>
      <c r="P2" s="17"/>
      <c r="Q2" s="17"/>
    </row>
    <row r="3" spans="2:17" ht="36.950000000000003" customHeight="1" thickTop="1" x14ac:dyDescent="0.25">
      <c r="B3" s="6" t="s">
        <v>22</v>
      </c>
      <c r="D3" s="1">
        <f ca="1">DATEVALUE("1-OCA"&amp;_YIL)</f>
        <v>43466</v>
      </c>
      <c r="E3" s="1">
        <f ca="1">DATEVALUE("1-ŞUB"&amp;_YIL)</f>
        <v>43497</v>
      </c>
      <c r="F3" s="1">
        <f ca="1">DATEVALUE("1-MAR"&amp;_YIL)</f>
        <v>43525</v>
      </c>
      <c r="G3" s="1">
        <f ca="1">DATEVALUE("1-NİS"&amp;_YIL)</f>
        <v>43556</v>
      </c>
      <c r="H3" s="1">
        <f ca="1">DATEVALUE("1-MAY"&amp;_YIL)</f>
        <v>43586</v>
      </c>
      <c r="I3" s="1">
        <f ca="1">DATEVALUE("1-HAZ"&amp;_YIL)</f>
        <v>43617</v>
      </c>
      <c r="J3" s="1">
        <f ca="1">DATEVALUE("1-TEM"&amp;_YIL)</f>
        <v>43647</v>
      </c>
      <c r="K3" s="1">
        <f ca="1">DATEVALUE("1-AĞU"&amp;_YIL)</f>
        <v>43678</v>
      </c>
      <c r="L3" s="1">
        <f ca="1">DATEVALUE("1-EYL"&amp;_YIL)</f>
        <v>43709</v>
      </c>
      <c r="M3" s="1">
        <f ca="1">DATEVALUE("1-EKİ"&amp;_YIL)</f>
        <v>43739</v>
      </c>
      <c r="N3" s="1">
        <f ca="1">DATEVALUE("1-KAS"&amp;_YIL)</f>
        <v>43770</v>
      </c>
      <c r="O3" s="1">
        <f ca="1">DATEVALUE("1-ARA"&amp;_YIL)</f>
        <v>43800</v>
      </c>
    </row>
    <row r="4" spans="2:17" ht="37.5" customHeight="1" x14ac:dyDescent="0.25">
      <c r="B4" s="14"/>
      <c r="D4" s="1">
        <f ca="1">EOMONTH(D3,0)</f>
        <v>43496</v>
      </c>
      <c r="E4" s="1">
        <f ca="1">EOMONTH(E3,0)</f>
        <v>43524</v>
      </c>
      <c r="F4" s="1">
        <f ca="1">EOMONTH(F3,0)</f>
        <v>43555</v>
      </c>
      <c r="G4" s="1">
        <f ca="1">EOMONTH(G3,0)</f>
        <v>43585</v>
      </c>
      <c r="H4" s="1">
        <f ca="1">EOMONTH(H3,0)</f>
        <v>43616</v>
      </c>
      <c r="I4" s="1">
        <f t="shared" ref="I4:O4" ca="1" si="0">EOMONTH(I3,0)</f>
        <v>43646</v>
      </c>
      <c r="J4" s="1">
        <f t="shared" ca="1" si="0"/>
        <v>43677</v>
      </c>
      <c r="K4" s="1">
        <f t="shared" ca="1" si="0"/>
        <v>43708</v>
      </c>
      <c r="L4" s="1">
        <f t="shared" ca="1" si="0"/>
        <v>43738</v>
      </c>
      <c r="M4" s="1">
        <f t="shared" ca="1" si="0"/>
        <v>43769</v>
      </c>
      <c r="N4" s="1">
        <f t="shared" ca="1" si="0"/>
        <v>43799</v>
      </c>
      <c r="O4" s="1">
        <f t="shared" ca="1" si="0"/>
        <v>43830</v>
      </c>
    </row>
    <row r="5" spans="2:17" ht="30" customHeight="1" x14ac:dyDescent="0.25">
      <c r="B5" t="s">
        <v>2</v>
      </c>
      <c r="C5" t="s">
        <v>4</v>
      </c>
      <c r="D5" t="s">
        <v>24</v>
      </c>
      <c r="E5" t="s">
        <v>25</v>
      </c>
      <c r="F5" t="s">
        <v>26</v>
      </c>
      <c r="G5" t="s">
        <v>27</v>
      </c>
      <c r="H5" t="s">
        <v>28</v>
      </c>
      <c r="I5" t="s">
        <v>29</v>
      </c>
      <c r="J5" t="s">
        <v>30</v>
      </c>
      <c r="K5" t="s">
        <v>31</v>
      </c>
      <c r="L5" t="s">
        <v>32</v>
      </c>
      <c r="M5" t="s">
        <v>33</v>
      </c>
      <c r="N5" t="s">
        <v>34</v>
      </c>
      <c r="O5" t="s">
        <v>35</v>
      </c>
      <c r="P5" t="s">
        <v>3</v>
      </c>
      <c r="Q5" t="s">
        <v>36</v>
      </c>
    </row>
    <row r="6" spans="2:17" ht="30" customHeight="1" x14ac:dyDescent="0.25">
      <c r="B6" s="11">
        <v>1000</v>
      </c>
      <c r="C6" t="s">
        <v>5</v>
      </c>
      <c r="D6" s="9">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Tarihi],"&gt;="&amp;DATEVALUE("1."&amp;AylıkGiderlerÖzeti[[#Headers],[Ocak]]&amp;_xlfn.SINGLE(_YIL)),Diğer[Çek İsteğinin Başlangıç Tarihi],"&lt;="&amp;D$4)</f>
        <v>0</v>
      </c>
      <c r="E6" s="9">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Tarihi],"&gt;="&amp;DATEVALUE("1."&amp;AylıkGiderlerÖzeti[[#Headers],[Şubat]]&amp;_xlfn.SINGLE(_YIL)),Diğer[Çek İsteğinin Başlangıç Tarihi],"&lt;="&amp;E$4)</f>
        <v>0</v>
      </c>
      <c r="F6" s="9">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Tarihi],"&gt;="&amp;DATEVALUE("1."&amp;AylıkGiderlerÖzeti[[#Headers],[Mart]]&amp;_xlfn.SINGLE(_YIL)),Diğer[Çek İsteğinin Başlangıç Tarihi],"&lt;="&amp;F$4)</f>
        <v>0</v>
      </c>
      <c r="G6" s="9">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Tarihi],"&gt;="&amp;DATEVALUE("1."&amp;AylıkGiderlerÖzeti[[#Headers],[Nisan]]&amp;_xlfn.SINGLE(_YIL)),Diğer[Çek İsteğinin Başlangıç Tarihi],"&lt;="&amp;G$4)</f>
        <v>0</v>
      </c>
      <c r="H6" s="9">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Tarihi],"&gt;="&amp;DATEVALUE("1."&amp;AylıkGiderlerÖzeti[[#Headers],[Mayıs]]&amp;_xlfn.SINGLE(_YIL)),Diğer[Çek İsteğinin Başlangıç Tarihi],"&lt;="&amp;H$4)</f>
        <v>0</v>
      </c>
      <c r="I6" s="9">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Tarihi],"&gt;="&amp;DATEVALUE("1."&amp;AylıkGiderlerÖzeti[[#Headers],[Haziran]]&amp;_xlfn.SINGLE(_YIL)),Diğer[Çek İsteğinin Başlangıç Tarihi],"&lt;="&amp;I$4)</f>
        <v>0</v>
      </c>
      <c r="J6" s="9">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Tarihi],"&gt;="&amp;DATEVALUE("1."&amp;AylıkGiderlerÖzeti[[#Headers],[Temmuz]]&amp;_xlfn.SINGLE(_YIL)),Diğer[Çek İsteğinin Başlangıç Tarihi],"&lt;="&amp;J$4)</f>
        <v>0</v>
      </c>
      <c r="K6" s="9">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Tarihi],"&gt;="&amp;DATEVALUE("1."&amp;AylıkGiderlerÖzeti[[#Headers],[Ağustos]]&amp;_xlfn.SINGLE(_YIL)),Diğer[Çek İsteğinin Başlangıç Tarihi],"&lt;="&amp;K$4)</f>
        <v>0</v>
      </c>
      <c r="L6" s="9">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Tarihi],"&gt;="&amp;DATEVALUE("1."&amp;AylıkGiderlerÖzeti[[#Headers],[Eylül]]&amp;_xlfn.SINGLE(_YIL)),Diğer[Çek İsteğinin Başlangıç Tarihi],"&lt;="&amp;L$4)</f>
        <v>0</v>
      </c>
      <c r="M6" s="9">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Tarihi],"&gt;="&amp;DATEVALUE("1."&amp;AylıkGiderlerÖzeti[[#Headers],[Ekim]]&amp;_xlfn.SINGLE(_YIL)),Diğer[Çek İsteğinin Başlangıç Tarihi],"&lt;="&amp;M$4)</f>
        <v>0</v>
      </c>
      <c r="N6" s="9">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Tarihi],"&gt;="&amp;DATEVALUE("1."&amp;AylıkGiderlerÖzeti[[#Headers],[Kasım]]&amp;_xlfn.SINGLE(_YIL)),Diğer[Çek İsteğinin Başlangıç Tarihi],"&lt;="&amp;N$4)</f>
        <v>0</v>
      </c>
      <c r="O6" s="9">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Tarihi],"&gt;="&amp;DATEVALUE("1."&amp;AylıkGiderlerÖzeti[[#Headers],[Aralık]]&amp;_xlfn.SINGLE(_YIL)),Diğer[Çek İsteğinin Başlangıç Tarihi],"&lt;="&amp;O$4)</f>
        <v>0</v>
      </c>
      <c r="P6" s="9">
        <f ca="1">SUM(AylıkGiderlerÖzeti[[#This Row],[Ocak]:[Aralık]])</f>
        <v>0</v>
      </c>
      <c r="Q6" s="15"/>
    </row>
    <row r="7" spans="2:17" ht="30" customHeight="1" x14ac:dyDescent="0.25">
      <c r="B7" s="11">
        <v>2000</v>
      </c>
      <c r="C7" t="s">
        <v>6</v>
      </c>
      <c r="D7" s="9">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Tarihi],"&gt;="&amp;DATEVALUE("1."&amp;AylıkGiderlerÖzeti[[#Headers],[Ocak]]&amp;_xlfn.SINGLE(_YIL)),Diğer[Çek İsteğinin Başlangıç Tarihi],"&lt;="&amp;D$4)</f>
        <v>0</v>
      </c>
      <c r="E7" s="9">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Tarihi],"&gt;="&amp;DATEVALUE("1."&amp;AylıkGiderlerÖzeti[[#Headers],[Şubat]]&amp;_xlfn.SINGLE(_YIL)),Diğer[Çek İsteğinin Başlangıç Tarihi],"&lt;="&amp;E$4)</f>
        <v>0</v>
      </c>
      <c r="F7" s="9">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Tarihi],"&gt;="&amp;DATEVALUE("1."&amp;AylıkGiderlerÖzeti[[#Headers],[Mart]]&amp;_xlfn.SINGLE(_YIL)),Diğer[Çek İsteğinin Başlangıç Tarihi],"&lt;="&amp;F$4)</f>
        <v>0</v>
      </c>
      <c r="G7" s="9">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Tarihi],"&gt;="&amp;DATEVALUE("1."&amp;AylıkGiderlerÖzeti[[#Headers],[Nisan]]&amp;_xlfn.SINGLE(_YIL)),Diğer[Çek İsteğinin Başlangıç Tarihi],"&lt;="&amp;G$4)</f>
        <v>0</v>
      </c>
      <c r="H7" s="9">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Tarihi],"&gt;="&amp;DATEVALUE("1."&amp;AylıkGiderlerÖzeti[[#Headers],[Mayıs]]&amp;_xlfn.SINGLE(_YIL)),Diğer[Çek İsteğinin Başlangıç Tarihi],"&lt;="&amp;H$4)</f>
        <v>0</v>
      </c>
      <c r="I7" s="9">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Tarihi],"&gt;="&amp;DATEVALUE("1."&amp;AylıkGiderlerÖzeti[[#Headers],[Haziran]]&amp;_xlfn.SINGLE(_YIL)),Diğer[Çek İsteğinin Başlangıç Tarihi],"&lt;="&amp;I$4)</f>
        <v>0</v>
      </c>
      <c r="J7" s="9">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Tarihi],"&gt;="&amp;DATEVALUE("1."&amp;AylıkGiderlerÖzeti[[#Headers],[Temmuz]]&amp;_xlfn.SINGLE(_YIL)),Diğer[Çek İsteğinin Başlangıç Tarihi],"&lt;="&amp;J$4)</f>
        <v>0</v>
      </c>
      <c r="K7" s="9">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Tarihi],"&gt;="&amp;DATEVALUE("1."&amp;AylıkGiderlerÖzeti[[#Headers],[Ağustos]]&amp;_xlfn.SINGLE(_YIL)),Diğer[Çek İsteğinin Başlangıç Tarihi],"&lt;="&amp;K$4)</f>
        <v>0</v>
      </c>
      <c r="L7" s="9">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Tarihi],"&gt;="&amp;DATEVALUE("1."&amp;AylıkGiderlerÖzeti[[#Headers],[Eylül]]&amp;_xlfn.SINGLE(_YIL)),Diğer[Çek İsteğinin Başlangıç Tarihi],"&lt;="&amp;L$4)</f>
        <v>0</v>
      </c>
      <c r="M7" s="9">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Tarihi],"&gt;="&amp;DATEVALUE("1."&amp;AylıkGiderlerÖzeti[[#Headers],[Ekim]]&amp;_xlfn.SINGLE(_YIL)),Diğer[Çek İsteğinin Başlangıç Tarihi],"&lt;="&amp;M$4)</f>
        <v>0</v>
      </c>
      <c r="N7" s="9">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Tarihi],"&gt;="&amp;DATEVALUE("1."&amp;AylıkGiderlerÖzeti[[#Headers],[Kasım]]&amp;_xlfn.SINGLE(_YIL)),Diğer[Çek İsteğinin Başlangıç Tarihi],"&lt;="&amp;N$4)</f>
        <v>0</v>
      </c>
      <c r="O7" s="9">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Tarihi],"&gt;="&amp;DATEVALUE("1."&amp;AylıkGiderlerÖzeti[[#Headers],[Aralık]]&amp;_xlfn.SINGLE(_YIL)),Diğer[Çek İsteğinin Başlangıç Tarihi],"&lt;="&amp;O$4)</f>
        <v>0</v>
      </c>
      <c r="P7" s="9">
        <f ca="1">SUM(AylıkGiderlerÖzeti[[#This Row],[Ocak]:[Aralık]])</f>
        <v>0</v>
      </c>
      <c r="Q7" s="15"/>
    </row>
    <row r="8" spans="2:17" ht="30" customHeight="1" x14ac:dyDescent="0.25">
      <c r="B8" s="11">
        <v>3000</v>
      </c>
      <c r="C8" t="s">
        <v>7</v>
      </c>
      <c r="D8" s="9">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Tarihi],"&gt;="&amp;DATEVALUE("1."&amp;AylıkGiderlerÖzeti[[#Headers],[Ocak]]&amp;_xlfn.SINGLE(_YIL)),Diğer[Çek İsteğinin Başlangıç Tarihi],"&lt;="&amp;D$4)</f>
        <v>0</v>
      </c>
      <c r="E8" s="9">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Tarihi],"&gt;="&amp;DATEVALUE("1."&amp;AylıkGiderlerÖzeti[[#Headers],[Şubat]]&amp;_xlfn.SINGLE(_YIL)),Diğer[Çek İsteğinin Başlangıç Tarihi],"&lt;="&amp;E$4)</f>
        <v>0</v>
      </c>
      <c r="F8" s="9">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Tarihi],"&gt;="&amp;DATEVALUE("1."&amp;AylıkGiderlerÖzeti[[#Headers],[Mart]]&amp;_xlfn.SINGLE(_YIL)),Diğer[Çek İsteğinin Başlangıç Tarihi],"&lt;="&amp;F$4)</f>
        <v>0</v>
      </c>
      <c r="G8" s="9">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Tarihi],"&gt;="&amp;DATEVALUE("1."&amp;AylıkGiderlerÖzeti[[#Headers],[Nisan]]&amp;_xlfn.SINGLE(_YIL)),Diğer[Çek İsteğinin Başlangıç Tarihi],"&lt;="&amp;G$4)</f>
        <v>0</v>
      </c>
      <c r="H8" s="9">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Tarihi],"&gt;="&amp;DATEVALUE("1."&amp;AylıkGiderlerÖzeti[[#Headers],[Mayıs]]&amp;_xlfn.SINGLE(_YIL)),Diğer[Çek İsteğinin Başlangıç Tarihi],"&lt;="&amp;H$4)</f>
        <v>0</v>
      </c>
      <c r="I8" s="9">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Tarihi],"&gt;="&amp;DATEVALUE("1."&amp;AylıkGiderlerÖzeti[[#Headers],[Haziran]]&amp;_xlfn.SINGLE(_YIL)),Diğer[Çek İsteğinin Başlangıç Tarihi],"&lt;="&amp;I$4)</f>
        <v>0</v>
      </c>
      <c r="J8" s="9">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Tarihi],"&gt;="&amp;DATEVALUE("1."&amp;AylıkGiderlerÖzeti[[#Headers],[Temmuz]]&amp;_xlfn.SINGLE(_YIL)),Diğer[Çek İsteğinin Başlangıç Tarihi],"&lt;="&amp;J$4)</f>
        <v>0</v>
      </c>
      <c r="K8" s="9">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Tarihi],"&gt;="&amp;DATEVALUE("1."&amp;AylıkGiderlerÖzeti[[#Headers],[Ağustos]]&amp;_xlfn.SINGLE(_YIL)),Diğer[Çek İsteğinin Başlangıç Tarihi],"&lt;="&amp;K$4)</f>
        <v>0</v>
      </c>
      <c r="L8" s="9">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Tarihi],"&gt;="&amp;DATEVALUE("1."&amp;AylıkGiderlerÖzeti[[#Headers],[Eylül]]&amp;_xlfn.SINGLE(_YIL)),Diğer[Çek İsteğinin Başlangıç Tarihi],"&lt;="&amp;L$4)</f>
        <v>0</v>
      </c>
      <c r="M8" s="9">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Tarihi],"&gt;="&amp;DATEVALUE("1."&amp;AylıkGiderlerÖzeti[[#Headers],[Ekim]]&amp;_xlfn.SINGLE(_YIL)),Diğer[Çek İsteğinin Başlangıç Tarihi],"&lt;="&amp;M$4)</f>
        <v>0</v>
      </c>
      <c r="N8" s="9">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Tarihi],"&gt;="&amp;DATEVALUE("1."&amp;AylıkGiderlerÖzeti[[#Headers],[Kasım]]&amp;_xlfn.SINGLE(_YIL)),Diğer[Çek İsteğinin Başlangıç Tarihi],"&lt;="&amp;N$4)</f>
        <v>0</v>
      </c>
      <c r="O8" s="9">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Tarihi],"&gt;="&amp;DATEVALUE("1."&amp;AylıkGiderlerÖzeti[[#Headers],[Aralık]]&amp;_xlfn.SINGLE(_YIL)),Diğer[Çek İsteğinin Başlangıç Tarihi],"&lt;="&amp;O$4)</f>
        <v>0</v>
      </c>
      <c r="P8" s="9">
        <f ca="1">SUM(AylıkGiderlerÖzeti[[#This Row],[Ocak]:[Aralık]])</f>
        <v>0</v>
      </c>
      <c r="Q8" s="15"/>
    </row>
    <row r="9" spans="2:17" ht="30" customHeight="1" x14ac:dyDescent="0.25">
      <c r="B9" s="11">
        <v>4000</v>
      </c>
      <c r="C9" t="s">
        <v>8</v>
      </c>
      <c r="D9" s="9">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Tarihi],"&gt;="&amp;DATEVALUE("1."&amp;AylıkGiderlerÖzeti[[#Headers],[Ocak]]&amp;_xlfn.SINGLE(_YIL)),Diğer[Çek İsteğinin Başlangıç Tarihi],"&lt;="&amp;D$4)</f>
        <v>0</v>
      </c>
      <c r="E9" s="9">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Tarihi],"&gt;="&amp;DATEVALUE("1."&amp;AylıkGiderlerÖzeti[[#Headers],[Şubat]]&amp;_xlfn.SINGLE(_YIL)),Diğer[Çek İsteğinin Başlangıç Tarihi],"&lt;="&amp;E$4)</f>
        <v>0</v>
      </c>
      <c r="F9" s="9">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Tarihi],"&gt;="&amp;DATEVALUE("1."&amp;AylıkGiderlerÖzeti[[#Headers],[Mart]]&amp;_xlfn.SINGLE(_YIL)),Diğer[Çek İsteğinin Başlangıç Tarihi],"&lt;="&amp;F$4)</f>
        <v>0</v>
      </c>
      <c r="G9" s="9">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Tarihi],"&gt;="&amp;DATEVALUE("1."&amp;AylıkGiderlerÖzeti[[#Headers],[Nisan]]&amp;_xlfn.SINGLE(_YIL)),Diğer[Çek İsteğinin Başlangıç Tarihi],"&lt;="&amp;G$4)</f>
        <v>0</v>
      </c>
      <c r="H9" s="9">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Tarihi],"&gt;="&amp;DATEVALUE("1."&amp;AylıkGiderlerÖzeti[[#Headers],[Mayıs]]&amp;_xlfn.SINGLE(_YIL)),Diğer[Çek İsteğinin Başlangıç Tarihi],"&lt;="&amp;H$4)</f>
        <v>0</v>
      </c>
      <c r="I9" s="9">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Tarihi],"&gt;="&amp;DATEVALUE("1."&amp;AylıkGiderlerÖzeti[[#Headers],[Haziran]]&amp;_xlfn.SINGLE(_YIL)),Diğer[Çek İsteğinin Başlangıç Tarihi],"&lt;="&amp;I$4)</f>
        <v>0</v>
      </c>
      <c r="J9" s="9">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Tarihi],"&gt;="&amp;DATEVALUE("1."&amp;AylıkGiderlerÖzeti[[#Headers],[Temmuz]]&amp;_xlfn.SINGLE(_YIL)),Diğer[Çek İsteğinin Başlangıç Tarihi],"&lt;="&amp;J$4)</f>
        <v>0</v>
      </c>
      <c r="K9" s="9">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Tarihi],"&gt;="&amp;DATEVALUE("1."&amp;AylıkGiderlerÖzeti[[#Headers],[Ağustos]]&amp;_xlfn.SINGLE(_YIL)),Diğer[Çek İsteğinin Başlangıç Tarihi],"&lt;="&amp;K$4)</f>
        <v>0</v>
      </c>
      <c r="L9" s="9">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Tarihi],"&gt;="&amp;DATEVALUE("1."&amp;AylıkGiderlerÖzeti[[#Headers],[Eylül]]&amp;_xlfn.SINGLE(_YIL)),Diğer[Çek İsteğinin Başlangıç Tarihi],"&lt;="&amp;L$4)</f>
        <v>0</v>
      </c>
      <c r="M9" s="9">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Tarihi],"&gt;="&amp;DATEVALUE("1."&amp;AylıkGiderlerÖzeti[[#Headers],[Ekim]]&amp;_xlfn.SINGLE(_YIL)),Diğer[Çek İsteğinin Başlangıç Tarihi],"&lt;="&amp;M$4)</f>
        <v>0</v>
      </c>
      <c r="N9" s="9">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Tarihi],"&gt;="&amp;DATEVALUE("1."&amp;AylıkGiderlerÖzeti[[#Headers],[Kasım]]&amp;_xlfn.SINGLE(_YIL)),Diğer[Çek İsteğinin Başlangıç Tarihi],"&lt;="&amp;N$4)</f>
        <v>0</v>
      </c>
      <c r="O9" s="9">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Tarihi],"&gt;="&amp;DATEVALUE("1."&amp;AylıkGiderlerÖzeti[[#Headers],[Aralık]]&amp;_xlfn.SINGLE(_YIL)),Diğer[Çek İsteğinin Başlangıç Tarihi],"&lt;="&amp;O$4)</f>
        <v>0</v>
      </c>
      <c r="P9" s="9">
        <f ca="1">SUM(AylıkGiderlerÖzeti[[#This Row],[Ocak]:[Aralık]])</f>
        <v>0</v>
      </c>
      <c r="Q9" s="15"/>
    </row>
    <row r="10" spans="2:17" ht="30" customHeight="1" x14ac:dyDescent="0.25">
      <c r="B10" s="11">
        <v>5000</v>
      </c>
      <c r="C10" t="s">
        <v>9</v>
      </c>
      <c r="D10" s="9">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Tarihi],"&gt;="&amp;DATEVALUE("1."&amp;AylıkGiderlerÖzeti[[#Headers],[Ocak]]&amp;_xlfn.SINGLE(_YIL)),Diğer[Çek İsteğinin Başlangıç Tarihi],"&lt;="&amp;D$4)</f>
        <v>0</v>
      </c>
      <c r="E10" s="9">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Tarihi],"&gt;="&amp;DATEVALUE("1."&amp;AylıkGiderlerÖzeti[[#Headers],[Şubat]]&amp;_xlfn.SINGLE(_YIL)),Diğer[Çek İsteğinin Başlangıç Tarihi],"&lt;="&amp;E$4)</f>
        <v>0</v>
      </c>
      <c r="F10" s="9">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Tarihi],"&gt;="&amp;DATEVALUE("1."&amp;AylıkGiderlerÖzeti[[#Headers],[Mart]]&amp;_xlfn.SINGLE(_YIL)),Diğer[Çek İsteğinin Başlangıç Tarihi],"&lt;="&amp;F$4)</f>
        <v>0</v>
      </c>
      <c r="G10" s="9">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Tarihi],"&gt;="&amp;DATEVALUE("1."&amp;AylıkGiderlerÖzeti[[#Headers],[Nisan]]&amp;_xlfn.SINGLE(_YIL)),Diğer[Çek İsteğinin Başlangıç Tarihi],"&lt;="&amp;G$4)</f>
        <v>0</v>
      </c>
      <c r="H10" s="9">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Tarihi],"&gt;="&amp;DATEVALUE("1."&amp;AylıkGiderlerÖzeti[[#Headers],[Mayıs]]&amp;_xlfn.SINGLE(_YIL)),Diğer[Çek İsteğinin Başlangıç Tarihi],"&lt;="&amp;H$4)</f>
        <v>0</v>
      </c>
      <c r="I10" s="9">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Tarihi],"&gt;="&amp;DATEVALUE("1."&amp;AylıkGiderlerÖzeti[[#Headers],[Haziran]]&amp;_xlfn.SINGLE(_YIL)),Diğer[Çek İsteğinin Başlangıç Tarihi],"&lt;="&amp;I$4)</f>
        <v>0</v>
      </c>
      <c r="J10" s="9">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Tarihi],"&gt;="&amp;DATEVALUE("1."&amp;AylıkGiderlerÖzeti[[#Headers],[Temmuz]]&amp;_xlfn.SINGLE(_YIL)),Diğer[Çek İsteğinin Başlangıç Tarihi],"&lt;="&amp;J$4)</f>
        <v>0</v>
      </c>
      <c r="K10" s="9">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Tarihi],"&gt;="&amp;DATEVALUE("1."&amp;AylıkGiderlerÖzeti[[#Headers],[Ağustos]]&amp;_xlfn.SINGLE(_YIL)),Diğer[Çek İsteğinin Başlangıç Tarihi],"&lt;="&amp;K$4)</f>
        <v>0</v>
      </c>
      <c r="L10" s="9">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Tarihi],"&gt;="&amp;DATEVALUE("1."&amp;AylıkGiderlerÖzeti[[#Headers],[Eylül]]&amp;_xlfn.SINGLE(_YIL)),Diğer[Çek İsteğinin Başlangıç Tarihi],"&lt;="&amp;L$4)</f>
        <v>0</v>
      </c>
      <c r="M10" s="9">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Tarihi],"&gt;="&amp;DATEVALUE("1."&amp;AylıkGiderlerÖzeti[[#Headers],[Ekim]]&amp;_xlfn.SINGLE(_YIL)),Diğer[Çek İsteğinin Başlangıç Tarihi],"&lt;="&amp;M$4)</f>
        <v>0</v>
      </c>
      <c r="N10" s="9">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Tarihi],"&gt;="&amp;DATEVALUE("1."&amp;AylıkGiderlerÖzeti[[#Headers],[Kasım]]&amp;_xlfn.SINGLE(_YIL)),Diğer[Çek İsteğinin Başlangıç Tarihi],"&lt;="&amp;N$4)</f>
        <v>0</v>
      </c>
      <c r="O10" s="9">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Tarihi],"&gt;="&amp;DATEVALUE("1."&amp;AylıkGiderlerÖzeti[[#Headers],[Aralık]]&amp;_xlfn.SINGLE(_YIL)),Diğer[Çek İsteğinin Başlangıç Tarihi],"&lt;="&amp;O$4)</f>
        <v>0</v>
      </c>
      <c r="P10" s="9">
        <f ca="1">SUM(AylıkGiderlerÖzeti[[#This Row],[Ocak]:[Aralık]])</f>
        <v>0</v>
      </c>
      <c r="Q10" s="15"/>
    </row>
    <row r="11" spans="2:17" ht="30" customHeight="1" x14ac:dyDescent="0.25">
      <c r="B11" s="11">
        <v>6000</v>
      </c>
      <c r="C11" t="s">
        <v>10</v>
      </c>
      <c r="D11" s="9">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Tarihi],"&gt;="&amp;DATEVALUE("1."&amp;AylıkGiderlerÖzeti[[#Headers],[Ocak]]&amp;_xlfn.SINGLE(_YIL)),Diğer[Çek İsteğinin Başlangıç Tarihi],"&lt;="&amp;D$4)</f>
        <v>0</v>
      </c>
      <c r="E11" s="9">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Tarihi],"&gt;="&amp;DATEVALUE("1."&amp;AylıkGiderlerÖzeti[[#Headers],[Şubat]]&amp;_xlfn.SINGLE(_YIL)),Diğer[Çek İsteğinin Başlangıç Tarihi],"&lt;="&amp;E$4)</f>
        <v>0</v>
      </c>
      <c r="F11" s="9">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Tarihi],"&gt;="&amp;DATEVALUE("1."&amp;AylıkGiderlerÖzeti[[#Headers],[Mart]]&amp;_xlfn.SINGLE(_YIL)),Diğer[Çek İsteğinin Başlangıç Tarihi],"&lt;="&amp;F$4)</f>
        <v>0</v>
      </c>
      <c r="G11" s="9">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Tarihi],"&gt;="&amp;DATEVALUE("1."&amp;AylıkGiderlerÖzeti[[#Headers],[Nisan]]&amp;_xlfn.SINGLE(_YIL)),Diğer[Çek İsteğinin Başlangıç Tarihi],"&lt;="&amp;G$4)</f>
        <v>0</v>
      </c>
      <c r="H11" s="9">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Tarihi],"&gt;="&amp;DATEVALUE("1."&amp;AylıkGiderlerÖzeti[[#Headers],[Mayıs]]&amp;_xlfn.SINGLE(_YIL)),Diğer[Çek İsteğinin Başlangıç Tarihi],"&lt;="&amp;H$4)</f>
        <v>0</v>
      </c>
      <c r="I11" s="9">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Tarihi],"&gt;="&amp;DATEVALUE("1."&amp;AylıkGiderlerÖzeti[[#Headers],[Haziran]]&amp;_xlfn.SINGLE(_YIL)),Diğer[Çek İsteğinin Başlangıç Tarihi],"&lt;="&amp;I$4)</f>
        <v>0</v>
      </c>
      <c r="J11" s="9">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Tarihi],"&gt;="&amp;DATEVALUE("1."&amp;AylıkGiderlerÖzeti[[#Headers],[Temmuz]]&amp;_xlfn.SINGLE(_YIL)),Diğer[Çek İsteğinin Başlangıç Tarihi],"&lt;="&amp;J$4)</f>
        <v>0</v>
      </c>
      <c r="K11" s="9">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Tarihi],"&gt;="&amp;DATEVALUE("1."&amp;AylıkGiderlerÖzeti[[#Headers],[Ağustos]]&amp;_xlfn.SINGLE(_YIL)),Diğer[Çek İsteğinin Başlangıç Tarihi],"&lt;="&amp;K$4)</f>
        <v>0</v>
      </c>
      <c r="L11" s="9">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Tarihi],"&gt;="&amp;DATEVALUE("1."&amp;AylıkGiderlerÖzeti[[#Headers],[Eylül]]&amp;_xlfn.SINGLE(_YIL)),Diğer[Çek İsteğinin Başlangıç Tarihi],"&lt;="&amp;L$4)</f>
        <v>0</v>
      </c>
      <c r="M11" s="9">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Tarihi],"&gt;="&amp;DATEVALUE("1."&amp;AylıkGiderlerÖzeti[[#Headers],[Ekim]]&amp;_xlfn.SINGLE(_YIL)),Diğer[Çek İsteğinin Başlangıç Tarihi],"&lt;="&amp;M$4)</f>
        <v>0</v>
      </c>
      <c r="N11" s="9">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Tarihi],"&gt;="&amp;DATEVALUE("1."&amp;AylıkGiderlerÖzeti[[#Headers],[Kasım]]&amp;_xlfn.SINGLE(_YIL)),Diğer[Çek İsteğinin Başlangıç Tarihi],"&lt;="&amp;N$4)</f>
        <v>0</v>
      </c>
      <c r="O11" s="9">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Tarihi],"&gt;="&amp;DATEVALUE("1."&amp;AylıkGiderlerÖzeti[[#Headers],[Aralık]]&amp;_xlfn.SINGLE(_YIL)),Diğer[Çek İsteğinin Başlangıç Tarihi],"&lt;="&amp;O$4)</f>
        <v>0</v>
      </c>
      <c r="P11" s="9">
        <f ca="1">SUM(AylıkGiderlerÖzeti[[#This Row],[Ocak]:[Aralık]])</f>
        <v>0</v>
      </c>
      <c r="Q11" s="15"/>
    </row>
    <row r="12" spans="2:17" ht="30" customHeight="1" x14ac:dyDescent="0.25">
      <c r="B12" s="11">
        <v>7000</v>
      </c>
      <c r="C12" t="s">
        <v>11</v>
      </c>
      <c r="D12" s="9">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Tarihi],"&gt;="&amp;DATEVALUE("1."&amp;AylıkGiderlerÖzeti[[#Headers],[Ocak]]&amp;_xlfn.SINGLE(_YIL)),Diğer[Çek İsteğinin Başlangıç Tarihi],"&lt;="&amp;D$4)</f>
        <v>0</v>
      </c>
      <c r="E12" s="9">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Tarihi],"&gt;="&amp;DATEVALUE("1."&amp;AylıkGiderlerÖzeti[[#Headers],[Şubat]]&amp;_xlfn.SINGLE(_YIL)),Diğer[Çek İsteğinin Başlangıç Tarihi],"&lt;="&amp;E$4)</f>
        <v>0</v>
      </c>
      <c r="F12" s="9">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Tarihi],"&gt;="&amp;DATEVALUE("1."&amp;AylıkGiderlerÖzeti[[#Headers],[Mart]]&amp;_xlfn.SINGLE(_YIL)),Diğer[Çek İsteğinin Başlangıç Tarihi],"&lt;="&amp;F$4)</f>
        <v>0</v>
      </c>
      <c r="G12" s="9">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Tarihi],"&gt;="&amp;DATEVALUE("1."&amp;AylıkGiderlerÖzeti[[#Headers],[Nisan]]&amp;_xlfn.SINGLE(_YIL)),Diğer[Çek İsteğinin Başlangıç Tarihi],"&lt;="&amp;G$4)</f>
        <v>0</v>
      </c>
      <c r="H12" s="9">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Tarihi],"&gt;="&amp;DATEVALUE("1."&amp;AylıkGiderlerÖzeti[[#Headers],[Mayıs]]&amp;_xlfn.SINGLE(_YIL)),Diğer[Çek İsteğinin Başlangıç Tarihi],"&lt;="&amp;H$4)</f>
        <v>0</v>
      </c>
      <c r="I12" s="9">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Tarihi],"&gt;="&amp;DATEVALUE("1."&amp;AylıkGiderlerÖzeti[[#Headers],[Haziran]]&amp;_xlfn.SINGLE(_YIL)),Diğer[Çek İsteğinin Başlangıç Tarihi],"&lt;="&amp;I$4)</f>
        <v>0</v>
      </c>
      <c r="J12" s="9">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Tarihi],"&gt;="&amp;DATEVALUE("1."&amp;AylıkGiderlerÖzeti[[#Headers],[Temmuz]]&amp;_xlfn.SINGLE(_YIL)),Diğer[Çek İsteğinin Başlangıç Tarihi],"&lt;="&amp;J$4)</f>
        <v>0</v>
      </c>
      <c r="K12" s="9">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Tarihi],"&gt;="&amp;DATEVALUE("1."&amp;AylıkGiderlerÖzeti[[#Headers],[Ağustos]]&amp;_xlfn.SINGLE(_YIL)),Diğer[Çek İsteğinin Başlangıç Tarihi],"&lt;="&amp;K$4)</f>
        <v>0</v>
      </c>
      <c r="L12" s="9">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Tarihi],"&gt;="&amp;DATEVALUE("1."&amp;AylıkGiderlerÖzeti[[#Headers],[Eylül]]&amp;_xlfn.SINGLE(_YIL)),Diğer[Çek İsteğinin Başlangıç Tarihi],"&lt;="&amp;L$4)</f>
        <v>0</v>
      </c>
      <c r="M12" s="9">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Tarihi],"&gt;="&amp;DATEVALUE("1."&amp;AylıkGiderlerÖzeti[[#Headers],[Ekim]]&amp;_xlfn.SINGLE(_YIL)),Diğer[Çek İsteğinin Başlangıç Tarihi],"&lt;="&amp;M$4)</f>
        <v>0</v>
      </c>
      <c r="N12" s="9">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Tarihi],"&gt;="&amp;DATEVALUE("1."&amp;AylıkGiderlerÖzeti[[#Headers],[Kasım]]&amp;_xlfn.SINGLE(_YIL)),Diğer[Çek İsteğinin Başlangıç Tarihi],"&lt;="&amp;N$4)</f>
        <v>0</v>
      </c>
      <c r="O12" s="9">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Tarihi],"&gt;="&amp;DATEVALUE("1."&amp;AylıkGiderlerÖzeti[[#Headers],[Aralık]]&amp;_xlfn.SINGLE(_YIL)),Diğer[Çek İsteğinin Başlangıç Tarihi],"&lt;="&amp;O$4)</f>
        <v>0</v>
      </c>
      <c r="P12" s="9">
        <f ca="1">SUM(AylıkGiderlerÖzeti[[#This Row],[Ocak]:[Aralık]])</f>
        <v>0</v>
      </c>
      <c r="Q12" s="15"/>
    </row>
    <row r="13" spans="2:17" ht="30" customHeight="1" x14ac:dyDescent="0.25">
      <c r="B13" s="11">
        <v>8000</v>
      </c>
      <c r="C13" t="s">
        <v>12</v>
      </c>
      <c r="D13" s="9">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Tarihi],"&gt;="&amp;DATEVALUE("1."&amp;AylıkGiderlerÖzeti[[#Headers],[Ocak]]&amp;_xlfn.SINGLE(_YIL)),Diğer[Çek İsteğinin Başlangıç Tarihi],"&lt;="&amp;D$4)</f>
        <v>0</v>
      </c>
      <c r="E13" s="9">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Tarihi],"&gt;="&amp;DATEVALUE("1."&amp;AylıkGiderlerÖzeti[[#Headers],[Şubat]]&amp;_xlfn.SINGLE(_YIL)),Diğer[Çek İsteğinin Başlangıç Tarihi],"&lt;="&amp;E$4)</f>
        <v>0</v>
      </c>
      <c r="F13" s="9">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Tarihi],"&gt;="&amp;DATEVALUE("1."&amp;AylıkGiderlerÖzeti[[#Headers],[Mart]]&amp;_xlfn.SINGLE(_YIL)),Diğer[Çek İsteğinin Başlangıç Tarihi],"&lt;="&amp;F$4)</f>
        <v>0</v>
      </c>
      <c r="G13" s="9">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Tarihi],"&gt;="&amp;DATEVALUE("1."&amp;AylıkGiderlerÖzeti[[#Headers],[Nisan]]&amp;_xlfn.SINGLE(_YIL)),Diğer[Çek İsteğinin Başlangıç Tarihi],"&lt;="&amp;G$4)</f>
        <v>0</v>
      </c>
      <c r="H13" s="9">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Tarihi],"&gt;="&amp;DATEVALUE("1."&amp;AylıkGiderlerÖzeti[[#Headers],[Mayıs]]&amp;_xlfn.SINGLE(_YIL)),Diğer[Çek İsteğinin Başlangıç Tarihi],"&lt;="&amp;H$4)</f>
        <v>0</v>
      </c>
      <c r="I13" s="9">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Tarihi],"&gt;="&amp;DATEVALUE("1."&amp;AylıkGiderlerÖzeti[[#Headers],[Haziran]]&amp;_xlfn.SINGLE(_YIL)),Diğer[Çek İsteğinin Başlangıç Tarihi],"&lt;="&amp;I$4)</f>
        <v>0</v>
      </c>
      <c r="J13" s="9">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Tarihi],"&gt;="&amp;DATEVALUE("1."&amp;AylıkGiderlerÖzeti[[#Headers],[Temmuz]]&amp;_xlfn.SINGLE(_YIL)),Diğer[Çek İsteğinin Başlangıç Tarihi],"&lt;="&amp;J$4)</f>
        <v>0</v>
      </c>
      <c r="K13" s="9">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Tarihi],"&gt;="&amp;DATEVALUE("1."&amp;AylıkGiderlerÖzeti[[#Headers],[Ağustos]]&amp;_xlfn.SINGLE(_YIL)),Diğer[Çek İsteğinin Başlangıç Tarihi],"&lt;="&amp;K$4)</f>
        <v>0</v>
      </c>
      <c r="L13" s="9">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Tarihi],"&gt;="&amp;DATEVALUE("1."&amp;AylıkGiderlerÖzeti[[#Headers],[Eylül]]&amp;_xlfn.SINGLE(_YIL)),Diğer[Çek İsteğinin Başlangıç Tarihi],"&lt;="&amp;L$4)</f>
        <v>0</v>
      </c>
      <c r="M13" s="9">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Tarihi],"&gt;="&amp;DATEVALUE("1."&amp;AylıkGiderlerÖzeti[[#Headers],[Ekim]]&amp;_xlfn.SINGLE(_YIL)),Diğer[Çek İsteğinin Başlangıç Tarihi],"&lt;="&amp;M$4)</f>
        <v>0</v>
      </c>
      <c r="N13" s="9">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Tarihi],"&gt;="&amp;DATEVALUE("1."&amp;AylıkGiderlerÖzeti[[#Headers],[Kasım]]&amp;_xlfn.SINGLE(_YIL)),Diğer[Çek İsteğinin Başlangıç Tarihi],"&lt;="&amp;N$4)</f>
        <v>0</v>
      </c>
      <c r="O13" s="9">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Tarihi],"&gt;="&amp;DATEVALUE("1."&amp;AylıkGiderlerÖzeti[[#Headers],[Aralık]]&amp;_xlfn.SINGLE(_YIL)),Diğer[Çek İsteğinin Başlangıç Tarihi],"&lt;="&amp;O$4)</f>
        <v>0</v>
      </c>
      <c r="P13" s="9">
        <f ca="1">SUM(AylıkGiderlerÖzeti[[#This Row],[Ocak]:[Aralık]])</f>
        <v>0</v>
      </c>
      <c r="Q13" s="15"/>
    </row>
    <row r="14" spans="2:17" ht="30" customHeight="1" x14ac:dyDescent="0.25">
      <c r="B14" s="11">
        <v>9000</v>
      </c>
      <c r="C14" t="s">
        <v>13</v>
      </c>
      <c r="D14" s="9">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Tarihi],"&gt;="&amp;DATEVALUE("1."&amp;AylıkGiderlerÖzeti[[#Headers],[Ocak]]&amp;_xlfn.SINGLE(_YIL)),Diğer[Çek İsteğinin Başlangıç Tarihi],"&lt;="&amp;D$4)</f>
        <v>0</v>
      </c>
      <c r="E14" s="9">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Tarihi],"&gt;="&amp;DATEVALUE("1."&amp;AylıkGiderlerÖzeti[[#Headers],[Şubat]]&amp;_xlfn.SINGLE(_YIL)),Diğer[Çek İsteğinin Başlangıç Tarihi],"&lt;="&amp;E$4)</f>
        <v>0</v>
      </c>
      <c r="F14" s="9">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Tarihi],"&gt;="&amp;DATEVALUE("1."&amp;AylıkGiderlerÖzeti[[#Headers],[Mart]]&amp;_xlfn.SINGLE(_YIL)),Diğer[Çek İsteğinin Başlangıç Tarihi],"&lt;="&amp;F$4)</f>
        <v>0</v>
      </c>
      <c r="G14" s="9">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Tarihi],"&gt;="&amp;DATEVALUE("1."&amp;AylıkGiderlerÖzeti[[#Headers],[Nisan]]&amp;_xlfn.SINGLE(_YIL)),Diğer[Çek İsteğinin Başlangıç Tarihi],"&lt;="&amp;G$4)</f>
        <v>0</v>
      </c>
      <c r="H14" s="9">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Tarihi],"&gt;="&amp;DATEVALUE("1."&amp;AylıkGiderlerÖzeti[[#Headers],[Mayıs]]&amp;_xlfn.SINGLE(_YIL)),Diğer[Çek İsteğinin Başlangıç Tarihi],"&lt;="&amp;H$4)</f>
        <v>0</v>
      </c>
      <c r="I14" s="9">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Tarihi],"&gt;="&amp;DATEVALUE("1."&amp;AylıkGiderlerÖzeti[[#Headers],[Haziran]]&amp;_xlfn.SINGLE(_YIL)),Diğer[Çek İsteğinin Başlangıç Tarihi],"&lt;="&amp;I$4)</f>
        <v>0</v>
      </c>
      <c r="J14" s="9">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Tarihi],"&gt;="&amp;DATEVALUE("1."&amp;AylıkGiderlerÖzeti[[#Headers],[Temmuz]]&amp;_xlfn.SINGLE(_YIL)),Diğer[Çek İsteğinin Başlangıç Tarihi],"&lt;="&amp;J$4)</f>
        <v>0</v>
      </c>
      <c r="K14" s="9">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Tarihi],"&gt;="&amp;DATEVALUE("1."&amp;AylıkGiderlerÖzeti[[#Headers],[Ağustos]]&amp;_xlfn.SINGLE(_YIL)),Diğer[Çek İsteğinin Başlangıç Tarihi],"&lt;="&amp;K$4)</f>
        <v>0</v>
      </c>
      <c r="L14" s="9">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Tarihi],"&gt;="&amp;DATEVALUE("1."&amp;AylıkGiderlerÖzeti[[#Headers],[Eylül]]&amp;_xlfn.SINGLE(_YIL)),Diğer[Çek İsteğinin Başlangıç Tarihi],"&lt;="&amp;L$4)</f>
        <v>0</v>
      </c>
      <c r="M14" s="9">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Tarihi],"&gt;="&amp;DATEVALUE("1."&amp;AylıkGiderlerÖzeti[[#Headers],[Ekim]]&amp;_xlfn.SINGLE(_YIL)),Diğer[Çek İsteğinin Başlangıç Tarihi],"&lt;="&amp;M$4)</f>
        <v>0</v>
      </c>
      <c r="N14" s="9">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Tarihi],"&gt;="&amp;DATEVALUE("1."&amp;AylıkGiderlerÖzeti[[#Headers],[Kasım]]&amp;_xlfn.SINGLE(_YIL)),Diğer[Çek İsteğinin Başlangıç Tarihi],"&lt;="&amp;N$4)</f>
        <v>0</v>
      </c>
      <c r="O14" s="9">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Tarihi],"&gt;="&amp;DATEVALUE("1."&amp;AylıkGiderlerÖzeti[[#Headers],[Aralık]]&amp;_xlfn.SINGLE(_YIL)),Diğer[Çek İsteğinin Başlangıç Tarihi],"&lt;="&amp;O$4)</f>
        <v>0</v>
      </c>
      <c r="P14" s="9">
        <f ca="1">SUM(AylıkGiderlerÖzeti[[#This Row],[Ocak]:[Aralık]])</f>
        <v>0</v>
      </c>
      <c r="Q14" s="15"/>
    </row>
    <row r="15" spans="2:17" ht="30" customHeight="1" x14ac:dyDescent="0.25">
      <c r="B15" s="11">
        <v>10000</v>
      </c>
      <c r="C15" t="s">
        <v>14</v>
      </c>
      <c r="D15" s="9">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Tarihi],"&gt;="&amp;DATEVALUE("1."&amp;AylıkGiderlerÖzeti[[#Headers],[Ocak]]&amp;_xlfn.SINGLE(_YIL)),Diğer[Çek İsteğinin Başlangıç Tarihi],"&lt;="&amp;D$4)</f>
        <v>0</v>
      </c>
      <c r="E15" s="9">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Tarihi],"&gt;="&amp;DATEVALUE("1."&amp;AylıkGiderlerÖzeti[[#Headers],[Şubat]]&amp;_xlfn.SINGLE(_YIL)),Diğer[Çek İsteğinin Başlangıç Tarihi],"&lt;="&amp;E$4)</f>
        <v>0</v>
      </c>
      <c r="F15" s="9">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Tarihi],"&gt;="&amp;DATEVALUE("1."&amp;AylıkGiderlerÖzeti[[#Headers],[Mart]]&amp;_xlfn.SINGLE(_YIL)),Diğer[Çek İsteğinin Başlangıç Tarihi],"&lt;="&amp;F$4)</f>
        <v>0</v>
      </c>
      <c r="G15" s="9">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Tarihi],"&gt;="&amp;DATEVALUE("1."&amp;AylıkGiderlerÖzeti[[#Headers],[Nisan]]&amp;_xlfn.SINGLE(_YIL)),Diğer[Çek İsteğinin Başlangıç Tarihi],"&lt;="&amp;G$4)</f>
        <v>0</v>
      </c>
      <c r="H15" s="9">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Tarihi],"&gt;="&amp;DATEVALUE("1."&amp;AylıkGiderlerÖzeti[[#Headers],[Mayıs]]&amp;_xlfn.SINGLE(_YIL)),Diğer[Çek İsteğinin Başlangıç Tarihi],"&lt;="&amp;H$4)</f>
        <v>0</v>
      </c>
      <c r="I15" s="9">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Tarihi],"&gt;="&amp;DATEVALUE("1."&amp;AylıkGiderlerÖzeti[[#Headers],[Haziran]]&amp;_xlfn.SINGLE(_YIL)),Diğer[Çek İsteğinin Başlangıç Tarihi],"&lt;="&amp;I$4)</f>
        <v>0</v>
      </c>
      <c r="J15" s="9">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Tarihi],"&gt;="&amp;DATEVALUE("1."&amp;AylıkGiderlerÖzeti[[#Headers],[Temmuz]]&amp;_xlfn.SINGLE(_YIL)),Diğer[Çek İsteğinin Başlangıç Tarihi],"&lt;="&amp;J$4)</f>
        <v>0</v>
      </c>
      <c r="K15" s="9">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Tarihi],"&gt;="&amp;DATEVALUE("1."&amp;AylıkGiderlerÖzeti[[#Headers],[Ağustos]]&amp;_xlfn.SINGLE(_YIL)),Diğer[Çek İsteğinin Başlangıç Tarihi],"&lt;="&amp;K$4)</f>
        <v>0</v>
      </c>
      <c r="L15" s="9">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Tarihi],"&gt;="&amp;DATEVALUE("1."&amp;AylıkGiderlerÖzeti[[#Headers],[Eylül]]&amp;_xlfn.SINGLE(_YIL)),Diğer[Çek İsteğinin Başlangıç Tarihi],"&lt;="&amp;L$4)</f>
        <v>0</v>
      </c>
      <c r="M15" s="9">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Tarihi],"&gt;="&amp;DATEVALUE("1."&amp;AylıkGiderlerÖzeti[[#Headers],[Ekim]]&amp;_xlfn.SINGLE(_YIL)),Diğer[Çek İsteğinin Başlangıç Tarihi],"&lt;="&amp;M$4)</f>
        <v>0</v>
      </c>
      <c r="N15" s="9">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Tarihi],"&gt;="&amp;DATEVALUE("1."&amp;AylıkGiderlerÖzeti[[#Headers],[Kasım]]&amp;_xlfn.SINGLE(_YIL)),Diğer[Çek İsteğinin Başlangıç Tarihi],"&lt;="&amp;N$4)</f>
        <v>0</v>
      </c>
      <c r="O15" s="9">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Tarihi],"&gt;="&amp;DATEVALUE("1."&amp;AylıkGiderlerÖzeti[[#Headers],[Aralık]]&amp;_xlfn.SINGLE(_YIL)),Diğer[Çek İsteğinin Başlangıç Tarihi],"&lt;="&amp;O$4)</f>
        <v>0</v>
      </c>
      <c r="P15" s="9">
        <f ca="1">SUM(AylıkGiderlerÖzeti[[#This Row],[Ocak]:[Aralık]])</f>
        <v>0</v>
      </c>
      <c r="Q15" s="15"/>
    </row>
    <row r="16" spans="2:17" ht="30" customHeight="1" x14ac:dyDescent="0.25">
      <c r="B16" s="11">
        <v>11000</v>
      </c>
      <c r="C16" t="s">
        <v>15</v>
      </c>
      <c r="D16" s="9">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Tarihi],"&gt;="&amp;DATEVALUE("1."&amp;AylıkGiderlerÖzeti[[#Headers],[Ocak]]&amp;_xlfn.SINGLE(_YIL)),Diğer[Çek İsteğinin Başlangıç Tarihi],"&lt;="&amp;D$4)</f>
        <v>0</v>
      </c>
      <c r="E16" s="9">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Tarihi],"&gt;="&amp;DATEVALUE("1."&amp;AylıkGiderlerÖzeti[[#Headers],[Şubat]]&amp;_xlfn.SINGLE(_YIL)),Diğer[Çek İsteğinin Başlangıç Tarihi],"&lt;="&amp;E$4)</f>
        <v>0</v>
      </c>
      <c r="F16" s="9">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Tarihi],"&gt;="&amp;DATEVALUE("1."&amp;AylıkGiderlerÖzeti[[#Headers],[Mart]]&amp;_xlfn.SINGLE(_YIL)),Diğer[Çek İsteğinin Başlangıç Tarihi],"&lt;="&amp;F$4)</f>
        <v>0</v>
      </c>
      <c r="G16" s="9">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Tarihi],"&gt;="&amp;DATEVALUE("1."&amp;AylıkGiderlerÖzeti[[#Headers],[Nisan]]&amp;_xlfn.SINGLE(_YIL)),Diğer[Çek İsteğinin Başlangıç Tarihi],"&lt;="&amp;G$4)</f>
        <v>0</v>
      </c>
      <c r="H16" s="9">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Tarihi],"&gt;="&amp;DATEVALUE("1."&amp;AylıkGiderlerÖzeti[[#Headers],[Mayıs]]&amp;_xlfn.SINGLE(_YIL)),Diğer[Çek İsteğinin Başlangıç Tarihi],"&lt;="&amp;H$4)</f>
        <v>0</v>
      </c>
      <c r="I16" s="9">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Tarihi],"&gt;="&amp;DATEVALUE("1."&amp;AylıkGiderlerÖzeti[[#Headers],[Haziran]]&amp;_xlfn.SINGLE(_YIL)),Diğer[Çek İsteğinin Başlangıç Tarihi],"&lt;="&amp;I$4)</f>
        <v>0</v>
      </c>
      <c r="J16" s="9">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Tarihi],"&gt;="&amp;DATEVALUE("1."&amp;AylıkGiderlerÖzeti[[#Headers],[Temmuz]]&amp;_xlfn.SINGLE(_YIL)),Diğer[Çek İsteğinin Başlangıç Tarihi],"&lt;="&amp;J$4)</f>
        <v>0</v>
      </c>
      <c r="K16" s="9">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Tarihi],"&gt;="&amp;DATEVALUE("1."&amp;AylıkGiderlerÖzeti[[#Headers],[Ağustos]]&amp;_xlfn.SINGLE(_YIL)),Diğer[Çek İsteğinin Başlangıç Tarihi],"&lt;="&amp;K$4)</f>
        <v>0</v>
      </c>
      <c r="L16" s="9">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Tarihi],"&gt;="&amp;DATEVALUE("1."&amp;AylıkGiderlerÖzeti[[#Headers],[Eylül]]&amp;_xlfn.SINGLE(_YIL)),Diğer[Çek İsteğinin Başlangıç Tarihi],"&lt;="&amp;L$4)</f>
        <v>0</v>
      </c>
      <c r="M16" s="9">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Tarihi],"&gt;="&amp;DATEVALUE("1."&amp;AylıkGiderlerÖzeti[[#Headers],[Ekim]]&amp;_xlfn.SINGLE(_YIL)),Diğer[Çek İsteğinin Başlangıç Tarihi],"&lt;="&amp;M$4)</f>
        <v>0</v>
      </c>
      <c r="N16" s="9">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Tarihi],"&gt;="&amp;DATEVALUE("1."&amp;AylıkGiderlerÖzeti[[#Headers],[Kasım]]&amp;_xlfn.SINGLE(_YIL)),Diğer[Çek İsteğinin Başlangıç Tarihi],"&lt;="&amp;N$4)</f>
        <v>0</v>
      </c>
      <c r="O16" s="9">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Tarihi],"&gt;="&amp;DATEVALUE("1."&amp;AylıkGiderlerÖzeti[[#Headers],[Aralık]]&amp;_xlfn.SINGLE(_YIL)),Diğer[Çek İsteğinin Başlangıç Tarihi],"&lt;="&amp;O$4)</f>
        <v>0</v>
      </c>
      <c r="P16" s="9">
        <f ca="1">SUM(AylıkGiderlerÖzeti[[#This Row],[Ocak]:[Aralık]])</f>
        <v>0</v>
      </c>
      <c r="Q16" s="15"/>
    </row>
    <row r="17" spans="2:17" ht="30" customHeight="1" x14ac:dyDescent="0.25">
      <c r="B17" s="11">
        <v>12000</v>
      </c>
      <c r="C17" t="s">
        <v>16</v>
      </c>
      <c r="D17" s="9">
        <f ca="1">SUMIFS(GiderlerDökümü[Çek Tutarı],GiderlerDökümü[GM Kodu],AylıkGiderlerÖzeti[[#This Row],[GM Kodu]],GiderlerDökümü[Fatura Tarihi],"&gt;="&amp;D$3,GiderlerDökümü[Fatura Tarihi],"&lt;="&amp;D$4)+SUMIFS(Diğer[Çek Tutarı],Diğer[GM Kodu],AylıkGiderlerÖzeti[[#This Row],[GM Kodu]],Diğer[Çek İsteğinin Başlangıç Tarihi],"&gt;="&amp;DATEVALUE("1."&amp;AylıkGiderlerÖzeti[[#Headers],[Ocak]]&amp;_xlfn.SINGLE(_YIL)),Diğer[Çek İsteğinin Başlangıç Tarihi],"&lt;="&amp;D$4)</f>
        <v>0</v>
      </c>
      <c r="E17" s="9">
        <f ca="1">SUMIFS(GiderlerDökümü[Çek Tutarı],GiderlerDökümü[GM Kodu],AylıkGiderlerÖzeti[[#This Row],[GM Kodu]],GiderlerDökümü[Fatura Tarihi],"&gt;="&amp;E$3,GiderlerDökümü[Fatura Tarihi],"&lt;="&amp;E$4)+SUMIFS(Diğer[Çek Tutarı],Diğer[GM Kodu],AylıkGiderlerÖzeti[[#This Row],[GM Kodu]],Diğer[Çek İsteğinin Başlangıç Tarihi],"&gt;="&amp;DATEVALUE("1."&amp;AylıkGiderlerÖzeti[[#Headers],[Şubat]]&amp;_xlfn.SINGLE(_YIL)),Diğer[Çek İsteğinin Başlangıç Tarihi],"&lt;="&amp;E$4)</f>
        <v>0</v>
      </c>
      <c r="F17" s="9">
        <f ca="1">SUMIFS(GiderlerDökümü[Çek Tutarı],GiderlerDökümü[GM Kodu],AylıkGiderlerÖzeti[[#This Row],[GM Kodu]],GiderlerDökümü[Fatura Tarihi],"&gt;="&amp;F$3,GiderlerDökümü[Fatura Tarihi],"&lt;="&amp;F$4)+SUMIFS(Diğer[Çek Tutarı],Diğer[GM Kodu],AylıkGiderlerÖzeti[[#This Row],[GM Kodu]],Diğer[Çek İsteğinin Başlangıç Tarihi],"&gt;="&amp;DATEVALUE("1."&amp;AylıkGiderlerÖzeti[[#Headers],[Mart]]&amp;_xlfn.SINGLE(_YIL)),Diğer[Çek İsteğinin Başlangıç Tarihi],"&lt;="&amp;F$4)</f>
        <v>0</v>
      </c>
      <c r="G17" s="9">
        <f ca="1">SUMIFS(GiderlerDökümü[Çek Tutarı],GiderlerDökümü[GM Kodu],AylıkGiderlerÖzeti[[#This Row],[GM Kodu]],GiderlerDökümü[Fatura Tarihi],"&gt;="&amp;G$3,GiderlerDökümü[Fatura Tarihi],"&lt;="&amp;G$4)+SUMIFS(Diğer[Çek Tutarı],Diğer[GM Kodu],AylıkGiderlerÖzeti[[#This Row],[GM Kodu]],Diğer[Çek İsteğinin Başlangıç Tarihi],"&gt;="&amp;DATEVALUE("1."&amp;AylıkGiderlerÖzeti[[#Headers],[Nisan]]&amp;_xlfn.SINGLE(_YIL)),Diğer[Çek İsteğinin Başlangıç Tarihi],"&lt;="&amp;G$4)</f>
        <v>0</v>
      </c>
      <c r="H17" s="9">
        <f ca="1">SUMIFS(GiderlerDökümü[Çek Tutarı],GiderlerDökümü[GM Kodu],AylıkGiderlerÖzeti[[#This Row],[GM Kodu]],GiderlerDökümü[Fatura Tarihi],"&gt;="&amp;H$3,GiderlerDökümü[Fatura Tarihi],"&lt;="&amp;H$4)+SUMIFS(Diğer[Çek Tutarı],Diğer[GM Kodu],AylıkGiderlerÖzeti[[#This Row],[GM Kodu]],Diğer[Çek İsteğinin Başlangıç Tarihi],"&gt;="&amp;DATEVALUE("1."&amp;AylıkGiderlerÖzeti[[#Headers],[Mayıs]]&amp;_xlfn.SINGLE(_YIL)),Diğer[Çek İsteğinin Başlangıç Tarihi],"&lt;="&amp;H$4)</f>
        <v>0</v>
      </c>
      <c r="I17" s="9">
        <f ca="1">SUMIFS(GiderlerDökümü[Çek Tutarı],GiderlerDökümü[GM Kodu],AylıkGiderlerÖzeti[[#This Row],[GM Kodu]],GiderlerDökümü[Fatura Tarihi],"&gt;="&amp;I$3,GiderlerDökümü[Fatura Tarihi],"&lt;="&amp;I$4)+SUMIFS(Diğer[Çek Tutarı],Diğer[GM Kodu],AylıkGiderlerÖzeti[[#This Row],[GM Kodu]],Diğer[Çek İsteğinin Başlangıç Tarihi],"&gt;="&amp;DATEVALUE("1."&amp;AylıkGiderlerÖzeti[[#Headers],[Haziran]]&amp;_xlfn.SINGLE(_YIL)),Diğer[Çek İsteğinin Başlangıç Tarihi],"&lt;="&amp;I$4)</f>
        <v>0</v>
      </c>
      <c r="J17" s="9">
        <f ca="1">SUMIFS(GiderlerDökümü[Çek Tutarı],GiderlerDökümü[GM Kodu],AylıkGiderlerÖzeti[[#This Row],[GM Kodu]],GiderlerDökümü[Fatura Tarihi],"&gt;="&amp;J$3,GiderlerDökümü[Fatura Tarihi],"&lt;="&amp;J$4)+SUMIFS(Diğer[Çek Tutarı],Diğer[GM Kodu],AylıkGiderlerÖzeti[[#This Row],[GM Kodu]],Diğer[Çek İsteğinin Başlangıç Tarihi],"&gt;="&amp;DATEVALUE("1."&amp;AylıkGiderlerÖzeti[[#Headers],[Temmuz]]&amp;_xlfn.SINGLE(_YIL)),Diğer[Çek İsteğinin Başlangıç Tarihi],"&lt;="&amp;J$4)</f>
        <v>0</v>
      </c>
      <c r="K17" s="9">
        <f ca="1">SUMIFS(GiderlerDökümü[Çek Tutarı],GiderlerDökümü[GM Kodu],AylıkGiderlerÖzeti[[#This Row],[GM Kodu]],GiderlerDökümü[Fatura Tarihi],"&gt;="&amp;K$3,GiderlerDökümü[Fatura Tarihi],"&lt;="&amp;K$4)+SUMIFS(Diğer[Çek Tutarı],Diğer[GM Kodu],AylıkGiderlerÖzeti[[#This Row],[GM Kodu]],Diğer[Çek İsteğinin Başlangıç Tarihi],"&gt;="&amp;DATEVALUE("1."&amp;AylıkGiderlerÖzeti[[#Headers],[Ağustos]]&amp;_xlfn.SINGLE(_YIL)),Diğer[Çek İsteğinin Başlangıç Tarihi],"&lt;="&amp;K$4)</f>
        <v>0</v>
      </c>
      <c r="L17" s="9">
        <f ca="1">SUMIFS(GiderlerDökümü[Çek Tutarı],GiderlerDökümü[GM Kodu],AylıkGiderlerÖzeti[[#This Row],[GM Kodu]],GiderlerDökümü[Fatura Tarihi],"&gt;="&amp;L$3,GiderlerDökümü[Fatura Tarihi],"&lt;="&amp;L$4)+SUMIFS(Diğer[Çek Tutarı],Diğer[GM Kodu],AylıkGiderlerÖzeti[[#This Row],[GM Kodu]],Diğer[Çek İsteğinin Başlangıç Tarihi],"&gt;="&amp;DATEVALUE("1."&amp;AylıkGiderlerÖzeti[[#Headers],[Eylül]]&amp;_xlfn.SINGLE(_YIL)),Diğer[Çek İsteğinin Başlangıç Tarihi],"&lt;="&amp;L$4)</f>
        <v>0</v>
      </c>
      <c r="M17" s="9">
        <f ca="1">SUMIFS(GiderlerDökümü[Çek Tutarı],GiderlerDökümü[GM Kodu],AylıkGiderlerÖzeti[[#This Row],[GM Kodu]],GiderlerDökümü[Fatura Tarihi],"&gt;="&amp;M$3,GiderlerDökümü[Fatura Tarihi],"&lt;="&amp;M$4)+SUMIFS(Diğer[Çek Tutarı],Diğer[GM Kodu],AylıkGiderlerÖzeti[[#This Row],[GM Kodu]],Diğer[Çek İsteğinin Başlangıç Tarihi],"&gt;="&amp;DATEVALUE("1."&amp;AylıkGiderlerÖzeti[[#Headers],[Ekim]]&amp;_xlfn.SINGLE(_YIL)),Diğer[Çek İsteğinin Başlangıç Tarihi],"&lt;="&amp;M$4)</f>
        <v>0</v>
      </c>
      <c r="N17" s="9">
        <f ca="1">SUMIFS(GiderlerDökümü[Çek Tutarı],GiderlerDökümü[GM Kodu],AylıkGiderlerÖzeti[[#This Row],[GM Kodu]],GiderlerDökümü[Fatura Tarihi],"&gt;="&amp;N$3,GiderlerDökümü[Fatura Tarihi],"&lt;="&amp;N$4)+SUMIFS(Diğer[Çek Tutarı],Diğer[GM Kodu],AylıkGiderlerÖzeti[[#This Row],[GM Kodu]],Diğer[Çek İsteğinin Başlangıç Tarihi],"&gt;="&amp;DATEVALUE("1."&amp;AylıkGiderlerÖzeti[[#Headers],[Kasım]]&amp;_xlfn.SINGLE(_YIL)),Diğer[Çek İsteğinin Başlangıç Tarihi],"&lt;="&amp;N$4)</f>
        <v>0</v>
      </c>
      <c r="O17" s="9">
        <f ca="1">SUMIFS(GiderlerDökümü[Çek Tutarı],GiderlerDökümü[GM Kodu],AylıkGiderlerÖzeti[[#This Row],[GM Kodu]],GiderlerDökümü[Fatura Tarihi],"&gt;="&amp;O$3,GiderlerDökümü[Fatura Tarihi],"&lt;="&amp;O$4)+SUMIFS(Diğer[Çek Tutarı],Diğer[GM Kodu],AylıkGiderlerÖzeti[[#This Row],[GM Kodu]],Diğer[Çek İsteğinin Başlangıç Tarihi],"&gt;="&amp;DATEVALUE("1."&amp;AylıkGiderlerÖzeti[[#Headers],[Aralık]]&amp;_xlfn.SINGLE(_YIL)),Diğer[Çek İsteğinin Başlangıç Tarihi],"&lt;="&amp;O$4)</f>
        <v>0</v>
      </c>
      <c r="P17" s="9">
        <f ca="1">SUM(AylıkGiderlerÖzeti[[#This Row],[Ocak]:[Aralık]])</f>
        <v>0</v>
      </c>
      <c r="Q17" s="15"/>
    </row>
    <row r="18" spans="2:17" ht="30" customHeight="1" x14ac:dyDescent="0.25">
      <c r="B18" s="7" t="s">
        <v>3</v>
      </c>
      <c r="D18" s="15">
        <f ca="1">SUBTOTAL(109,AylıkGiderlerÖzeti[Ocak])</f>
        <v>0</v>
      </c>
      <c r="E18" s="15">
        <f ca="1">SUBTOTAL(109,AylıkGiderlerÖzeti[Şubat])</f>
        <v>0</v>
      </c>
      <c r="F18" s="15">
        <f ca="1">SUBTOTAL(109,AylıkGiderlerÖzeti[Mart])</f>
        <v>0</v>
      </c>
      <c r="G18" s="15">
        <f ca="1">SUBTOTAL(109,AylıkGiderlerÖzeti[Nisan])</f>
        <v>0</v>
      </c>
      <c r="H18" s="15">
        <f ca="1">SUBTOTAL(109,AylıkGiderlerÖzeti[Mayıs])</f>
        <v>0</v>
      </c>
      <c r="I18" s="15">
        <f ca="1">SUBTOTAL(109,AylıkGiderlerÖzeti[Haziran])</f>
        <v>0</v>
      </c>
      <c r="J18" s="15">
        <f ca="1">SUBTOTAL(109,AylıkGiderlerÖzeti[Temmuz])</f>
        <v>0</v>
      </c>
      <c r="K18" s="15">
        <f ca="1">SUBTOTAL(109,AylıkGiderlerÖzeti[Ağustos])</f>
        <v>0</v>
      </c>
      <c r="L18" s="15">
        <f ca="1">SUBTOTAL(109,AylıkGiderlerÖzeti[Eylül])</f>
        <v>0</v>
      </c>
      <c r="M18" s="15">
        <f ca="1">SUBTOTAL(109,AylıkGiderlerÖzeti[Ekim])</f>
        <v>0</v>
      </c>
      <c r="N18" s="15">
        <f ca="1">SUBTOTAL(109,AylıkGiderlerÖzeti[Kasım])</f>
        <v>0</v>
      </c>
      <c r="O18" s="15">
        <f ca="1">SUBTOTAL(109,AylıkGiderlerÖzeti[Aralık])</f>
        <v>0</v>
      </c>
      <c r="P18" s="15">
        <f ca="1">SUBTOTAL(109,AylıkGiderlerÖzeti[Toplam])</f>
        <v>0</v>
      </c>
    </row>
  </sheetData>
  <mergeCells count="1">
    <mergeCell ref="B2:Q2"/>
  </mergeCells>
  <dataValidations count="9">
    <dataValidation allowBlank="1" showInputMessage="1" showErrorMessage="1" prompt="Bu çalışma sayfasında Aylık Giderler Özeti oluşturun. Ayrıntıları Aylık Giderler tablosuna girin. B1 ve C1 hücrelerindeki gezinti bağlantıları, Önceki ve Sonraki çalışma sayfasına gider" sqref="A1" xr:uid="{00000000-0002-0000-0100-000000000000}"/>
    <dataValidation allowBlank="1" showInputMessage="1" showErrorMessage="1" prompt="Bu başlık altındaki bu sütuna Genel Muhasebe kodunu girin" sqref="B5" xr:uid="{00000000-0002-0000-0100-000001000000}"/>
    <dataValidation allowBlank="1" showInputMessage="1" showErrorMessage="1" prompt="Bu sütundaki bu başlığın altına Hesap Başlığını girin" sqref="C5" xr:uid="{00000000-0002-0000-0100-000002000000}"/>
    <dataValidation allowBlank="1" showInputMessage="1" showErrorMessage="1" prompt="Bu ayın fiili tutarı, bu sütundaki bu başlığın altında otomatik olarak hesaplanır" sqref="D5:O5" xr:uid="{00000000-0002-0000-0100-000003000000}"/>
    <dataValidation allowBlank="1" showInputMessage="1" showErrorMessage="1" prompt="Toplam, bu sütundaki bu başlığın altında otomatik olarak hesaplanır" sqref="P5" xr:uid="{00000000-0002-0000-0100-000004000000}"/>
    <dataValidation allowBlank="1" showInputMessage="1" showErrorMessage="1" prompt="Bu sütunda 1 giderin 12 aylık eğilimini görselleştiren bir mini grafik gösterilir " sqref="Q5" xr:uid="{00000000-0002-0000-0100-000005000000}"/>
    <dataValidation allowBlank="1" showInputMessage="1" showErrorMessage="1" prompt="Gezinti bağlantısı bu hücrededir. YB BÜTÇE ÖZETİ çalışma sayfasına gitmek için seçin" sqref="B1" xr:uid="{00000000-0002-0000-0100-000006000000}"/>
    <dataValidation allowBlank="1" showInputMessage="1" showErrorMessage="1" prompt="Gezinti bağlantısı bu hücrededir. GİDERLER DÖKÜMÜ çalışma sayfasına gitmek için seçin" sqref="C1" xr:uid="{00000000-0002-0000-0100-000007000000}"/>
    <dataValidation allowBlank="1" showInputMessage="1" showErrorMessage="1" prompt="Bu çalışma sayfasının başlığı bu hücrededir. Tabloyu Hesap Başlığına göre filtrelemeye yarayan dilimleyici B3 hücresindedir. D3 ile Q4 arası hücrelerde bulunan formülleri silmeyin." sqref="B2:Q2" xr:uid="{00000000-0002-0000-0100-000008000000}"/>
  </dataValidations>
  <hyperlinks>
    <hyperlink ref="B1" location="'YB BÜTÇE ÖZETİ'!A1" tooltip="YB BÜTÇE ÖZETİ çalışma sayfasına gitmek için seçin" display="YTD BUDGET SUMMARY" xr:uid="{00000000-0004-0000-0100-000000000000}"/>
    <hyperlink ref="C1" location="'GİDER DÖKÜMÜ'!A1" tooltip="GİDER DÖKÜMÜ çalışma sayfasına gitmek için seçin" display="ITEMIZED EXPENSES" xr:uid="{00000000-0004-0000-0100-000001000000}"/>
  </hyperlinks>
  <printOptions horizontalCentered="1"/>
  <pageMargins left="0.4" right="0.4" top="0.4" bottom="0.6" header="0.3" footer="0.3"/>
  <pageSetup paperSize="9" scale="63"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'AYLIK GİDERLER ÖZETİ'!D6:O6</xm:f>
              <xm:sqref>Q6</xm:sqref>
            </x14:sparkline>
            <x14:sparkline>
              <xm:f>'AYLIK GİDERLER ÖZETİ'!D7:O7</xm:f>
              <xm:sqref>Q7</xm:sqref>
            </x14:sparkline>
            <x14:sparkline>
              <xm:f>'AYLIK GİDERLER ÖZETİ'!D8:O8</xm:f>
              <xm:sqref>Q8</xm:sqref>
            </x14:sparkline>
            <x14:sparkline>
              <xm:f>'AYLIK GİDERLER ÖZETİ'!D9:O9</xm:f>
              <xm:sqref>Q9</xm:sqref>
            </x14:sparkline>
            <x14:sparkline>
              <xm:f>'AYLIK GİDERLER ÖZETİ'!D10:O10</xm:f>
              <xm:sqref>Q10</xm:sqref>
            </x14:sparkline>
            <x14:sparkline>
              <xm:f>'AYLIK GİDERLER ÖZETİ'!D11:O11</xm:f>
              <xm:sqref>Q11</xm:sqref>
            </x14:sparkline>
            <x14:sparkline>
              <xm:f>'AYLIK GİDERLER ÖZETİ'!D12:O12</xm:f>
              <xm:sqref>Q12</xm:sqref>
            </x14:sparkline>
            <x14:sparkline>
              <xm:f>'AYLIK GİDERLER ÖZETİ'!D13:O13</xm:f>
              <xm:sqref>Q13</xm:sqref>
            </x14:sparkline>
            <x14:sparkline>
              <xm:f>'AYLIK GİDERLER ÖZETİ'!D14:O14</xm:f>
              <xm:sqref>Q14</xm:sqref>
            </x14:sparkline>
            <x14:sparkline>
              <xm:f>'AYLIK GİDERLER ÖZETİ'!D15:O15</xm:f>
              <xm:sqref>Q15</xm:sqref>
            </x14:sparkline>
            <x14:sparkline>
              <xm:f>'AYLIK GİDERLER ÖZETİ'!D16:O16</xm:f>
              <xm:sqref>Q16</xm:sqref>
            </x14:sparkline>
            <x14:sparkline>
              <xm:f>'AYLIK GİDERLER ÖZETİ'!D17:O17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fitToPage="1"/>
  </sheetPr>
  <dimension ref="B1:J6"/>
  <sheetViews>
    <sheetView showGridLines="0" workbookViewId="0"/>
  </sheetViews>
  <sheetFormatPr defaultRowHeight="30" customHeight="1" x14ac:dyDescent="0.25"/>
  <cols>
    <col min="1" max="1" width="2.7109375" customWidth="1"/>
    <col min="2" max="2" width="16" customWidth="1"/>
    <col min="3" max="3" width="15.7109375" customWidth="1"/>
    <col min="4" max="4" width="13" customWidth="1"/>
    <col min="5" max="5" width="20.42578125" customWidth="1"/>
    <col min="6" max="6" width="15.28515625" bestFit="1" customWidth="1"/>
    <col min="7" max="7" width="30" customWidth="1"/>
    <col min="8" max="8" width="22.5703125" customWidth="1"/>
    <col min="9" max="9" width="14.7109375" customWidth="1"/>
    <col min="10" max="10" width="15.5703125" customWidth="1"/>
  </cols>
  <sheetData>
    <row r="1" spans="2:10" ht="15" customHeight="1" x14ac:dyDescent="0.25">
      <c r="B1" s="5" t="s">
        <v>0</v>
      </c>
      <c r="C1" s="5" t="s">
        <v>38</v>
      </c>
    </row>
    <row r="2" spans="2:10" ht="24.75" customHeight="1" thickBot="1" x14ac:dyDescent="0.3">
      <c r="B2" s="19" t="s">
        <v>23</v>
      </c>
      <c r="C2" s="19"/>
      <c r="D2" s="19"/>
      <c r="E2" s="19"/>
      <c r="F2" s="19"/>
      <c r="G2" s="19"/>
      <c r="H2" s="19"/>
      <c r="I2" s="19"/>
      <c r="J2" s="19"/>
    </row>
    <row r="3" spans="2:10" ht="75" customHeight="1" thickTop="1" x14ac:dyDescent="0.25">
      <c r="B3" s="18" t="s">
        <v>37</v>
      </c>
      <c r="C3" s="18"/>
      <c r="D3" s="18"/>
      <c r="E3" s="18"/>
      <c r="F3" s="18"/>
      <c r="G3" s="18" t="s">
        <v>46</v>
      </c>
      <c r="H3" s="18"/>
      <c r="I3" s="18"/>
      <c r="J3" s="18"/>
    </row>
    <row r="4" spans="2:10" ht="30" customHeight="1" x14ac:dyDescent="0.25">
      <c r="B4" t="s">
        <v>2</v>
      </c>
      <c r="C4" t="s">
        <v>39</v>
      </c>
      <c r="D4" t="s">
        <v>41</v>
      </c>
      <c r="E4" t="s">
        <v>42</v>
      </c>
      <c r="F4" t="s">
        <v>45</v>
      </c>
      <c r="G4" t="s">
        <v>47</v>
      </c>
      <c r="H4" t="s">
        <v>50</v>
      </c>
      <c r="I4" t="s">
        <v>53</v>
      </c>
      <c r="J4" t="s">
        <v>56</v>
      </c>
    </row>
    <row r="5" spans="2:10" ht="30" customHeight="1" x14ac:dyDescent="0.25">
      <c r="B5" s="11">
        <v>1000</v>
      </c>
      <c r="C5" s="12" t="s">
        <v>40</v>
      </c>
      <c r="D5" s="13">
        <v>100</v>
      </c>
      <c r="E5" t="s">
        <v>43</v>
      </c>
      <c r="F5" s="9">
        <v>750.75</v>
      </c>
      <c r="G5" t="s">
        <v>48</v>
      </c>
      <c r="H5" t="s">
        <v>51</v>
      </c>
      <c r="I5" t="s">
        <v>54</v>
      </c>
      <c r="J5" s="12" t="s">
        <v>40</v>
      </c>
    </row>
    <row r="6" spans="2:10" ht="30" customHeight="1" x14ac:dyDescent="0.25">
      <c r="B6" s="11">
        <v>7000</v>
      </c>
      <c r="C6" s="12" t="s">
        <v>40</v>
      </c>
      <c r="D6" s="13">
        <v>101</v>
      </c>
      <c r="E6" t="s">
        <v>44</v>
      </c>
      <c r="F6" s="9">
        <v>2500</v>
      </c>
      <c r="G6" t="s">
        <v>49</v>
      </c>
      <c r="H6" t="s">
        <v>52</v>
      </c>
      <c r="I6" t="s">
        <v>55</v>
      </c>
      <c r="J6" s="12" t="s">
        <v>40</v>
      </c>
    </row>
  </sheetData>
  <mergeCells count="3">
    <mergeCell ref="B3:F3"/>
    <mergeCell ref="G3:J3"/>
    <mergeCell ref="B2:J2"/>
  </mergeCells>
  <dataValidations count="13">
    <dataValidation allowBlank="1" showInputMessage="1" showErrorMessage="1" prompt="Bu çalışma sayfasında Giderler Dökümü oluşturun. Ayrıntıları Giderler Dökümü tablosuna girin. B1 ve C1 hücrelerindeki gezinti bağlantıları, Önceki ve Sonraki çalışma sayfasına gider" sqref="A1" xr:uid="{00000000-0002-0000-0200-000000000000}"/>
    <dataValidation allowBlank="1" showInputMessage="1" showErrorMessage="1" prompt="Bu başlık altındaki bu sütuna Genel Muhasebe kodunu girin" sqref="B4" xr:uid="{00000000-0002-0000-0200-000001000000}"/>
    <dataValidation allowBlank="1" showInputMessage="1" showErrorMessage="1" prompt="Bu sütundaki bu başlığın altına Fatura Tarihini girin" sqref="C4" xr:uid="{00000000-0002-0000-0200-000002000000}"/>
    <dataValidation allowBlank="1" showInputMessage="1" showErrorMessage="1" prompt="Bu sütundaki bu başlığın altına Fatura numarasını girin" sqref="D4" xr:uid="{00000000-0002-0000-0200-000003000000}"/>
    <dataValidation allowBlank="1" showInputMessage="1" showErrorMessage="1" prompt="İsteyen adını bu sütundaki bu başlığın altına girin." sqref="E4" xr:uid="{00000000-0002-0000-0200-000004000000}"/>
    <dataValidation allowBlank="1" showInputMessage="1" showErrorMessage="1" prompt="Bu sütundaki bu başlığın altına Çek tutarını girin" sqref="F4" xr:uid="{00000000-0002-0000-0200-000005000000}"/>
    <dataValidation allowBlank="1" showInputMessage="1" showErrorMessage="1" prompt="Bu sütundaki bu başlığın altına Alacaklı adını girin" sqref="G4" xr:uid="{00000000-0002-0000-0200-000006000000}"/>
    <dataValidation allowBlank="1" showInputMessage="1" showErrorMessage="1" prompt="Bu sütundaki bu başlığın altına Çek Kullanım amacını girin" sqref="H4" xr:uid="{00000000-0002-0000-0200-000007000000}"/>
    <dataValidation allowBlank="1" showInputMessage="1" showErrorMessage="1" prompt="Bu sütundaki bu başlığın altına Dağıtım Yöntemini girin" sqref="I4" xr:uid="{00000000-0002-0000-0200-000008000000}"/>
    <dataValidation allowBlank="1" showInputMessage="1" showErrorMessage="1" prompt="Bu sütundaki bu başlığın altına Dosya Tarihini girin" sqref="J4" xr:uid="{00000000-0002-0000-0200-000009000000}"/>
    <dataValidation allowBlank="1" showInputMessage="1" showErrorMessage="1" prompt="Bu çalışma sayfasının başlığı bu hücrededir. Tabloyu İsteyene göre filtrelemeye yarayan dilimleyici B3 hücresinde, tabloyu Alacaklı’ya göre filtrelemeye yarayan dilimleyici G3 hücresindedir" sqref="B2:J2" xr:uid="{00000000-0002-0000-0200-00000A000000}"/>
    <dataValidation allowBlank="1" showInputMessage="1" showErrorMessage="1" prompt="Gezinti bağlantısı. AYLIK GİDERLER ÖZETİ’ne gitmek için seçin" sqref="B1" xr:uid="{00000000-0002-0000-0200-00000B000000}"/>
    <dataValidation allowBlank="1" showInputMessage="1" showErrorMessage="1" prompt="Gezinti bağlantısı bu hücrededir. HAYIR İŞLERİ VE SPONSORLUKLAR çalışma sayfasına gitmek için seçin" sqref="C1" xr:uid="{00000000-0002-0000-0200-00000C000000}"/>
  </dataValidations>
  <hyperlinks>
    <hyperlink ref="B1" location="'AYLIK GİDERLER ÖZETİ'!A1" tooltip="AYLIK GİDERLER ÖZETİ çalışma sayfasına gitmek için seçin" display="MONTHLY EXPENSES SUMMARY" xr:uid="{00000000-0004-0000-0200-000000000000}"/>
    <hyperlink ref="C1" location="'HAYIR İŞLERİ VE SPONSORLUKLAR'!A1" tooltip="HAYIR İŞLERİ VE SPONSORLUKLAR çalışma sayfasına gitmek için seçin" display="HAYIR İŞLERİ VE SPONSORLUKLAR" xr:uid="{00000000-0004-0000-0200-000001000000}"/>
  </hyperlinks>
  <printOptions horizontalCentered="1"/>
  <pageMargins left="0.4" right="0.4" top="0.4" bottom="0.6" header="0.3" footer="0.3"/>
  <pageSetup paperSize="9" scale="79"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B1:L6"/>
  <sheetViews>
    <sheetView showGridLines="0" workbookViewId="0"/>
  </sheetViews>
  <sheetFormatPr defaultRowHeight="30" customHeight="1" x14ac:dyDescent="0.25"/>
  <cols>
    <col min="1" max="1" width="2.7109375" customWidth="1"/>
    <col min="2" max="2" width="16" customWidth="1"/>
    <col min="3" max="3" width="20.28515625" customWidth="1"/>
    <col min="4" max="4" width="22.85546875" customWidth="1"/>
    <col min="5" max="5" width="17.28515625" customWidth="1"/>
    <col min="6" max="6" width="17.42578125" customWidth="1"/>
    <col min="7" max="7" width="27" customWidth="1"/>
    <col min="8" max="8" width="16.5703125" customWidth="1"/>
    <col min="9" max="9" width="21.7109375" customWidth="1"/>
    <col min="10" max="10" width="15.42578125" customWidth="1"/>
    <col min="11" max="11" width="15.28515625" customWidth="1"/>
    <col min="12" max="12" width="11.7109375" customWidth="1"/>
  </cols>
  <sheetData>
    <row r="1" spans="2:12" ht="15" customHeight="1" x14ac:dyDescent="0.25">
      <c r="B1" s="5" t="s">
        <v>23</v>
      </c>
      <c r="C1" s="4"/>
    </row>
    <row r="2" spans="2:12" ht="24.75" customHeight="1" thickBot="1" x14ac:dyDescent="0.4">
      <c r="B2" s="21" t="s">
        <v>38</v>
      </c>
      <c r="C2" s="21"/>
      <c r="D2" s="21"/>
      <c r="E2" s="21"/>
      <c r="F2" s="21"/>
      <c r="G2" s="21"/>
      <c r="H2" s="21"/>
      <c r="I2" s="21"/>
      <c r="J2" s="21"/>
      <c r="K2" s="21"/>
      <c r="L2" s="21"/>
    </row>
    <row r="3" spans="2:12" ht="75" customHeight="1" thickTop="1" x14ac:dyDescent="0.25">
      <c r="B3" s="20" t="s">
        <v>37</v>
      </c>
      <c r="C3" s="20"/>
      <c r="D3" s="20"/>
      <c r="E3" s="20"/>
      <c r="F3" s="20"/>
      <c r="G3" s="20" t="s">
        <v>46</v>
      </c>
      <c r="H3" s="20"/>
      <c r="I3" s="20"/>
      <c r="J3" s="20"/>
      <c r="K3" s="20"/>
      <c r="L3" s="20"/>
    </row>
    <row r="4" spans="2:12" ht="30" customHeight="1" x14ac:dyDescent="0.25">
      <c r="B4" t="s">
        <v>2</v>
      </c>
      <c r="C4" t="s">
        <v>57</v>
      </c>
      <c r="D4" t="s">
        <v>42</v>
      </c>
      <c r="E4" t="s">
        <v>45</v>
      </c>
      <c r="F4" t="s">
        <v>59</v>
      </c>
      <c r="G4" t="s">
        <v>47</v>
      </c>
      <c r="H4" t="s">
        <v>62</v>
      </c>
      <c r="I4" t="s">
        <v>65</v>
      </c>
      <c r="J4" t="s">
        <v>68</v>
      </c>
      <c r="K4" t="s">
        <v>53</v>
      </c>
      <c r="L4" t="s">
        <v>56</v>
      </c>
    </row>
    <row r="5" spans="2:12" ht="30" customHeight="1" x14ac:dyDescent="0.25">
      <c r="B5" s="11">
        <v>12000</v>
      </c>
      <c r="C5" s="12" t="s">
        <v>40</v>
      </c>
      <c r="D5" t="s">
        <v>58</v>
      </c>
      <c r="E5" s="9">
        <v>1000</v>
      </c>
      <c r="F5" s="9">
        <v>12</v>
      </c>
      <c r="G5" t="s">
        <v>60</v>
      </c>
      <c r="H5" t="s">
        <v>63</v>
      </c>
      <c r="I5" t="s">
        <v>66</v>
      </c>
      <c r="J5" t="s">
        <v>69</v>
      </c>
      <c r="K5" t="s">
        <v>70</v>
      </c>
      <c r="L5" s="12" t="s">
        <v>40</v>
      </c>
    </row>
    <row r="6" spans="2:12" ht="30" customHeight="1" x14ac:dyDescent="0.25">
      <c r="B6" s="11">
        <v>11000</v>
      </c>
      <c r="C6" s="12" t="s">
        <v>40</v>
      </c>
      <c r="D6" t="s">
        <v>58</v>
      </c>
      <c r="E6" s="9">
        <v>2500</v>
      </c>
      <c r="F6" s="9">
        <v>0</v>
      </c>
      <c r="G6" t="s">
        <v>61</v>
      </c>
      <c r="H6" t="s">
        <v>64</v>
      </c>
      <c r="I6" t="s">
        <v>67</v>
      </c>
      <c r="J6" t="s">
        <v>64</v>
      </c>
      <c r="K6" t="s">
        <v>70</v>
      </c>
      <c r="L6" s="12" t="s">
        <v>40</v>
      </c>
    </row>
  </sheetData>
  <mergeCells count="3">
    <mergeCell ref="B3:F3"/>
    <mergeCell ref="G3:L3"/>
    <mergeCell ref="B2:L2"/>
  </mergeCells>
  <dataValidations count="14">
    <dataValidation allowBlank="1" showInputMessage="1" showErrorMessage="1" prompt="Bu çalışma sayfasında Hayır İşleri ve Sponsorluklar’ın listesini oluşturun. Diğer tablosuna ayrıntıları girin. Giderler Dökümü çalışma sayfasına gitmek için B1 hücresini seçin" sqref="A1" xr:uid="{00000000-0002-0000-0300-000000000000}"/>
    <dataValidation allowBlank="1" showInputMessage="1" showErrorMessage="1" prompt="Bu başlık altındaki bu sütuna Genel Muhasebe kodunu girin" sqref="B4" xr:uid="{00000000-0002-0000-0300-000001000000}"/>
    <dataValidation allowBlank="1" showInputMessage="1" showErrorMessage="1" prompt="Bu sütundaki bu başlığın altına Çek İsteğinin başlatıldığı Tarihi girin" sqref="C4" xr:uid="{00000000-0002-0000-0300-000002000000}"/>
    <dataValidation allowBlank="1" showInputMessage="1" showErrorMessage="1" prompt="İsteyen adını bu sütundaki bu başlığın altına girin." sqref="D4" xr:uid="{00000000-0002-0000-0300-000003000000}"/>
    <dataValidation allowBlank="1" showInputMessage="1" showErrorMessage="1" prompt="Bu sütundaki bu başlığın altına Çek tutarını girin" sqref="E4" xr:uid="{00000000-0002-0000-0300-000004000000}"/>
    <dataValidation allowBlank="1" showInputMessage="1" showErrorMessage="1" prompt="Bu sütundaki bu başlığın altına Önceki Yıl Katılımını girin" sqref="F4" xr:uid="{00000000-0002-0000-0300-000005000000}"/>
    <dataValidation allowBlank="1" showInputMessage="1" showErrorMessage="1" prompt="Bu sütundaki bu başlığın altına Alacaklı adını girin" sqref="G4" xr:uid="{00000000-0002-0000-0300-000006000000}"/>
    <dataValidation allowBlank="1" showInputMessage="1" showErrorMessage="1" prompt="Bu sütundaki bu başlığın altına Kullanım amacını girin" sqref="H4" xr:uid="{00000000-0002-0000-0300-000007000000}"/>
    <dataValidation allowBlank="1" showInputMessage="1" showErrorMessage="1" prompt="Bu sütundaki bu başlığın altına İmzalayan kişinin adını girin" sqref="I4" xr:uid="{00000000-0002-0000-0300-000008000000}"/>
    <dataValidation allowBlank="1" showInputMessage="1" showErrorMessage="1" prompt="Bu sütundaki bu başlığın altına Kategoriyi girin" sqref="J4" xr:uid="{00000000-0002-0000-0300-000009000000}"/>
    <dataValidation allowBlank="1" showInputMessage="1" showErrorMessage="1" prompt="Bu sütundaki bu başlığın altına Dağıtım Yöntemini girin" sqref="K4" xr:uid="{00000000-0002-0000-0300-00000A000000}"/>
    <dataValidation allowBlank="1" showInputMessage="1" showErrorMessage="1" prompt="Bu sütundaki bu başlığın altına Dosya Tarihini girin" sqref="L4" xr:uid="{00000000-0002-0000-0300-00000B000000}"/>
    <dataValidation allowBlank="1" showInputMessage="1" showErrorMessage="1" prompt="Gezinti bağlantısı. GİDERLER DÖKÜMÜ çalışma sayfasına gitmek için seçin" sqref="B1" xr:uid="{00000000-0002-0000-0300-00000C000000}"/>
    <dataValidation allowBlank="1" showInputMessage="1" showErrorMessage="1" prompt="Bu çalışma sayfasının başlığı bu hücrededir. Tabloyu İsteyene göre filtrelemeye yarayan dilimleyici B3 hücresinde, tabloyu Alacaklı’ya göre filtrelemeye yarayan dilimleyici G3 hücresindedir" sqref="B2:L2" xr:uid="{00000000-0002-0000-0300-00000D000000}"/>
  </dataValidations>
  <hyperlinks>
    <hyperlink ref="B1" location="'GİDER DÖKÜMÜ'!A1" tooltip="GİDER DÖKÜMÜ çalışma sayfasına gitmek için seçin" display="ITEMIZED EXPENSES" xr:uid="{00000000-0004-0000-0300-000000000000}"/>
  </hyperlinks>
  <printOptions horizontalCentered="1"/>
  <pageMargins left="0.4" right="0.4" top="0.4" bottom="0.6" header="0.3" footer="0.3"/>
  <pageSetup paperSize="9" scale="65"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Çalışma Sayfaları</vt:lpstr>
      </vt:variant>
      <vt:variant>
        <vt:i4>4</vt:i4>
      </vt:variant>
      <vt:variant>
        <vt:lpstr>Adlandırılmış Aralıklar</vt:lpstr>
      </vt:variant>
      <vt:variant>
        <vt:i4>10</vt:i4>
      </vt:variant>
    </vt:vector>
  </HeadingPairs>
  <TitlesOfParts>
    <vt:vector size="14" baseType="lpstr">
      <vt:lpstr>YB BÜTÇE ÖZETİ</vt:lpstr>
      <vt:lpstr>AYLIK GİDERLER ÖZETİ</vt:lpstr>
      <vt:lpstr>GİDER DÖKÜMÜ</vt:lpstr>
      <vt:lpstr>HAYIR İŞLERİ VE SPONSORLUKLAR</vt:lpstr>
      <vt:lpstr>_YIL</vt:lpstr>
      <vt:lpstr>Başlık1</vt:lpstr>
      <vt:lpstr>Başlık2</vt:lpstr>
      <vt:lpstr>Başlık3</vt:lpstr>
      <vt:lpstr>Başlık4</vt:lpstr>
      <vt:lpstr>SatıeBaşlıkBölge1..G2</vt:lpstr>
      <vt:lpstr>'AYLIK GİDERLER ÖZETİ'!Yazdırma_Başlıkları</vt:lpstr>
      <vt:lpstr>'GİDER DÖKÜMÜ'!Yazdırma_Başlıkları</vt:lpstr>
      <vt:lpstr>'HAYIR İŞLERİ VE SPONSORLUKLAR'!Yazdırma_Başlıkları</vt:lpstr>
      <vt:lpstr>'YB BÜTÇE ÖZETİ'!Yazdırma_Başlıkları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2018-01-30T03:07:15Z</dcterms:created>
  <dcterms:modified xsi:type="dcterms:W3CDTF">2019-04-30T06:10:12Z</dcterms:modified>
</cp:coreProperties>
</file>

<file path=docProps/custom.xml><?xml version="1.0" encoding="utf-8"?>
<Properties xmlns="http://schemas.openxmlformats.org/officeDocument/2006/custom-properties" xmlns:vt="http://schemas.openxmlformats.org/officeDocument/2006/docPropsVTypes"/>
</file>