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6\tr-TR\target\"/>
    </mc:Choice>
  </mc:AlternateContent>
  <xr:revisionPtr revIDLastSave="0" documentId="13_ncr:1_{58FA64A8-A00B-49E8-9044-1F74024DD665}" xr6:coauthVersionLast="43" xr6:coauthVersionMax="43" xr10:uidLastSave="{00000000-0000-0000-0000-000000000000}"/>
  <bookViews>
    <workbookView xWindow="-120" yWindow="-120" windowWidth="24240" windowHeight="17640" tabRatio="926" xr2:uid="{00000000-000D-0000-FFFF-FFFF00000000}"/>
  </bookViews>
  <sheets>
    <sheet name="Kilo İzleyici" sheetId="8" r:id="rId1"/>
    <sheet name="Bel İzleyici" sheetId="9" r:id="rId2"/>
    <sheet name="Pazi İzleyici" sheetId="10" r:id="rId3"/>
    <sheet name="Kalça İzleyici" sheetId="7" r:id="rId4"/>
    <sheet name="Uyluk İzleyici" sheetId="6" r:id="rId5"/>
    <sheet name="Etkinlik Günlüğü" sheetId="2" r:id="rId6"/>
    <sheet name="Yemek Günlüğü" sheetId="3" r:id="rId7"/>
  </sheets>
  <definedNames>
    <definedName name="AğırlıkEtiketi" localSheetId="0">'Kilo İzleyici'!$B$12</definedName>
    <definedName name="BMI">IF('Kilo İzleyici'!$C$7="İngiliz",BMIAğırlık*703,BMIAğırlık)</definedName>
    <definedName name="BMIAğırlık">'Kilo İzleyici'!ŞuankiAğırlık/'Kilo İzleyici'!BMIBoy</definedName>
    <definedName name="BMIBoy" localSheetId="0">'Kilo İzleyici'!$C$6*'Kilo İzleyici'!$C$6</definedName>
    <definedName name="Boy" localSheetId="0">'Kilo İzleyici'!$C$6</definedName>
    <definedName name="Cinsiyet" localSheetId="0">'Kilo İzleyici'!$C$4</definedName>
    <definedName name="DiğerToplam" localSheetId="1">'Bel İzleyici'!GenelToplam-SUM('Etkinlik Günlüğü'!$C$4:$C$7)</definedName>
    <definedName name="DiğerToplam" localSheetId="3">'Kalça İzleyici'!GenelToplam-SUM('Etkinlik Günlüğü'!$C$4:$C$7)</definedName>
    <definedName name="DiğerToplam" localSheetId="0">'Kilo İzleyici'!GenelToplam-SUM('Etkinlik Günlüğü'!$C$4:$C$7)</definedName>
    <definedName name="DiğerToplam" localSheetId="2">'Pazi İzleyici'!GenelToplam-SUM('Etkinlik Günlüğü'!$C$4:$C$7)</definedName>
    <definedName name="DiğerToplam" localSheetId="4">'Uyluk İzleyici'!GenelToplam-SUM('Etkinlik Günlüğü'!$C$4:$C$7)</definedName>
    <definedName name="DiğerToplam">GenelToplam-SUM('Etkinlik Günlüğü'!$C$4:$C$7)</definedName>
    <definedName name="GenelToplam" localSheetId="1">SUM(EtkinlikGünlüğü[MESAFE])</definedName>
    <definedName name="GenelToplam" localSheetId="3">SUM(EtkinlikGünlüğü[MESAFE])</definedName>
    <definedName name="GenelToplam" localSheetId="0">SUM(EtkinlikGünlüğü[MESAFE])</definedName>
    <definedName name="GenelToplam" localSheetId="2">SUM(EtkinlikGünlüğü[MESAFE])</definedName>
    <definedName name="GenelToplam" localSheetId="4">SUM(EtkinlikGünlüğü[MESAFE])</definedName>
    <definedName name="GenelToplam">SUM(EtkinlikGünlüğü[MESAFE])</definedName>
    <definedName name="Hedef1" localSheetId="0">'Kilo İzleyici'!$D$13</definedName>
    <definedName name="Hedef1Etiket" localSheetId="0">'Kilo İzleyici'!$B$13</definedName>
    <definedName name="Hedef2" localSheetId="0">'Kilo İzleyici'!$D$14</definedName>
    <definedName name="Hedef2Etiket" localSheetId="0">'Kilo İzleyici'!$B$14</definedName>
    <definedName name="Hedef3" localSheetId="0">'Kilo İzleyici'!$D$15</definedName>
    <definedName name="Hedef3Etiket" localSheetId="0">'Kilo İzleyici'!$B$15</definedName>
    <definedName name="Hedef4" localSheetId="0">'Kilo İzleyici'!$D$16</definedName>
    <definedName name="Hedef4Etiket" localSheetId="0">'Kilo İzleyici'!$B$16</definedName>
    <definedName name="HedefAğırlık" localSheetId="0">'Kilo İzleyici'!$D$12</definedName>
    <definedName name="Kategori1">'Etkinlik Günlüğü'!$B$4</definedName>
    <definedName name="Kategori2">'Etkinlik Günlüğü'!$B$5</definedName>
    <definedName name="Kategori3">'Etkinlik Günlüğü'!$B$6</definedName>
    <definedName name="Kategori4">'Etkinlik Günlüğü'!$B$7</definedName>
    <definedName name="Kategori5">'Etkinlik Günlüğü'!$B$8</definedName>
    <definedName name="ÖlçüBirimi" localSheetId="0">'Kilo İzleyici'!$C$7</definedName>
    <definedName name="_xlnm.Print_Titles" localSheetId="1">'Bel İzleyici'!$3:$4</definedName>
    <definedName name="_xlnm.Print_Titles" localSheetId="5">'Etkinlik Günlüğü'!$10:$10</definedName>
    <definedName name="_xlnm.Print_Titles" localSheetId="3">'Kalça İzleyici'!$3:$4</definedName>
    <definedName name="_xlnm.Print_Titles" localSheetId="0">'Kilo İzleyici'!$18:$19</definedName>
    <definedName name="_xlnm.Print_Titles" localSheetId="2">'Pazi İzleyici'!$3:$4</definedName>
    <definedName name="_xlnm.Print_Titles" localSheetId="4">'Uyluk İzleyici'!$3:$4</definedName>
    <definedName name="_xlnm.Print_Titles" localSheetId="6">'Yemek Günlüğü'!$7:$7</definedName>
    <definedName name="ŞuankiAğırlık" localSheetId="0">'Kilo İzleyici'!$C$12</definedName>
    <definedName name="TarihAraması">'Yemek Günlüğü'!$D$5</definedName>
    <definedName name="TümüTamamlandı">AND('Kilo İzleyici'!$C$6&gt;0,'Kilo İzleyici'!$C$12&gt;0)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8" l="1"/>
  <c r="B9" i="8"/>
  <c r="E10" i="8"/>
  <c r="E3" i="8"/>
  <c r="B3" i="9"/>
  <c r="B3" i="10"/>
  <c r="B3" i="7"/>
  <c r="B3" i="6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<sst xmlns="http://schemas.openxmlformats.org/spreadsheetml/2006/main" count="110" uniqueCount="73">
  <si>
    <t>FİTNESS PLANI</t>
  </si>
  <si>
    <t>HAKKIMDA:</t>
  </si>
  <si>
    <t>Cinsiyet:</t>
  </si>
  <si>
    <t>Yaş:</t>
  </si>
  <si>
    <t>Boy:</t>
  </si>
  <si>
    <t>Birim:</t>
  </si>
  <si>
    <t>BMI:</t>
  </si>
  <si>
    <t>BAŞLANGIÇ İSTATİSTİKLERİ:</t>
  </si>
  <si>
    <t>Tür</t>
  </si>
  <si>
    <t>Ağırlık</t>
  </si>
  <si>
    <t>Bel</t>
  </si>
  <si>
    <t>Pazı</t>
  </si>
  <si>
    <t>Kalça</t>
  </si>
  <si>
    <t>Uyluk</t>
  </si>
  <si>
    <t>Tarih</t>
  </si>
  <si>
    <t>Kadın</t>
  </si>
  <si>
    <t>Geçerli</t>
  </si>
  <si>
    <t>Saat</t>
  </si>
  <si>
    <t>Hedef</t>
  </si>
  <si>
    <t>Kalça, bel, baldır ve kol gibi bölgelerdeki ilerlemeyi izleyen çizgi grafik bu hücrededir.</t>
  </si>
  <si>
    <t>Ağırlık ilerleme durumunu izleyen alan grafiği bu hücrededir.</t>
  </si>
  <si>
    <t>Farklı egzersiz pozisyonlarındaki insan silüeti bu hücrededir.</t>
  </si>
  <si>
    <t>Boyut</t>
  </si>
  <si>
    <t>ETKİNLİK GÜNLÜĞÜ</t>
  </si>
  <si>
    <t>ETKİNLİKLER</t>
  </si>
  <si>
    <t>Bisiklet</t>
  </si>
  <si>
    <t>Koşma</t>
  </si>
  <si>
    <t>Yürüyüş</t>
  </si>
  <si>
    <t>Yüzme</t>
  </si>
  <si>
    <t>Diğer</t>
  </si>
  <si>
    <t>TARİH</t>
  </si>
  <si>
    <t>TOPLAM</t>
  </si>
  <si>
    <t>ETKİNLİK</t>
  </si>
  <si>
    <t>BİRİM</t>
  </si>
  <si>
    <t>Adım</t>
  </si>
  <si>
    <t>Metre</t>
  </si>
  <si>
    <t>BAŞLANGIÇ ZAMANI</t>
  </si>
  <si>
    <t>SÜRE</t>
  </si>
  <si>
    <t>MESAFE</t>
  </si>
  <si>
    <t>KALORİ</t>
  </si>
  <si>
    <t>NOT</t>
  </si>
  <si>
    <t>Sıcaklık ve Nem</t>
  </si>
  <si>
    <t xml:space="preserve">       </t>
  </si>
  <si>
    <t>YEMEK GÜNLÜĞÜ</t>
  </si>
  <si>
    <t>BESLENME HEDEFLERİM</t>
  </si>
  <si>
    <t>YEMEK</t>
  </si>
  <si>
    <t>Kahvaltı</t>
  </si>
  <si>
    <t>Atıştırma</t>
  </si>
  <si>
    <t>Öğle yemeği</t>
  </si>
  <si>
    <t>Akşam yemeği</t>
  </si>
  <si>
    <t xml:space="preserve">Günlük Alınan: </t>
  </si>
  <si>
    <t>YİYECEK</t>
  </si>
  <si>
    <t>Yoğurt</t>
  </si>
  <si>
    <t>Elma</t>
  </si>
  <si>
    <t>Mangolu marul dürüm</t>
  </si>
  <si>
    <t>Karides taco (2)</t>
  </si>
  <si>
    <t>Ceviz</t>
  </si>
  <si>
    <t>Öğütülmüş yulaf ezmesi</t>
  </si>
  <si>
    <t>Portakal</t>
  </si>
  <si>
    <t>Pesto soslu kabak</t>
  </si>
  <si>
    <t>Fırında Pişmiş Mezgit</t>
  </si>
  <si>
    <t>Sebzeli karışık ızgara</t>
  </si>
  <si>
    <t>Dondurma</t>
  </si>
  <si>
    <t>YAĞ</t>
  </si>
  <si>
    <t>KOLESTEROL</t>
  </si>
  <si>
    <t>SODYUM</t>
  </si>
  <si>
    <t>KARBONHİDRAT</t>
  </si>
  <si>
    <t>PROTEİN</t>
  </si>
  <si>
    <t>ŞEKER</t>
  </si>
  <si>
    <t>LİF</t>
  </si>
  <si>
    <t>Mil</t>
  </si>
  <si>
    <t>İngiliz</t>
  </si>
  <si>
    <t>Kilo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</si>
</sst>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hh:mm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14" fontId="0" fillId="0" borderId="0" xfId="0" applyNumberForma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14" fontId="14" fillId="0" borderId="0" xfId="0" applyNumberFormat="1" applyFont="1" applyAlignment="1">
      <alignment horizontal="left" vertical="center" indent="13"/>
    </xf>
    <xf numFmtId="0" fontId="11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4" fontId="0" fillId="0" borderId="0" xfId="0" applyNumberFormat="1" applyAlignment="1">
      <alignment horizontal="right" vertical="center" wrapText="1" indent="1"/>
    </xf>
    <xf numFmtId="169" fontId="0" fillId="0" borderId="0" xfId="0" applyNumberFormat="1">
      <alignment vertical="center" wrapText="1"/>
    </xf>
    <xf numFmtId="169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4" fillId="0" borderId="0" xfId="0" applyFont="1">
      <alignment vertical="center" wrapText="1"/>
    </xf>
    <xf numFmtId="0" fontId="5" fillId="0" borderId="0" xfId="3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13" fillId="0" borderId="0" xfId="1" applyAlignment="1">
      <alignment vertical="center" wrapText="1"/>
    </xf>
    <xf numFmtId="0" fontId="15" fillId="0" borderId="0" xfId="1" applyFont="1" applyAlignment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1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10" builtinId="10" customBuiltin="1"/>
    <cellStyle name="Output" xfId="17" builtinId="21" customBuiltin="1"/>
    <cellStyle name="Percent" xfId="8" builtinId="5" customBuiltin="1"/>
    <cellStyle name="Title" xfId="1" builtinId="15" customBuiltin="1"/>
    <cellStyle name="Total" xfId="22" builtinId="25" customBuiltin="1"/>
    <cellStyle name="Warning Text" xfId="21" builtinId="11" customBuiltin="1"/>
  </cellStyles>
  <dxfs count="5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70" formatCode="d/mm/yyyy"/>
      <alignment horizontal="right" vertical="center" textRotation="0" wrapText="0" indent="1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hh:mm;@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hh:mm;@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16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0" formatCode="d/mm/yyyy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68" formatCode="0.0"/>
    </dxf>
    <dxf>
      <numFmt numFmtId="169" formatCode="hh:mm;@"/>
    </dxf>
    <dxf>
      <numFmt numFmtId="170" formatCode="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hh:mm;@"/>
    </dxf>
    <dxf>
      <numFmt numFmtId="19" formatCode="m/d/yyyy"/>
    </dxf>
    <dxf>
      <font>
        <b/>
        <i val="0"/>
      </font>
    </dxf>
    <dxf>
      <numFmt numFmtId="168" formatCode="0.0"/>
    </dxf>
    <dxf>
      <numFmt numFmtId="169" formatCode="hh:mm;@"/>
    </dxf>
    <dxf>
      <numFmt numFmtId="170" formatCode="d/mm/yyyy"/>
    </dxf>
    <dxf>
      <font>
        <b/>
        <i val="0"/>
        <color theme="3"/>
      </font>
    </dxf>
    <dxf>
      <numFmt numFmtId="168" formatCode="0.0"/>
    </dxf>
    <dxf>
      <numFmt numFmtId="168" formatCode="0.0"/>
    </dxf>
    <dxf>
      <numFmt numFmtId="169" formatCode="hh:mm;@"/>
    </dxf>
    <dxf>
      <numFmt numFmtId="170" formatCode="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hh:mm;@"/>
    </dxf>
    <dxf>
      <numFmt numFmtId="170" formatCode="d/m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itness Planı" pivot="0" count="2" xr9:uid="{00000000-0011-0000-FFFF-FFFF00000000}">
      <tableStyleElement type="wholeTable" dxfId="58"/>
      <tableStyleElement type="headerRow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'Kilo İzleyici'!$B$13</c:f>
              <c:strCache>
                <c:ptCount val="1"/>
                <c:pt idx="0">
                  <c:v>Bel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'Bel İzleyici'!$D$5:$D$8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'Kilo İzleyici'!$B$14</c:f>
              <c:strCache>
                <c:ptCount val="1"/>
                <c:pt idx="0">
                  <c:v>Pazı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'Pazi İzleyici'!$D$5:$D$9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'Kilo İzleyici'!$B$15</c:f>
              <c:strCache>
                <c:ptCount val="1"/>
                <c:pt idx="0">
                  <c:v>Kalça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'Kalça İzleyici'!$D$5:$D$7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'Kilo İzleyici'!$B$16</c:f>
              <c:strCache>
                <c:ptCount val="1"/>
                <c:pt idx="0">
                  <c:v>Uyluk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'Uyluk İzleyici'!$D$5:$D$11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'Kilo İzleyici'!$B$12</c:f>
              <c:strCache>
                <c:ptCount val="1"/>
                <c:pt idx="0">
                  <c:v>Kilo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'Kilo İzleyici'!$D$20:$D$25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457200</xdr:colOff>
      <xdr:row>8</xdr:row>
      <xdr:rowOff>238125</xdr:rowOff>
    </xdr:to>
    <xdr:graphicFrame macro="">
      <xdr:nvGraphicFramePr>
        <xdr:cNvPr id="2" name="VücutÖlçüleri" descr="Kalça, bel, baldır ve kol gibi bölgelerdeki ilerlemeyi izleyen çizgi grafik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533400</xdr:colOff>
      <xdr:row>16</xdr:row>
      <xdr:rowOff>209550</xdr:rowOff>
    </xdr:to>
    <xdr:graphicFrame macro="">
      <xdr:nvGraphicFramePr>
        <xdr:cNvPr id="3" name="Ağırlık" descr="Ağırlık ilerleme durumunu izleyen alan grafiği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133350</xdr:rowOff>
    </xdr:from>
    <xdr:to>
      <xdr:col>18</xdr:col>
      <xdr:colOff>517017</xdr:colOff>
      <xdr:row>0</xdr:row>
      <xdr:rowOff>712834</xdr:rowOff>
    </xdr:to>
    <xdr:pic>
      <xdr:nvPicPr>
        <xdr:cNvPr id="4" name="Resim 3" descr="Farklı egzersiz pozisyonlarındaki insan silüeti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Resim 3" descr="Farklı egzersiz pozisyonlarındaki insan silüeti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Resim 3" descr="Farklı egzersiz pozisyonlarındaki insan silüeti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Resim 3" descr="Farklı egzersiz pozisyonlarındaki insan silüeti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Resim 3" descr="Farklı egzersiz pozisyonlarındaki insan silüeti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Resim 2" descr="Farklı egzersiz pozisyonlarındaki insan silüet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307467</xdr:colOff>
      <xdr:row>0</xdr:row>
      <xdr:rowOff>712834</xdr:rowOff>
    </xdr:to>
    <xdr:pic>
      <xdr:nvPicPr>
        <xdr:cNvPr id="3" name="Resim 2" descr="Farklı egzersiz pozisyonlarındaki insan silüet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Kiloİzleyici" displayName="Kiloİzleyici" ref="B19:D25">
  <autoFilter ref="B19:D25" xr:uid="{00000000-0009-0000-0100-00001D000000}"/>
  <tableColumns count="3">
    <tableColumn id="1" xr3:uid="{00000000-0010-0000-0000-000001000000}" name="Tarih" totalsRowLabel="Toplam" dataDxfId="54">
      <calculatedColumnFormula>TODAY()+30+ROW()</calculatedColumnFormula>
    </tableColumn>
    <tableColumn id="3" xr3:uid="{00000000-0010-0000-0000-000003000000}" name="Saat" dataDxfId="53"/>
    <tableColumn id="2" xr3:uid="{00000000-0010-0000-0000-000002000000}" name="Ağırlık" totalsRowFunction="sum" dataDxfId="52" totalsRowDxfId="51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Zaman ve Kiloyu gir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BelÇevresiİzleyici" displayName="BelÇevresiİzleyici" ref="B4:D8">
  <autoFilter ref="B4:D8" xr:uid="{00000000-0009-0000-0100-000021000000}"/>
  <tableColumns count="3">
    <tableColumn id="1" xr3:uid="{00000000-0010-0000-0100-000001000000}" name="Tarih" totalsRowLabel="Toplam" dataDxfId="49">
      <calculatedColumnFormula>TODAY()+30+ROW()</calculatedColumnFormula>
    </tableColumn>
    <tableColumn id="3" xr3:uid="{00000000-0010-0000-0100-000003000000}" name="Saat" dataDxfId="48"/>
    <tableColumn id="2" xr3:uid="{00000000-0010-0000-0100-000002000000}" name="Boyut" totalsRowFunction="sum" dataDxfId="47" totalsRowDxfId="46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Zaman ve Ölçüyü giri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Pazuİzleyici" displayName="Pazuİzleyici" ref="B4:D9" totalsRowShown="0">
  <autoFilter ref="B4:D9" xr:uid="{00000000-0009-0000-0100-000028000000}"/>
  <tableColumns count="3">
    <tableColumn id="1" xr3:uid="{00000000-0010-0000-0200-000001000000}" name="Tarih" dataDxfId="44">
      <calculatedColumnFormula>TODAY()+30+ROW()</calculatedColumnFormula>
    </tableColumn>
    <tableColumn id="3" xr3:uid="{00000000-0010-0000-0200-000003000000}" name="Saat" dataDxfId="43"/>
    <tableColumn id="2" xr3:uid="{00000000-0010-0000-0200-000002000000}" name="Boyut" dataDxfId="42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Zaman ve Ölçüyü giri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Kalçaİzleyici" displayName="Kalçaİzleyici" ref="B4:D7">
  <autoFilter ref="B4:D7" xr:uid="{00000000-0009-0000-0100-00001A000000}"/>
  <tableColumns count="3">
    <tableColumn id="1" xr3:uid="{00000000-0010-0000-0300-000001000000}" name="Tarih" totalsRowLabel="Toplam" dataDxfId="40">
      <calculatedColumnFormula>TODAY()+30+ROW()</calculatedColumnFormula>
    </tableColumn>
    <tableColumn id="3" xr3:uid="{00000000-0010-0000-0300-000003000000}" name="Saat" dataDxfId="39"/>
    <tableColumn id="2" xr3:uid="{00000000-0010-0000-0300-000002000000}" name="Boyut" totalsRowFunction="sum" dataDxfId="38" totalsRowDxfId="37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Zaman ve Ölçüyü giri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KalçaBölgesiİzleyici" displayName="KalçaBölgesiİzleyici" ref="B4:D11">
  <autoFilter ref="B4:D11" xr:uid="{00000000-0009-0000-0100-000016000000}"/>
  <tableColumns count="3">
    <tableColumn id="1" xr3:uid="{00000000-0010-0000-0400-000001000000}" name="Tarih" totalsRowLabel="Toplam" dataDxfId="35">
      <calculatedColumnFormula>TODAY()+30+ROW()</calculatedColumnFormula>
    </tableColumn>
    <tableColumn id="3" xr3:uid="{00000000-0010-0000-0400-000003000000}" name="Saat" dataDxfId="34"/>
    <tableColumn id="2" xr3:uid="{00000000-0010-0000-0400-000002000000}" name="Boyut" totalsRowFunction="sum" dataDxfId="33" totalsRowDxfId="32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Zaman ve Ölçüyü giri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EtkinlikGünlüğü" displayName="EtkinlikGünlüğü" ref="B10:H15" dataDxfId="31" dataCellStyle="Normal">
  <autoFilter ref="B10:H15" xr:uid="{00000000-0009-0000-0100-000007000000}"/>
  <tableColumns count="7">
    <tableColumn id="1" xr3:uid="{00000000-0010-0000-0500-000001000000}" name="TARİH" totalsRowLabel="TOPLAM" dataDxfId="30" totalsRowDxfId="29" dataCellStyle="Normal"/>
    <tableColumn id="2" xr3:uid="{00000000-0010-0000-0500-000002000000}" name="ETKİNLİK" dataDxfId="28" dataCellStyle="Normal"/>
    <tableColumn id="9" xr3:uid="{00000000-0010-0000-0500-000009000000}" name="BAŞLANGIÇ ZAMANI" dataDxfId="27" totalsRowDxfId="26" dataCellStyle="Normal"/>
    <tableColumn id="10" xr3:uid="{00000000-0010-0000-0500-00000A000000}" name="SÜRE" dataDxfId="25" totalsRowDxfId="24" dataCellStyle="Normal"/>
    <tableColumn id="3" xr3:uid="{00000000-0010-0000-0500-000003000000}" name="MESAFE" totalsRowFunction="sum" dataDxfId="23" dataCellStyle="Normal"/>
    <tableColumn id="5" xr3:uid="{00000000-0010-0000-0500-000005000000}" name="KALORİ" totalsRowFunction="sum" dataDxfId="22" totalsRowDxfId="21" dataCellStyle="Normal"/>
    <tableColumn id="7" xr3:uid="{00000000-0010-0000-0500-000007000000}" name="NOT" totalsRowFunction="count" dataDxfId="20" dataCellStyle="Normal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Başlangıç Zamanı, Süre, Mesafe, Kalori ve Notları girin ve Etkinlik seçin_x000d__x000a_Resim: Farklı egzersiz pozisyonlarındaki insan silüet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YemekGünlüğü" displayName="YemekGünlüğü" ref="B7:L18">
  <autoFilter ref="B7:L18" xr:uid="{00000000-0009-0000-0100-000008000000}"/>
  <tableColumns count="11">
    <tableColumn id="4" xr3:uid="{00000000-0010-0000-0600-000004000000}" name="TARİH" totalsRowLabel="Toplamlar" dataDxfId="18"/>
    <tableColumn id="1" xr3:uid="{00000000-0010-0000-0600-000001000000}" name="YEMEK" dataDxfId="17"/>
    <tableColumn id="2" xr3:uid="{00000000-0010-0000-0600-000002000000}" name="YİYECEK" dataDxfId="16"/>
    <tableColumn id="3" xr3:uid="{00000000-0010-0000-0600-000003000000}" name="KALORİ" totalsRowFunction="sum" dataDxfId="15" totalsRowDxfId="14"/>
    <tableColumn id="5" xr3:uid="{00000000-0010-0000-0600-000005000000}" name="YAĞ" totalsRowFunction="sum" dataDxfId="13" totalsRowDxfId="12"/>
    <tableColumn id="6" xr3:uid="{00000000-0010-0000-0600-000006000000}" name="KOLESTEROL" totalsRowFunction="sum" dataDxfId="11" totalsRowDxfId="10"/>
    <tableColumn id="7" xr3:uid="{00000000-0010-0000-0600-000007000000}" name="SODYUM" totalsRowFunction="sum" dataDxfId="9" totalsRowDxfId="8"/>
    <tableColumn id="8" xr3:uid="{00000000-0010-0000-0600-000008000000}" name="KARBONHİDRAT" totalsRowFunction="sum" dataDxfId="7" totalsRowDxfId="6"/>
    <tableColumn id="9" xr3:uid="{00000000-0010-0000-0600-000009000000}" name="PROTEİN" totalsRowFunction="sum" dataDxfId="5" totalsRowDxfId="4"/>
    <tableColumn id="12" xr3:uid="{00000000-0010-0000-0600-00000C000000}" name="ŞEKER" totalsRowFunction="sum" dataDxfId="3" totalsRowDxfId="2"/>
    <tableColumn id="13" xr3:uid="{00000000-0010-0000-0600-00000D000000}" name="LİF" totalsRowFunction="sum" dataDxfId="1" totalsRowDxfId="0"/>
  </tableColumns>
  <tableStyleInfo name="Fitness Planı" showFirstColumn="0" showLastColumn="0" showRowStripes="1" showColumnStripes="0"/>
  <extLst>
    <ext xmlns:x14="http://schemas.microsoft.com/office/spreadsheetml/2009/9/main" uri="{504A1905-F514-4f6f-8877-14C23A59335A}">
      <x14:table altTextSummary="Bu tabloya Tarih, Yemek türü ve Yiyecek öğelerini girin. Belirli beslenme ihtiyaçlarını izlemek için tablo başlıklarını özelleştirin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customWidth="1"/>
    <col min="2" max="4" width="10.7109375" customWidth="1"/>
    <col min="5" max="5" width="16.28515625" customWidth="1"/>
    <col min="6" max="6" width="9.42578125" customWidth="1"/>
    <col min="7" max="7" width="9.28515625" customWidth="1"/>
    <col min="8" max="8" width="2.7109375" customWidth="1"/>
    <col min="9" max="9" width="11.5703125" customWidth="1"/>
    <col min="10" max="10" width="9.42578125" customWidth="1"/>
    <col min="11" max="11" width="9.28515625" customWidth="1"/>
    <col min="12" max="12" width="2.7109375" customWidth="1"/>
    <col min="13" max="13" width="11.5703125" customWidth="1"/>
    <col min="14" max="14" width="9.42578125" customWidth="1"/>
    <col min="15" max="15" width="9.28515625" customWidth="1"/>
    <col min="16" max="16" width="2.7109375" customWidth="1"/>
    <col min="17" max="17" width="11.5703125" customWidth="1"/>
    <col min="18" max="18" width="9.42578125" customWidth="1"/>
    <col min="19" max="19" width="9.28515625" customWidth="1"/>
    <col min="20" max="20" width="2.7109375" customWidth="1"/>
  </cols>
  <sheetData>
    <row r="1" spans="2:19" ht="57.75" customHeight="1" x14ac:dyDescent="0.25">
      <c r="B1" s="33" t="s">
        <v>0</v>
      </c>
      <c r="C1" s="33"/>
      <c r="D1" s="33"/>
      <c r="E1" s="33"/>
      <c r="F1" s="31" t="s">
        <v>21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ht="21" customHeight="1" x14ac:dyDescent="0.25">
      <c r="B2" s="33"/>
      <c r="C2" s="33"/>
      <c r="D2" s="33"/>
      <c r="E2" s="3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30.75" customHeight="1" x14ac:dyDescent="0.25">
      <c r="B3" s="34" t="s">
        <v>1</v>
      </c>
      <c r="C3" s="34"/>
      <c r="D3" s="34"/>
      <c r="E3" s="26" t="str">
        <f>"BOY "&amp;IF(ÖlçüBirimi="İngiliz ölçü birimi","(inç)","(cm)")</f>
        <v>BOY (cm)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22.5" customHeight="1" x14ac:dyDescent="0.25">
      <c r="B4" s="13" t="s">
        <v>2</v>
      </c>
      <c r="C4" s="11" t="s">
        <v>15</v>
      </c>
      <c r="D4" s="8"/>
      <c r="E4" s="31" t="s">
        <v>19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ht="21.75" customHeight="1" x14ac:dyDescent="0.25">
      <c r="B5" s="13" t="s">
        <v>3</v>
      </c>
      <c r="C5" s="11">
        <v>35</v>
      </c>
      <c r="D5" s="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 ht="21.75" customHeight="1" x14ac:dyDescent="0.25">
      <c r="B6" s="13" t="s">
        <v>4</v>
      </c>
      <c r="C6" s="11">
        <v>64</v>
      </c>
      <c r="D6" s="8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19" ht="21.75" customHeight="1" x14ac:dyDescent="0.25">
      <c r="B7" s="13" t="s">
        <v>5</v>
      </c>
      <c r="C7" s="8" t="s">
        <v>71</v>
      </c>
      <c r="D7" s="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21.75" customHeight="1" x14ac:dyDescent="0.25">
      <c r="B8" s="13" t="s">
        <v>6</v>
      </c>
      <c r="C8" s="12">
        <f>IF(TümüTamamlandı,BMI,"")</f>
        <v>26.602783203125</v>
      </c>
      <c r="D8" s="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ht="25.5" customHeight="1" x14ac:dyDescent="0.25">
      <c r="B9" s="35" t="str">
        <f>IF(TümüTamamlandı,"","BMI’yi hesaplamak için boyunuzu ve şu anki kilonuzu girin")</f>
        <v/>
      </c>
      <c r="C9" s="35"/>
      <c r="D9" s="35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2:19" ht="30.75" customHeight="1" x14ac:dyDescent="0.25">
      <c r="B10" s="34" t="s">
        <v>7</v>
      </c>
      <c r="C10" s="34"/>
      <c r="D10" s="34"/>
      <c r="E10" s="26" t="str">
        <f>"KİLO " &amp;IF(ÖlçüBirimi="İngiliz ölçü birimi","(lb)","(kg)")</f>
        <v>KİLO (kg)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2:19" ht="21.75" customHeight="1" x14ac:dyDescent="0.25">
      <c r="B11" s="14" t="s">
        <v>8</v>
      </c>
      <c r="C11" s="6" t="s">
        <v>16</v>
      </c>
      <c r="D11" s="6" t="s">
        <v>18</v>
      </c>
      <c r="E11" s="31" t="s">
        <v>20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19" ht="21.75" customHeight="1" x14ac:dyDescent="0.25">
      <c r="B12" s="13" t="s">
        <v>72</v>
      </c>
      <c r="C12" s="1">
        <v>155</v>
      </c>
      <c r="D12" s="1">
        <v>140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ht="21.75" customHeight="1" x14ac:dyDescent="0.25">
      <c r="B13" s="13" t="s">
        <v>10</v>
      </c>
      <c r="C13" s="1">
        <v>36</v>
      </c>
      <c r="D13" s="1">
        <v>28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2:19" ht="21.75" customHeight="1" x14ac:dyDescent="0.25">
      <c r="B14" s="13" t="s">
        <v>11</v>
      </c>
      <c r="C14" s="1">
        <v>13.5</v>
      </c>
      <c r="D14" s="1">
        <v>14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2:19" ht="21.75" customHeight="1" x14ac:dyDescent="0.25">
      <c r="B15" s="13" t="s">
        <v>12</v>
      </c>
      <c r="C15" s="1">
        <v>45</v>
      </c>
      <c r="D15" s="1">
        <v>38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2:19" ht="21.75" customHeight="1" x14ac:dyDescent="0.25">
      <c r="B16" s="13" t="s">
        <v>13</v>
      </c>
      <c r="C16" s="1">
        <v>22</v>
      </c>
      <c r="D16" s="1">
        <v>17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21.2" customHeight="1" x14ac:dyDescent="0.25">
      <c r="B17" s="35"/>
      <c r="C17" s="35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8" customHeight="1" x14ac:dyDescent="0.3">
      <c r="B18" s="32" t="str">
        <f>UPPER(CONCATENATE(AğırlıkEtiketi, " İzleyici"))</f>
        <v>KİLO İZLEYİCİ</v>
      </c>
      <c r="C18" s="32"/>
      <c r="D18" s="32"/>
    </row>
    <row r="19" spans="2:19" ht="18" customHeight="1" x14ac:dyDescent="0.25">
      <c r="B19" t="s">
        <v>14</v>
      </c>
      <c r="C19" t="s">
        <v>17</v>
      </c>
      <c r="D19" t="s">
        <v>9</v>
      </c>
    </row>
    <row r="20" spans="2:19" ht="18" customHeight="1" x14ac:dyDescent="0.25">
      <c r="B20" s="4">
        <f t="shared" ref="B20:B25" ca="1" si="0">TODAY()+30+ROW()</f>
        <v>43699</v>
      </c>
      <c r="C20" s="28">
        <v>0.33333333333333331</v>
      </c>
      <c r="D20" s="5">
        <v>155</v>
      </c>
    </row>
    <row r="21" spans="2:19" ht="18" customHeight="1" x14ac:dyDescent="0.25">
      <c r="B21" s="4">
        <f t="shared" ca="1" si="0"/>
        <v>43700</v>
      </c>
      <c r="C21" s="28">
        <v>0.58333333333333337</v>
      </c>
      <c r="D21" s="5">
        <v>154.5</v>
      </c>
    </row>
    <row r="22" spans="2:19" ht="18" customHeight="1" x14ac:dyDescent="0.25">
      <c r="B22" s="4">
        <f t="shared" ca="1" si="0"/>
        <v>43701</v>
      </c>
      <c r="C22" s="28">
        <v>0.34375</v>
      </c>
      <c r="D22" s="5">
        <v>154.19999999999999</v>
      </c>
    </row>
    <row r="23" spans="2:19" ht="18" customHeight="1" x14ac:dyDescent="0.25">
      <c r="B23" s="4">
        <f t="shared" ca="1" si="0"/>
        <v>43702</v>
      </c>
      <c r="C23" s="28">
        <v>0.58333333333333337</v>
      </c>
      <c r="D23" s="5">
        <v>153.80000000000001</v>
      </c>
    </row>
    <row r="24" spans="2:19" ht="18" customHeight="1" x14ac:dyDescent="0.25">
      <c r="B24" s="4">
        <f t="shared" ca="1" si="0"/>
        <v>43703</v>
      </c>
      <c r="C24" s="28">
        <v>0.33333333333333331</v>
      </c>
      <c r="D24" s="5">
        <v>154.5</v>
      </c>
    </row>
    <row r="25" spans="2:19" ht="18" customHeight="1" x14ac:dyDescent="0.25">
      <c r="B25" s="4">
        <f t="shared" ca="1" si="0"/>
        <v>43704</v>
      </c>
      <c r="C25" s="28">
        <v>0.35416666666666669</v>
      </c>
      <c r="D25" s="5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6" priority="6">
      <formula>$D20=HedefAğırlık</formula>
    </cfRule>
  </conditionalFormatting>
  <conditionalFormatting sqref="C8">
    <cfRule type="expression" dxfId="5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"Kilo"</formula1>
    </dataValidation>
    <dataValidation type="list" errorStyle="warning" allowBlank="1" showInputMessage="1" showErrorMessage="1" error="Listeden Birim türünü seçin. İPTAL’i seçin, seçenekler için ALT+AŞAĞI OK tuşlarına basın ve sonra AŞAĞI OK ve ENTER tuşlarına basarak seçim yapın" prompt="Bu hücrede Birim türünü seçin. Seçenekleri görmek için ALT+AŞAĞI OK tuşlarına basın ve sonra AŞAĞI OK ve ENTER tuşlarına basarak seçim yapın" sqref="C7" xr:uid="{00000000-0002-0000-0000-000001000000}">
      <formula1>"İngiliz,Metrik"</formula1>
    </dataValidation>
    <dataValidation type="list" errorStyle="warning" allowBlank="1" showInputMessage="1" showErrorMessage="1" error="Listeden Cinsiyeti seçin. İPTAL’i seçin, seçenekler için ALT+AŞAĞI OK tuşlarına basın ve sonra AŞAĞI OK ve ENTER tuşlarına basarak seçim yapın" prompt="Bu hücrede Cinsiyeti seçin. Seçenekleri görmek için ALT+AŞAĞI OK tuşlarına basın ve sonra AŞAĞI OK ve ENTER tuşlarına basarak seçim yapın" sqref="C4" xr:uid="{00000000-0002-0000-0000-000002000000}">
      <formula1>"Erkek,Kadın"</formula1>
    </dataValidation>
    <dataValidation allowBlank="1" showInputMessage="1" showErrorMessage="1" prompt="Bu çalışma kitabında bir Fitness Planı oluşturun. Ayrıntıları bu Kilo İzleyici çalışma sayfasında B19 hücresinden başlayan Kilo İzleyici tablosuna girin. Grafikler E4 ve E11 hücrelerindedir" sqref="A1" xr:uid="{00000000-0002-0000-0000-000003000000}"/>
    <dataValidation allowBlank="1" showInputMessage="1" showErrorMessage="1" prompt="Bu çalışma sayfasının başlığı bu hücrede ve görüntüsü sağdaki hücrededir. Kişisel bilgileri C4-C8 arasındaki hücrelere ve Başlangıç İstatistiklerini C12-D16 arasındaki hücrelere girin" sqref="B1:E2" xr:uid="{00000000-0002-0000-0000-000004000000}"/>
    <dataValidation allowBlank="1" showInputMessage="1" showErrorMessage="1" prompt="Kişisel bilgileri aşağıdaki hücrelere girin. Vücut Ölçüsü sağdaki hücrede otomatik olarak hesaplanır" sqref="B3:D3" xr:uid="{00000000-0002-0000-0000-000005000000}"/>
    <dataValidation allowBlank="1" showInputMessage="1" showErrorMessage="1" prompt="Sağdaki hücrede Cinsiyeti seçin" sqref="B4" xr:uid="{00000000-0002-0000-0000-000006000000}"/>
    <dataValidation allowBlank="1" showInputMessage="1" showErrorMessage="1" prompt="Sağdaki hücreye Yaşı girin" sqref="B5" xr:uid="{00000000-0002-0000-0000-000007000000}"/>
    <dataValidation allowBlank="1" showInputMessage="1" showErrorMessage="1" prompt="Bu hücreye Yaşı girin" sqref="C5" xr:uid="{00000000-0002-0000-0000-000008000000}"/>
    <dataValidation allowBlank="1" showInputMessage="1" showErrorMessage="1" prompt="Sağdaki hücreye Boyu girin" sqref="B6" xr:uid="{00000000-0002-0000-0000-000009000000}"/>
    <dataValidation allowBlank="1" showInputMessage="1" showErrorMessage="1" prompt="Bu hücreye Boyu girin" sqref="C6" xr:uid="{00000000-0002-0000-0000-00000A000000}"/>
    <dataValidation allowBlank="1" showInputMessage="1" showErrorMessage="1" prompt="Sağdaki hücrede Birim türünü seçin" sqref="B7" xr:uid="{00000000-0002-0000-0000-00000B000000}"/>
    <dataValidation allowBlank="1" showInputMessage="1" showErrorMessage="1" prompt="Vücut Kitle İndeksi sağdaki hücrede otomatik olarak hesaplanır" sqref="B8" xr:uid="{00000000-0002-0000-0000-00000C000000}"/>
    <dataValidation allowBlank="1" showInputMessage="1" showErrorMessage="1" prompt="Vücut Kitle İndeksi bu hücrede otomatik olarak hesaplanır" sqref="C8" xr:uid="{00000000-0002-0000-0000-00000D000000}"/>
    <dataValidation allowBlank="1" showInputMessage="1" showErrorMessage="1" prompt="Aşağıdaki hücrelere Başlangıç İstatistiklerini girin" sqref="B10:D10" xr:uid="{00000000-0002-0000-0000-00000E000000}"/>
    <dataValidation allowBlank="1" showInputMessage="1" showErrorMessage="1" prompt="Bu başlığın altındaki bu sütunda Ağırlık dışındaki Türleri özelleştirin. Ağırlık, bu Fitness Planındaki Vücut Kitle İndeksi gibi diğer verileri belirlemek için kullanılır ve değiştirilmemelidir" sqref="B11" xr:uid="{00000000-0002-0000-0000-00000F000000}"/>
    <dataValidation allowBlank="1" showInputMessage="1" showErrorMessage="1" prompt="Girilen tür için bu başlığın altındaki bu sütuna Geçerli verileri girin" sqref="C11" xr:uid="{00000000-0002-0000-0000-000010000000}"/>
    <dataValidation allowBlank="1" showInputMessage="1" showErrorMessage="1" prompt="Girilen tür için bu başlığın altındaki bu sütuna Hedef verilerini girin" sqref="D11" xr:uid="{00000000-0002-0000-0000-000011000000}"/>
    <dataValidation allowBlank="1" showInputMessage="1" showErrorMessage="1" prompt="Ayrıntıları aşağıdaki tabloya girin" sqref="B18:D18" xr:uid="{00000000-0002-0000-0000-000012000000}"/>
    <dataValidation allowBlank="1" showInputMessage="1" showErrorMessage="1" prompt="Bu başlığın altındaki bu sütuna Tarihi girin. Belirli girdileri bulmak için başlık filtrelerini kullanın." sqref="B19" xr:uid="{00000000-0002-0000-0000-000013000000}"/>
    <dataValidation allowBlank="1" showInputMessage="1" showErrorMessage="1" prompt="Bu başlığın altındaki bu sütuna Saati girin" sqref="C19" xr:uid="{00000000-0002-0000-0000-000014000000}"/>
    <dataValidation allowBlank="1" showInputMessage="1" showErrorMessage="1" prompt="Bu başlığın altındaki bu sütuna Ağırlığı girin" sqref="D19" xr:uid="{00000000-0002-0000-0000-000015000000}"/>
    <dataValidation allowBlank="1" showInputMessage="1" showErrorMessage="1" prompt="Ağırlık birimi bu hücrede otomatik olarak güncelleştirilir. Ağırlık ilerleme durumunu izleyen alan grafiği aşağıdaki hücrededir" sqref="E10" xr:uid="{00000000-0002-0000-0000-000016000000}"/>
    <dataValidation allowBlank="1" showInputMessage="1" showErrorMessage="1" prompt="Vücut Ölçüsü birimi bu hücrede otomatik olarak güncelleştirilir. Kalça, bel, baldır ve kol gibi bölgelerdeki ilerlemeyi izleyen çizgi grafik bu hücrededir." sqref="E3" xr:uid="{00000000-0002-0000-0000-000017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customWidth="1"/>
    <col min="2" max="4" width="10.7109375" customWidth="1"/>
    <col min="5" max="5" width="2.7109375" customWidth="1"/>
    <col min="6" max="6" width="11.5703125" customWidth="1"/>
    <col min="7" max="7" width="9.42578125" customWidth="1"/>
    <col min="8" max="8" width="9.28515625" customWidth="1"/>
    <col min="9" max="9" width="2.7109375" customWidth="1"/>
    <col min="10" max="10" width="11.5703125" customWidth="1"/>
    <col min="11" max="11" width="9.42578125" customWidth="1"/>
    <col min="12" max="12" width="9.28515625" customWidth="1"/>
    <col min="13" max="13" width="2.7109375" customWidth="1"/>
    <col min="14" max="14" width="11.5703125" customWidth="1"/>
    <col min="15" max="15" width="9.42578125" customWidth="1"/>
    <col min="16" max="16" width="9.28515625" customWidth="1"/>
    <col min="17" max="17" width="2.7109375" customWidth="1"/>
    <col min="18" max="18" width="11.5703125" customWidth="1"/>
    <col min="19" max="19" width="9.42578125" customWidth="1"/>
    <col min="20" max="20" width="9.28515625" customWidth="1"/>
    <col min="21" max="21" width="2.7109375" customWidth="1"/>
  </cols>
  <sheetData>
    <row r="1" spans="2:20" ht="57.75" customHeight="1" x14ac:dyDescent="0.25">
      <c r="B1" s="33" t="s">
        <v>0</v>
      </c>
      <c r="C1" s="33"/>
      <c r="D1" s="33"/>
      <c r="E1" s="33"/>
      <c r="F1" s="33"/>
      <c r="G1" s="31" t="s">
        <v>21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21" customHeight="1" x14ac:dyDescent="0.25"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ht="18" customHeight="1" x14ac:dyDescent="0.3">
      <c r="B3" s="32" t="str">
        <f>UPPER(CONCATENATE('Kilo İzleyici'!Hedef1Etiket," İzleyici"))</f>
        <v>BEL İZLEYİCİ</v>
      </c>
      <c r="C3" s="32"/>
      <c r="D3" s="32"/>
    </row>
    <row r="4" spans="2:20" ht="18" customHeight="1" x14ac:dyDescent="0.25">
      <c r="B4" t="s">
        <v>14</v>
      </c>
      <c r="C4" t="s">
        <v>17</v>
      </c>
      <c r="D4" t="s">
        <v>22</v>
      </c>
    </row>
    <row r="5" spans="2:20" ht="18" customHeight="1" x14ac:dyDescent="0.25">
      <c r="B5" s="4">
        <f ca="1">TODAY()+30+ROW()</f>
        <v>43684</v>
      </c>
      <c r="C5" s="28">
        <v>0.33333333333333331</v>
      </c>
      <c r="D5" s="5">
        <v>36</v>
      </c>
    </row>
    <row r="6" spans="2:20" ht="18" customHeight="1" x14ac:dyDescent="0.25">
      <c r="B6" s="4">
        <f ca="1">TODAY()+30+ROW()</f>
        <v>43685</v>
      </c>
      <c r="C6" s="28">
        <v>0.58333333333333337</v>
      </c>
      <c r="D6" s="5">
        <v>36.700000000000003</v>
      </c>
    </row>
    <row r="7" spans="2:20" ht="18" customHeight="1" x14ac:dyDescent="0.25">
      <c r="B7" s="4">
        <f ca="1">TODAY()+30+ROW()</f>
        <v>43686</v>
      </c>
      <c r="C7" s="28">
        <v>0.34375</v>
      </c>
      <c r="D7" s="5">
        <v>38</v>
      </c>
    </row>
    <row r="8" spans="2:20" ht="18" customHeight="1" x14ac:dyDescent="0.25">
      <c r="B8" s="4">
        <f ca="1">TODAY()+30+ROW()</f>
        <v>43687</v>
      </c>
      <c r="C8" s="28">
        <v>0.41666666666666669</v>
      </c>
      <c r="D8" s="5">
        <v>35</v>
      </c>
    </row>
  </sheetData>
  <mergeCells count="3">
    <mergeCell ref="B1:F2"/>
    <mergeCell ref="B3:D3"/>
    <mergeCell ref="G1:T2"/>
  </mergeCells>
  <conditionalFormatting sqref="B5:D8">
    <cfRule type="expression" dxfId="50" priority="5">
      <formula>$D5=Hedef1</formula>
    </cfRule>
  </conditionalFormatting>
  <dataValidations count="6">
    <dataValidation allowBlank="1" showInputMessage="1" showErrorMessage="1" prompt="Bu çalışma sayfasında bir Bel Çevresi İzleyici oluşturun. Ayrıntıları Bel Çevresi İzleyici tablosuna girin" sqref="A1" xr:uid="{00000000-0002-0000-0100-000000000000}"/>
    <dataValidation allowBlank="1" showInputMessage="1" showErrorMessage="1" prompt="Bu çalışma sayfasının başlığı bu hücrede ve görüntüsü sağdaki hücrededir" sqref="B1:F2" xr:uid="{00000000-0002-0000-0100-000001000000}"/>
    <dataValidation allowBlank="1" showInputMessage="1" showErrorMessage="1" prompt="Ayrıntıları aşağıdaki tabloya girin" sqref="B3:D3" xr:uid="{00000000-0002-0000-0100-000002000000}"/>
    <dataValidation allowBlank="1" showInputMessage="1" showErrorMessage="1" prompt="Bu başlığın altındaki bu sütuna Tarihi girin. Belirli girdileri bulmak için başlık filtrelerini kullanın." sqref="B4" xr:uid="{00000000-0002-0000-0100-000003000000}"/>
    <dataValidation allowBlank="1" showInputMessage="1" showErrorMessage="1" prompt="Bu başlığın altındaki bu sütuna Saati girin" sqref="C4" xr:uid="{00000000-0002-0000-0100-000004000000}"/>
    <dataValidation allowBlank="1" showInputMessage="1" showErrorMessage="1" prompt="Bu başlığın altındaki bu sütuna Ölçüyü girin" sqref="D4" xr:uid="{00000000-0002-0000-0100-000005000000}"/>
  </dataValidations>
  <printOptions horizontalCentered="1"/>
  <pageMargins left="0.25" right="0.25" top="0.75" bottom="0.7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customWidth="1"/>
    <col min="2" max="4" width="10.7109375" customWidth="1"/>
    <col min="5" max="5" width="2.7109375" customWidth="1"/>
    <col min="6" max="6" width="11.5703125" customWidth="1"/>
    <col min="7" max="7" width="9.42578125" customWidth="1"/>
    <col min="8" max="8" width="9.28515625" customWidth="1"/>
    <col min="9" max="9" width="2.7109375" customWidth="1"/>
    <col min="10" max="10" width="11.5703125" customWidth="1"/>
    <col min="11" max="11" width="9.42578125" customWidth="1"/>
    <col min="12" max="12" width="9.28515625" customWidth="1"/>
    <col min="13" max="13" width="2.7109375" customWidth="1"/>
    <col min="14" max="14" width="11.5703125" customWidth="1"/>
    <col min="15" max="15" width="9.42578125" customWidth="1"/>
    <col min="16" max="16" width="9.28515625" customWidth="1"/>
    <col min="17" max="17" width="2.7109375" customWidth="1"/>
    <col min="18" max="18" width="11.5703125" customWidth="1"/>
    <col min="19" max="19" width="9.42578125" customWidth="1"/>
    <col min="20" max="20" width="9.28515625" customWidth="1"/>
    <col min="21" max="21" width="2.7109375" customWidth="1"/>
  </cols>
  <sheetData>
    <row r="1" spans="2:20" ht="57.75" customHeight="1" x14ac:dyDescent="0.25">
      <c r="B1" s="33" t="s">
        <v>0</v>
      </c>
      <c r="C1" s="33"/>
      <c r="D1" s="33"/>
      <c r="E1" s="33"/>
      <c r="F1" s="33"/>
      <c r="G1" s="31" t="s">
        <v>21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21" customHeight="1" x14ac:dyDescent="0.25"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ht="18" customHeight="1" x14ac:dyDescent="0.3">
      <c r="B3" s="32" t="str">
        <f>UPPER(CONCATENATE('Kilo İzleyici'!Hedef2Etiket," İzleyici"))</f>
        <v>PAZI İZLEYİCİ</v>
      </c>
      <c r="C3" s="32"/>
      <c r="D3" s="32"/>
    </row>
    <row r="4" spans="2:20" ht="18" customHeight="1" x14ac:dyDescent="0.25">
      <c r="B4" t="s">
        <v>14</v>
      </c>
      <c r="C4" t="s">
        <v>17</v>
      </c>
      <c r="D4" t="s">
        <v>22</v>
      </c>
    </row>
    <row r="5" spans="2:20" ht="18" customHeight="1" x14ac:dyDescent="0.25">
      <c r="B5" s="4">
        <f ca="1">TODAY()+30+ROW()</f>
        <v>43684</v>
      </c>
      <c r="C5" s="28">
        <v>0.33333333333333331</v>
      </c>
      <c r="D5" s="5">
        <v>13.5</v>
      </c>
    </row>
    <row r="6" spans="2:20" ht="18" customHeight="1" x14ac:dyDescent="0.25">
      <c r="B6" s="4">
        <f ca="1">TODAY()+30+ROW()</f>
        <v>43685</v>
      </c>
      <c r="C6" s="28">
        <v>0.58333333333333337</v>
      </c>
      <c r="D6" s="5">
        <v>13.5</v>
      </c>
    </row>
    <row r="7" spans="2:20" ht="18" customHeight="1" x14ac:dyDescent="0.25">
      <c r="B7" s="4">
        <f ca="1">TODAY()+30+ROW()</f>
        <v>43686</v>
      </c>
      <c r="C7" s="28">
        <v>0.34375</v>
      </c>
      <c r="D7" s="5">
        <v>13.6</v>
      </c>
    </row>
    <row r="8" spans="2:20" ht="18" customHeight="1" x14ac:dyDescent="0.25">
      <c r="B8" s="4">
        <f ca="1">TODAY()+30+ROW()</f>
        <v>43687</v>
      </c>
      <c r="C8" s="28">
        <v>0.58333333333333337</v>
      </c>
      <c r="D8" s="5">
        <v>13.8</v>
      </c>
    </row>
    <row r="9" spans="2:20" ht="18" customHeight="1" x14ac:dyDescent="0.25">
      <c r="B9" s="4">
        <f ca="1">TODAY()+30+ROW()</f>
        <v>43688</v>
      </c>
      <c r="C9" s="28">
        <v>0.33333333333333331</v>
      </c>
      <c r="D9" s="5">
        <v>14</v>
      </c>
    </row>
  </sheetData>
  <mergeCells count="3">
    <mergeCell ref="B1:F2"/>
    <mergeCell ref="B3:D3"/>
    <mergeCell ref="G1:T2"/>
  </mergeCells>
  <conditionalFormatting sqref="B5:D9">
    <cfRule type="expression" dxfId="45" priority="4">
      <formula>$D5=Hedef2</formula>
    </cfRule>
  </conditionalFormatting>
  <dataValidations count="6">
    <dataValidation allowBlank="1" showInputMessage="1" showErrorMessage="1" prompt="Bu çalışma sayfasında bir Pazu İzleyici oluşturun. Ayrıntıları Pazu İzleyici tablosuna girin" sqref="A1" xr:uid="{00000000-0002-0000-0200-000000000000}"/>
    <dataValidation allowBlank="1" showInputMessage="1" showErrorMessage="1" prompt="Bu çalışma sayfasının başlığı bu hücrede ve görüntüsü sağdaki hücrededir" sqref="B1:F2" xr:uid="{00000000-0002-0000-0200-000001000000}"/>
    <dataValidation allowBlank="1" showInputMessage="1" showErrorMessage="1" prompt="Ayrıntıları aşağıdaki tabloya girin" sqref="B3:D3" xr:uid="{00000000-0002-0000-0200-000002000000}"/>
    <dataValidation allowBlank="1" showInputMessage="1" showErrorMessage="1" prompt="Bu başlığın altındaki bu sütuna Tarihi girin. Belirli girdileri bulmak için başlık filtrelerini kullanın." sqref="B4" xr:uid="{00000000-0002-0000-0200-000003000000}"/>
    <dataValidation allowBlank="1" showInputMessage="1" showErrorMessage="1" prompt="Bu başlığın altındaki bu sütuna Saati girin" sqref="C4" xr:uid="{00000000-0002-0000-0200-000004000000}"/>
    <dataValidation allowBlank="1" showInputMessage="1" showErrorMessage="1" prompt="Bu başlığın altındaki bu sütuna Ölçüyü girin" sqref="D4" xr:uid="{00000000-0002-0000-0200-000005000000}"/>
  </dataValidations>
  <printOptions horizontalCentered="1"/>
  <pageMargins left="0.25" right="0.25" top="0.75" bottom="0.7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customWidth="1"/>
    <col min="2" max="4" width="10.7109375" customWidth="1"/>
    <col min="5" max="5" width="2.7109375" customWidth="1"/>
    <col min="6" max="6" width="11.5703125" customWidth="1"/>
    <col min="7" max="7" width="9.42578125" customWidth="1"/>
    <col min="8" max="8" width="9.28515625" customWidth="1"/>
    <col min="9" max="9" width="2.7109375" customWidth="1"/>
    <col min="10" max="10" width="11.5703125" customWidth="1"/>
    <col min="11" max="11" width="9.42578125" customWidth="1"/>
    <col min="12" max="12" width="9.28515625" customWidth="1"/>
    <col min="13" max="13" width="2.7109375" customWidth="1"/>
    <col min="14" max="14" width="11.5703125" customWidth="1"/>
    <col min="15" max="15" width="9.42578125" customWidth="1"/>
    <col min="16" max="16" width="9.28515625" customWidth="1"/>
    <col min="17" max="17" width="2.7109375" customWidth="1"/>
    <col min="18" max="18" width="11.5703125" customWidth="1"/>
    <col min="19" max="19" width="9.42578125" customWidth="1"/>
    <col min="20" max="20" width="9.28515625" customWidth="1"/>
    <col min="21" max="21" width="2.7109375" customWidth="1"/>
  </cols>
  <sheetData>
    <row r="1" spans="2:20" ht="57.75" customHeight="1" x14ac:dyDescent="0.25">
      <c r="B1" s="33" t="s">
        <v>0</v>
      </c>
      <c r="C1" s="33"/>
      <c r="D1" s="33"/>
      <c r="E1" s="33"/>
      <c r="F1" s="33"/>
      <c r="G1" s="31" t="s">
        <v>21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21" customHeight="1" x14ac:dyDescent="0.25"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ht="18" customHeight="1" x14ac:dyDescent="0.3">
      <c r="B3" s="32" t="str">
        <f>UPPER(CONCATENATE('Kilo İzleyici'!Hedef3Etiket," İzleyici"))</f>
        <v>KALÇA İZLEYİCİ</v>
      </c>
      <c r="C3" s="32"/>
      <c r="D3" s="32"/>
    </row>
    <row r="4" spans="2:20" ht="18" customHeight="1" x14ac:dyDescent="0.25">
      <c r="B4" t="s">
        <v>14</v>
      </c>
      <c r="C4" t="s">
        <v>17</v>
      </c>
      <c r="D4" t="s">
        <v>22</v>
      </c>
    </row>
    <row r="5" spans="2:20" ht="18" customHeight="1" x14ac:dyDescent="0.25">
      <c r="B5" s="4">
        <f ca="1">TODAY()+30+ROW()</f>
        <v>43684</v>
      </c>
      <c r="C5" s="28">
        <v>0.33333333333333331</v>
      </c>
      <c r="D5" s="5">
        <v>45</v>
      </c>
    </row>
    <row r="6" spans="2:20" ht="18" customHeight="1" x14ac:dyDescent="0.25">
      <c r="B6" s="4">
        <f ca="1">TODAY()+30+ROW()</f>
        <v>43685</v>
      </c>
      <c r="C6" s="28">
        <v>0.58333333333333337</v>
      </c>
      <c r="D6" s="5">
        <v>44.8</v>
      </c>
    </row>
    <row r="7" spans="2:20" ht="18" customHeight="1" x14ac:dyDescent="0.25">
      <c r="B7" s="4">
        <f ca="1">TODAY()+30+ROW()</f>
        <v>43686</v>
      </c>
      <c r="C7" s="28">
        <v>0.41666666666666669</v>
      </c>
      <c r="D7" s="5">
        <v>42</v>
      </c>
    </row>
  </sheetData>
  <mergeCells count="3">
    <mergeCell ref="B1:F2"/>
    <mergeCell ref="B3:D3"/>
    <mergeCell ref="G1:T2"/>
  </mergeCells>
  <conditionalFormatting sqref="B5:D7">
    <cfRule type="expression" dxfId="41" priority="3">
      <formula>$D5=Hedef3</formula>
    </cfRule>
  </conditionalFormatting>
  <dataValidations count="6">
    <dataValidation allowBlank="1" showInputMessage="1" showErrorMessage="1" prompt="Bu çalışma sayfasında bir Kalça İzleyici oluşturun. Ayrıntıları Kalça İzleyici tablosuna girin" sqref="A1" xr:uid="{00000000-0002-0000-0300-000000000000}"/>
    <dataValidation allowBlank="1" showInputMessage="1" showErrorMessage="1" prompt="Bu çalışma sayfasının başlığı bu hücrede ve görüntüsü sağdaki hücrededir" sqref="B1:F2" xr:uid="{00000000-0002-0000-0300-000001000000}"/>
    <dataValidation allowBlank="1" showInputMessage="1" showErrorMessage="1" prompt="Ayrıntıları aşağıdaki tabloya girin" sqref="B3:D3" xr:uid="{00000000-0002-0000-0300-000002000000}"/>
    <dataValidation allowBlank="1" showInputMessage="1" showErrorMessage="1" prompt="Bu başlığın altındaki bu sütuna Tarihi girin. Belirli girdileri bulmak için başlık filtrelerini kullanın." sqref="B4" xr:uid="{00000000-0002-0000-0300-000003000000}"/>
    <dataValidation allowBlank="1" showInputMessage="1" showErrorMessage="1" prompt="Bu başlığın altındaki bu sütuna Saati girin" sqref="C4" xr:uid="{00000000-0002-0000-0300-000004000000}"/>
    <dataValidation allowBlank="1" showInputMessage="1" showErrorMessage="1" prompt="Bu başlığın altındaki bu sütuna Ölçüyü girin" sqref="D4" xr:uid="{00000000-0002-0000-0300-000005000000}"/>
  </dataValidations>
  <printOptions horizontalCentered="1"/>
  <pageMargins left="0.25" right="0.25" top="0.75" bottom="0.7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customWidth="1"/>
    <col min="2" max="4" width="10.7109375" customWidth="1"/>
    <col min="5" max="5" width="2.7109375" customWidth="1"/>
    <col min="6" max="6" width="11.5703125" customWidth="1"/>
    <col min="7" max="7" width="9.42578125" customWidth="1"/>
    <col min="8" max="8" width="9.28515625" customWidth="1"/>
    <col min="9" max="9" width="2.7109375" customWidth="1"/>
    <col min="10" max="10" width="11.5703125" customWidth="1"/>
    <col min="11" max="11" width="9.42578125" customWidth="1"/>
    <col min="12" max="12" width="9.28515625" customWidth="1"/>
    <col min="13" max="13" width="2.7109375" customWidth="1"/>
    <col min="14" max="14" width="11.5703125" customWidth="1"/>
    <col min="15" max="15" width="9.42578125" customWidth="1"/>
    <col min="16" max="16" width="9.28515625" customWidth="1"/>
    <col min="17" max="17" width="2.7109375" customWidth="1"/>
    <col min="18" max="18" width="11.5703125" customWidth="1"/>
    <col min="19" max="19" width="9.42578125" customWidth="1"/>
    <col min="20" max="20" width="9.28515625" customWidth="1"/>
    <col min="21" max="21" width="2.7109375" customWidth="1"/>
  </cols>
  <sheetData>
    <row r="1" spans="2:20" ht="57.75" customHeight="1" x14ac:dyDescent="0.25">
      <c r="B1" s="33" t="s">
        <v>0</v>
      </c>
      <c r="C1" s="33"/>
      <c r="D1" s="33"/>
      <c r="E1" s="33"/>
      <c r="F1" s="33"/>
      <c r="G1" s="31" t="s">
        <v>21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21" customHeight="1" x14ac:dyDescent="0.25"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ht="18" customHeight="1" x14ac:dyDescent="0.3">
      <c r="B3" s="32" t="str">
        <f>UPPER(CONCATENATE('Kilo İzleyici'!Hedef4Etiket," İzleyici"))</f>
        <v>UYLUK İZLEYİCİ</v>
      </c>
      <c r="C3" s="32"/>
      <c r="D3" s="32"/>
    </row>
    <row r="4" spans="2:20" ht="18" customHeight="1" x14ac:dyDescent="0.25">
      <c r="B4" t="s">
        <v>14</v>
      </c>
      <c r="C4" t="s">
        <v>17</v>
      </c>
      <c r="D4" t="s">
        <v>22</v>
      </c>
    </row>
    <row r="5" spans="2:20" ht="18" customHeight="1" x14ac:dyDescent="0.25">
      <c r="B5" s="4">
        <f t="shared" ref="B5:B11" ca="1" si="0">TODAY()+30+ROW()</f>
        <v>43684</v>
      </c>
      <c r="C5" s="28">
        <v>0.33333333333333331</v>
      </c>
      <c r="D5" s="5">
        <v>22</v>
      </c>
    </row>
    <row r="6" spans="2:20" ht="18" customHeight="1" x14ac:dyDescent="0.25">
      <c r="B6" s="4">
        <f t="shared" ca="1" si="0"/>
        <v>43685</v>
      </c>
      <c r="C6" s="28">
        <v>0.58333333333333337</v>
      </c>
      <c r="D6" s="5">
        <v>21</v>
      </c>
    </row>
    <row r="7" spans="2:20" ht="18" customHeight="1" x14ac:dyDescent="0.25">
      <c r="B7" s="4">
        <f t="shared" ca="1" si="0"/>
        <v>43686</v>
      </c>
      <c r="C7" s="28">
        <v>0.34375</v>
      </c>
      <c r="D7" s="5">
        <v>20.5</v>
      </c>
    </row>
    <row r="8" spans="2:20" ht="18" customHeight="1" x14ac:dyDescent="0.25">
      <c r="B8" s="4">
        <f t="shared" ca="1" si="0"/>
        <v>43687</v>
      </c>
      <c r="C8" s="28">
        <v>0.58333333333333337</v>
      </c>
      <c r="D8" s="5">
        <v>21</v>
      </c>
    </row>
    <row r="9" spans="2:20" ht="18" customHeight="1" x14ac:dyDescent="0.25">
      <c r="B9" s="4">
        <f t="shared" ca="1" si="0"/>
        <v>43688</v>
      </c>
      <c r="C9" s="28">
        <v>0.33333333333333331</v>
      </c>
      <c r="D9" s="5">
        <v>22</v>
      </c>
    </row>
    <row r="10" spans="2:20" ht="18" customHeight="1" x14ac:dyDescent="0.25">
      <c r="B10" s="4">
        <f t="shared" ca="1" si="0"/>
        <v>43689</v>
      </c>
      <c r="C10" s="28">
        <v>0.35416666666666669</v>
      </c>
      <c r="D10" s="5">
        <v>21</v>
      </c>
    </row>
    <row r="11" spans="2:20" ht="18" customHeight="1" x14ac:dyDescent="0.25">
      <c r="B11" s="4">
        <f t="shared" ca="1" si="0"/>
        <v>43690</v>
      </c>
      <c r="C11" s="28">
        <v>0.41666666666666669</v>
      </c>
      <c r="D11" s="5">
        <v>20.3</v>
      </c>
    </row>
  </sheetData>
  <mergeCells count="3">
    <mergeCell ref="B1:F2"/>
    <mergeCell ref="B3:D3"/>
    <mergeCell ref="G1:T2"/>
  </mergeCells>
  <conditionalFormatting sqref="B5:D11">
    <cfRule type="expression" dxfId="36" priority="2">
      <formula>$D5=Hedef4</formula>
    </cfRule>
  </conditionalFormatting>
  <dataValidations count="6">
    <dataValidation allowBlank="1" showInputMessage="1" showErrorMessage="1" prompt="Bu çalışma sayfasında bir Kalça Bölgesi İzleyici oluşturun. Ayrıntıları Kalça Bölgesi İzleyici tablosuna girin" sqref="A1" xr:uid="{00000000-0002-0000-0400-000000000000}"/>
    <dataValidation allowBlank="1" showInputMessage="1" showErrorMessage="1" prompt="Bu çalışma sayfasının başlığı bu hücrede ve görüntüsü sağdaki hücrededir" sqref="B1:F2" xr:uid="{00000000-0002-0000-0400-000001000000}"/>
    <dataValidation allowBlank="1" showInputMessage="1" showErrorMessage="1" prompt="Ayrıntıları aşağıdaki tabloya girin" sqref="B3:D3" xr:uid="{00000000-0002-0000-0400-000002000000}"/>
    <dataValidation allowBlank="1" showInputMessage="1" showErrorMessage="1" prompt="Bu başlığın altındaki bu sütuna Tarihi girin. Belirli girdileri bulmak için başlık filtrelerini kullanın." sqref="B4" xr:uid="{00000000-0002-0000-0400-000003000000}"/>
    <dataValidation allowBlank="1" showInputMessage="1" showErrorMessage="1" prompt="Bu başlığın altındaki bu sütuna Saati girin" sqref="C4" xr:uid="{00000000-0002-0000-0400-000004000000}"/>
    <dataValidation allowBlank="1" showInputMessage="1" showErrorMessage="1" prompt="Bu başlığın altındaki bu sütuna Ölçüyü girin" sqref="D4" xr:uid="{00000000-0002-0000-0400-000005000000}"/>
  </dataValidations>
  <printOptions horizontalCentered="1"/>
  <pageMargins left="0.25" right="0.25" top="0.75" bottom="0.7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3" customWidth="1"/>
    <col min="2" max="2" width="16.28515625" style="3" customWidth="1"/>
    <col min="3" max="3" width="22.28515625" style="3" customWidth="1"/>
    <col min="4" max="4" width="21.5703125" style="3" bestFit="1" customWidth="1"/>
    <col min="5" max="5" width="14.7109375" style="10" customWidth="1"/>
    <col min="6" max="6" width="13.85546875" style="3" customWidth="1"/>
    <col min="7" max="7" width="13.140625" style="3" customWidth="1"/>
    <col min="8" max="8" width="30.85546875" style="3" customWidth="1"/>
    <col min="9" max="9" width="2.7109375" customWidth="1"/>
  </cols>
  <sheetData>
    <row r="1" spans="1:9" ht="57.75" customHeight="1" x14ac:dyDescent="0.25">
      <c r="A1"/>
      <c r="B1" s="36" t="s">
        <v>23</v>
      </c>
      <c r="C1" s="36"/>
      <c r="D1" s="36"/>
      <c r="E1" s="31" t="s">
        <v>21</v>
      </c>
      <c r="F1" s="31"/>
      <c r="G1" s="31"/>
      <c r="H1" s="31"/>
      <c r="I1" s="31"/>
    </row>
    <row r="2" spans="1:9" ht="21" customHeight="1" x14ac:dyDescent="0.25">
      <c r="A2"/>
      <c r="B2" s="36"/>
      <c r="C2" s="36"/>
      <c r="D2" s="36"/>
      <c r="E2" s="31"/>
      <c r="F2" s="31"/>
      <c r="G2" s="31"/>
      <c r="H2" s="31"/>
      <c r="I2" s="31"/>
    </row>
    <row r="3" spans="1:9" ht="30.75" customHeight="1" x14ac:dyDescent="0.25">
      <c r="A3"/>
      <c r="B3" s="19" t="s">
        <v>24</v>
      </c>
      <c r="C3" s="23" t="s">
        <v>31</v>
      </c>
      <c r="D3" s="22" t="s">
        <v>33</v>
      </c>
      <c r="F3"/>
      <c r="G3"/>
      <c r="H3"/>
    </row>
    <row r="4" spans="1:9" ht="21.75" customHeight="1" x14ac:dyDescent="0.25">
      <c r="A4"/>
      <c r="B4" s="9" t="s">
        <v>25</v>
      </c>
      <c r="C4" s="2">
        <f>SUMIF(EtkinlikGünlüğü[ETKİNLİK],Kategori1,EtkinlikGünlüğü[MESAFE])</f>
        <v>11.46</v>
      </c>
      <c r="D4" s="7" t="s">
        <v>70</v>
      </c>
      <c r="F4"/>
      <c r="G4"/>
      <c r="H4"/>
    </row>
    <row r="5" spans="1:9" ht="21.75" customHeight="1" x14ac:dyDescent="0.25">
      <c r="A5"/>
      <c r="B5" s="9" t="s">
        <v>26</v>
      </c>
      <c r="C5" s="2">
        <f>SUMIF(EtkinlikGünlüğü[ETKİNLİK],Kategori2,EtkinlikGünlüğü[MESAFE])</f>
        <v>0</v>
      </c>
      <c r="D5" s="7" t="s">
        <v>70</v>
      </c>
      <c r="F5"/>
      <c r="G5"/>
      <c r="H5"/>
    </row>
    <row r="6" spans="1:9" ht="21.75" customHeight="1" x14ac:dyDescent="0.25">
      <c r="A6"/>
      <c r="B6" s="9" t="s">
        <v>27</v>
      </c>
      <c r="C6" s="2">
        <f>SUMIF(EtkinlikGünlüğü[ETKİNLİK],Kategori3,EtkinlikGünlüğü[MESAFE])</f>
        <v>1227</v>
      </c>
      <c r="D6" s="7" t="s">
        <v>34</v>
      </c>
      <c r="F6"/>
      <c r="G6"/>
      <c r="H6"/>
    </row>
    <row r="7" spans="1:9" ht="21.75" customHeight="1" x14ac:dyDescent="0.25">
      <c r="A7"/>
      <c r="B7" s="9" t="s">
        <v>28</v>
      </c>
      <c r="C7" s="2">
        <f>SUMIF(EtkinlikGünlüğü[ETKİNLİK],Kategori4,EtkinlikGünlüğü[MESAFE])</f>
        <v>1700</v>
      </c>
      <c r="D7" s="7" t="s">
        <v>35</v>
      </c>
      <c r="F7"/>
      <c r="G7"/>
      <c r="H7"/>
    </row>
    <row r="8" spans="1:9" ht="21.75" customHeight="1" x14ac:dyDescent="0.25">
      <c r="A8"/>
      <c r="B8" s="9" t="s">
        <v>29</v>
      </c>
      <c r="C8" s="2">
        <f>SUMIF(EtkinlikGünlüğü[ETKİNLİK],Kategori5,EtkinlikGünlüğü[MESAFE])</f>
        <v>4.53</v>
      </c>
      <c r="D8" s="7" t="s">
        <v>70</v>
      </c>
      <c r="F8"/>
      <c r="G8"/>
      <c r="H8"/>
    </row>
    <row r="9" spans="1:9" ht="18" customHeight="1" x14ac:dyDescent="0.25">
      <c r="A9"/>
      <c r="B9" s="35"/>
      <c r="C9" s="35"/>
      <c r="D9" s="35"/>
      <c r="F9"/>
      <c r="G9"/>
      <c r="H9"/>
    </row>
    <row r="10" spans="1:9" ht="18" customHeight="1" x14ac:dyDescent="0.25">
      <c r="B10" t="s">
        <v>30</v>
      </c>
      <c r="C10" t="s">
        <v>32</v>
      </c>
      <c r="D10" t="s">
        <v>36</v>
      </c>
      <c r="E10" s="9" t="s">
        <v>37</v>
      </c>
      <c r="F10" s="9" t="s">
        <v>38</v>
      </c>
      <c r="G10" t="s">
        <v>39</v>
      </c>
      <c r="H10" t="s">
        <v>40</v>
      </c>
    </row>
    <row r="11" spans="1:9" ht="18" customHeight="1" x14ac:dyDescent="0.25">
      <c r="B11" s="27">
        <f ca="1">TODAY()+30+ROW()</f>
        <v>43690</v>
      </c>
      <c r="C11" t="s">
        <v>25</v>
      </c>
      <c r="D11" s="29">
        <v>0.54166666666666663</v>
      </c>
      <c r="E11" s="29">
        <v>1.5972222222222276E-2</v>
      </c>
      <c r="F11" s="30">
        <v>3.66</v>
      </c>
      <c r="G11" s="30">
        <v>173</v>
      </c>
      <c r="H11" t="s">
        <v>41</v>
      </c>
    </row>
    <row r="12" spans="1:9" ht="18" customHeight="1" x14ac:dyDescent="0.25">
      <c r="B12" s="27">
        <f ca="1">TODAY()+30+ROW()</f>
        <v>43691</v>
      </c>
      <c r="C12" t="s">
        <v>25</v>
      </c>
      <c r="D12" s="29">
        <v>0.6875</v>
      </c>
      <c r="E12" s="29">
        <v>6.25E-2</v>
      </c>
      <c r="F12" s="30">
        <v>7.8</v>
      </c>
      <c r="G12" s="30">
        <v>344</v>
      </c>
      <c r="H12"/>
    </row>
    <row r="13" spans="1:9" ht="18" customHeight="1" x14ac:dyDescent="0.25">
      <c r="B13" s="27">
        <f ca="1">TODAY()+30+ROW()</f>
        <v>43692</v>
      </c>
      <c r="C13" t="s">
        <v>28</v>
      </c>
      <c r="D13" s="29">
        <v>0.41666666666666669</v>
      </c>
      <c r="E13" s="29">
        <v>2.0833333333333332E-2</v>
      </c>
      <c r="F13" s="30">
        <v>1700</v>
      </c>
      <c r="G13" s="30">
        <v>237</v>
      </c>
      <c r="H13"/>
    </row>
    <row r="14" spans="1:9" ht="18" customHeight="1" x14ac:dyDescent="0.25">
      <c r="B14" s="27">
        <f ca="1">TODAY()+30+ROW()</f>
        <v>43693</v>
      </c>
      <c r="C14" t="s">
        <v>27</v>
      </c>
      <c r="D14" s="29">
        <v>0.5625</v>
      </c>
      <c r="E14" s="29">
        <v>2.4305555555555556E-2</v>
      </c>
      <c r="F14" s="30">
        <v>1227</v>
      </c>
      <c r="G14" s="30">
        <v>150</v>
      </c>
      <c r="H14"/>
    </row>
    <row r="15" spans="1:9" ht="18" customHeight="1" x14ac:dyDescent="0.25">
      <c r="B15" s="27">
        <f ca="1">TODAY()+30+ROW()</f>
        <v>43694</v>
      </c>
      <c r="C15" t="s">
        <v>29</v>
      </c>
      <c r="D15" s="29">
        <v>0.59652777777777777</v>
      </c>
      <c r="E15" s="29">
        <v>2.0833333333333332E-2</v>
      </c>
      <c r="F15" s="30">
        <v>4.53</v>
      </c>
      <c r="G15" s="30">
        <v>115</v>
      </c>
      <c r="H15"/>
    </row>
    <row r="16" spans="1:9" ht="18" customHeight="1" x14ac:dyDescent="0.25">
      <c r="E16" s="3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Listeden Birimi seçin. İPTAL’i seçin, seçenekler için ALT+AŞAĞI OK tuşlarına basın ve sonra AŞAĞI OK ve ENTER tuşlarına basarak seçim yapın" sqref="D4:D8" xr:uid="{00000000-0002-0000-0500-000000000000}">
      <formula1>"Mil,Kilometre,Adım,Tur,Yarda,Metre,Tekrar"</formula1>
    </dataValidation>
    <dataValidation type="list" errorStyle="warning" allowBlank="1" showErrorMessage="1" error="Listeden Etkinlik seçin. İPTAL’i seçin, seçenekler için ALT+AŞAĞI OK tuşlarına basın ve sonra AŞAĞI OK ve ENTER tuşlarına basarak seçim yapın" sqref="C11:C15" xr:uid="{00000000-0002-0000-0500-000001000000}">
      <formula1>$B$4:$B$8</formula1>
    </dataValidation>
    <dataValidation allowBlank="1" showInputMessage="1" showErrorMessage="1" prompt="Bu çalışma sayfasında bir Etkinlik Günlüğü oluşturun. Ayrıntıları B10 hücresinden başlayan Etkinlik Günlüğü tablosuna girin. Etkinlik Toplamı C4-C8 hücreleri arasında otomatik olarak hesaplanır" sqref="A1" xr:uid="{00000000-0002-0000-0500-000002000000}"/>
    <dataValidation allowBlank="1" showInputMessage="1" showErrorMessage="1" prompt="Bu çalışma sayfasının başlığı bu hücrede ve görüntüsü sağdaki hücrededir. Etkinlikler ve Toplamları B4 ile D8 arasındaki hücrelerde yer alır" sqref="B1:D2" xr:uid="{00000000-0002-0000-0500-000003000000}"/>
    <dataValidation allowBlank="1" showInputMessage="1" showErrorMessage="1" prompt="Bu başlığın altındaki bu sütunda Etkinlikleri Özelleştirin" sqref="B3" xr:uid="{00000000-0002-0000-0500-000004000000}"/>
    <dataValidation allowBlank="1" showInputMessage="1" showErrorMessage="1" prompt="Toplam, bu başlığın altındaki bu sütunda otomatik olarak hesaplanır" sqref="C3" xr:uid="{00000000-0002-0000-0500-000005000000}"/>
    <dataValidation allowBlank="1" showInputMessage="1" showErrorMessage="1" prompt="Bu başlığın altındaki bu sütunda Birimi seçin. Seçenekler için ALT+AŞAĞI OK tuşlarına basın ve sonra AŞAĞI OK ve ENTER tuşlarına basarak seçim yapın" sqref="D3" xr:uid="{00000000-0002-0000-0500-000006000000}"/>
    <dataValidation allowBlank="1" showInputMessage="1" showErrorMessage="1" prompt="Bu başlığın altındaki bu sütuna Tarihi girin. Belirli girdileri bulmak için başlık filtrelerini kullanın." sqref="B10" xr:uid="{00000000-0002-0000-0500-000007000000}"/>
    <dataValidation allowBlank="1" showInputMessage="1" showErrorMessage="1" prompt="Bu başlığın altındaki bu sütunda Etkinlik seçin. Seçenekler için ALT+AŞAĞI OK tuşlarına basın ve sonra AŞAĞI OK ve ENTER tuşlarına basarak seçim yapın" sqref="C10" xr:uid="{00000000-0002-0000-0500-000008000000}"/>
    <dataValidation allowBlank="1" showInputMessage="1" showErrorMessage="1" prompt="Bu başlığın altındaki bu sütuna Başlangıç Zamanını girin" sqref="D10" xr:uid="{00000000-0002-0000-0500-000009000000}"/>
    <dataValidation allowBlank="1" showInputMessage="1" showErrorMessage="1" prompt="Bu başlığın altındaki bu sütuna Süreyi girin" sqref="E10" xr:uid="{00000000-0002-0000-0500-00000A000000}"/>
    <dataValidation allowBlank="1" showInputMessage="1" showErrorMessage="1" prompt="Bu başlığın altındaki bu sütuna Mesafeyi girin" sqref="F10" xr:uid="{00000000-0002-0000-0500-00000B000000}"/>
    <dataValidation allowBlank="1" showInputMessage="1" showErrorMessage="1" prompt="Bu başlığın altındaki bu sütuna Kaloriyi girin" sqref="G10" xr:uid="{00000000-0002-0000-0500-00000C000000}"/>
    <dataValidation allowBlank="1" showInputMessage="1" showErrorMessage="1" prompt="Bu başlığın altındaki bu sütuna Notları girin" sqref="H10" xr:uid="{00000000-0002-0000-0500-00000D000000}"/>
  </dataValidations>
  <printOptions horizontalCentered="1"/>
  <pageMargins left="0.25" right="0.25" top="0.75" bottom="0.75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14.7109375" customWidth="1"/>
    <col min="3" max="3" width="16.7109375" customWidth="1"/>
    <col min="4" max="4" width="32.7109375" customWidth="1"/>
    <col min="5" max="6" width="13.7109375" customWidth="1"/>
    <col min="7" max="7" width="17.7109375" customWidth="1"/>
    <col min="8" max="8" width="13.7109375" customWidth="1"/>
    <col min="9" max="9" width="19.85546875" bestFit="1" customWidth="1"/>
    <col min="10" max="12" width="13.7109375" customWidth="1"/>
    <col min="13" max="13" width="2.7109375" customWidth="1"/>
  </cols>
  <sheetData>
    <row r="1" spans="1:12" s="20" customFormat="1" ht="57.75" customHeight="1" x14ac:dyDescent="0.25">
      <c r="A1" s="20" t="s">
        <v>42</v>
      </c>
      <c r="B1" s="37" t="s">
        <v>43</v>
      </c>
      <c r="C1" s="37"/>
      <c r="D1" s="38" t="s">
        <v>21</v>
      </c>
      <c r="E1" s="38"/>
      <c r="F1" s="38"/>
      <c r="G1" s="38"/>
      <c r="H1" s="38"/>
      <c r="I1" s="38"/>
      <c r="J1" s="38"/>
      <c r="K1" s="38"/>
      <c r="L1" s="38"/>
    </row>
    <row r="2" spans="1:12" ht="21" customHeight="1" x14ac:dyDescent="0.25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</row>
    <row r="3" spans="1:12" ht="18" customHeight="1" x14ac:dyDescent="0.25">
      <c r="B3" s="37"/>
      <c r="C3" s="37"/>
      <c r="E3" s="25" t="str">
        <f>(YemekGünlüğü[[#Headers],[KALORİ]])</f>
        <v>KALORİ</v>
      </c>
      <c r="F3" s="25" t="str">
        <f>(YemekGünlüğü[[#Headers],[YAĞ]])</f>
        <v>YAĞ</v>
      </c>
      <c r="G3" s="25" t="str">
        <f>(YemekGünlüğü[[#Headers],[KOLESTEROL]])</f>
        <v>KOLESTEROL</v>
      </c>
      <c r="H3" s="25" t="str">
        <f>(YemekGünlüğü[[#Headers],[SODYUM]])</f>
        <v>SODYUM</v>
      </c>
      <c r="I3" s="25" t="str">
        <f>(YemekGünlüğü[[#Headers],[KARBONHİDRAT]])</f>
        <v>KARBONHİDRAT</v>
      </c>
      <c r="J3" s="25" t="str">
        <f>(YemekGünlüğü[[#Headers],[PROTEİN]])</f>
        <v>PROTEİN</v>
      </c>
      <c r="K3" s="25" t="str">
        <f>(YemekGünlüğü[[#Headers],[ŞEKER]])</f>
        <v>ŞEKER</v>
      </c>
      <c r="L3" s="25" t="str">
        <f>(YemekGünlüğü[[#Headers],[LİF]])</f>
        <v>LİF</v>
      </c>
    </row>
    <row r="4" spans="1:12" ht="16.5" customHeight="1" x14ac:dyDescent="0.25">
      <c r="B4" s="34" t="s">
        <v>44</v>
      </c>
      <c r="C4" s="34"/>
      <c r="D4" s="21" t="s">
        <v>50</v>
      </c>
      <c r="E4" s="17">
        <v>1800</v>
      </c>
      <c r="F4" s="18">
        <v>40</v>
      </c>
      <c r="G4" s="18">
        <v>225</v>
      </c>
      <c r="H4" s="18">
        <v>2100</v>
      </c>
      <c r="I4" s="18">
        <v>130</v>
      </c>
      <c r="J4" s="18">
        <v>56</v>
      </c>
      <c r="K4" s="18">
        <v>25</v>
      </c>
      <c r="L4" s="18">
        <v>25</v>
      </c>
    </row>
    <row r="5" spans="1:12" ht="16.5" customHeight="1" x14ac:dyDescent="0.25">
      <c r="B5" s="34"/>
      <c r="C5" s="34"/>
      <c r="D5" s="24" t="str">
        <f>IF(E5=SUM(YemekGünlüğü[KALORİ]),"Toplam Alınan:","Filtrelenen Alım:")</f>
        <v>Toplam Alınan:</v>
      </c>
      <c r="E5" s="17">
        <f>SUBTOTAL(109,YemekGünlüğü[KALORİ])</f>
        <v>3090</v>
      </c>
      <c r="F5" s="18">
        <f>SUBTOTAL(109,YemekGünlüğü[YAĞ])</f>
        <v>74.27000000000001</v>
      </c>
      <c r="G5" s="18">
        <f>SUBTOTAL(109,YemekGünlüğü[KOLESTEROL])</f>
        <v>139.6</v>
      </c>
      <c r="H5" s="18">
        <f>SUBTOTAL(109,YemekGünlüğü[SODYUM])</f>
        <v>1400.7</v>
      </c>
      <c r="I5" s="18">
        <f>SUBTOTAL(109,YemekGünlüğü[KARBONHİDRAT])</f>
        <v>208.56</v>
      </c>
      <c r="J5" s="18">
        <f>SUBTOTAL(109,YemekGünlüğü[PROTEİN])</f>
        <v>68.81</v>
      </c>
      <c r="K5" s="18">
        <f>SUBTOTAL(109,YemekGünlüğü[ŞEKER])</f>
        <v>84.1</v>
      </c>
      <c r="L5" s="18">
        <f>SUBTOTAL(109,YemekGünlüğü[LİF])</f>
        <v>24.5</v>
      </c>
    </row>
    <row r="6" spans="1:12" ht="18" customHeight="1" x14ac:dyDescent="0.25">
      <c r="B6" s="35"/>
      <c r="C6" s="35"/>
    </row>
    <row r="7" spans="1:12" ht="18" customHeight="1" x14ac:dyDescent="0.25">
      <c r="B7" s="15" t="s">
        <v>30</v>
      </c>
      <c r="C7" t="s">
        <v>45</v>
      </c>
      <c r="D7" t="s">
        <v>51</v>
      </c>
      <c r="E7" s="2" t="s">
        <v>39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</row>
    <row r="8" spans="1:12" ht="18" customHeight="1" x14ac:dyDescent="0.25">
      <c r="B8" s="16">
        <f t="shared" ref="B8:B18" ca="1" si="0">TODAY()+30+ROW()</f>
        <v>43687</v>
      </c>
      <c r="C8" s="7" t="s">
        <v>46</v>
      </c>
      <c r="D8" s="7" t="s">
        <v>52</v>
      </c>
      <c r="E8" s="2">
        <v>130</v>
      </c>
      <c r="F8" s="2">
        <v>8</v>
      </c>
      <c r="G8" s="2">
        <v>10</v>
      </c>
      <c r="H8" s="2">
        <v>60</v>
      </c>
      <c r="I8" s="2">
        <v>16</v>
      </c>
      <c r="J8" s="2">
        <v>11</v>
      </c>
      <c r="K8" s="2">
        <v>5</v>
      </c>
      <c r="L8" s="2">
        <v>0</v>
      </c>
    </row>
    <row r="9" spans="1:12" ht="18" customHeight="1" x14ac:dyDescent="0.25">
      <c r="B9" s="16">
        <f t="shared" ca="1" si="0"/>
        <v>43688</v>
      </c>
      <c r="C9" s="7" t="s">
        <v>47</v>
      </c>
      <c r="D9" s="7" t="s">
        <v>53</v>
      </c>
      <c r="E9" s="2">
        <v>65</v>
      </c>
      <c r="F9" s="2">
        <v>0.2</v>
      </c>
      <c r="G9" s="2"/>
      <c r="H9" s="2"/>
      <c r="I9" s="2">
        <v>17.3</v>
      </c>
      <c r="J9" s="2">
        <v>0.3</v>
      </c>
      <c r="K9" s="2"/>
      <c r="L9" s="2"/>
    </row>
    <row r="10" spans="1:12" ht="18" customHeight="1" x14ac:dyDescent="0.25">
      <c r="B10" s="16">
        <f t="shared" ca="1" si="0"/>
        <v>43689</v>
      </c>
      <c r="C10" s="7" t="s">
        <v>48</v>
      </c>
      <c r="D10" s="7" t="s">
        <v>54</v>
      </c>
      <c r="E10" s="2">
        <v>220</v>
      </c>
      <c r="F10" s="2">
        <v>0.5</v>
      </c>
      <c r="G10" s="2"/>
      <c r="H10" s="2">
        <v>200</v>
      </c>
      <c r="I10" s="2">
        <v>30</v>
      </c>
      <c r="J10" s="2">
        <v>6</v>
      </c>
      <c r="K10" s="2">
        <v>4</v>
      </c>
      <c r="L10" s="2">
        <v>9</v>
      </c>
    </row>
    <row r="11" spans="1:12" ht="18" customHeight="1" x14ac:dyDescent="0.25">
      <c r="B11" s="16">
        <f t="shared" ca="1" si="0"/>
        <v>43690</v>
      </c>
      <c r="C11" s="7" t="s">
        <v>49</v>
      </c>
      <c r="D11" s="7" t="s">
        <v>55</v>
      </c>
      <c r="E11" s="2">
        <v>600</v>
      </c>
      <c r="F11" s="2">
        <v>0.5</v>
      </c>
      <c r="G11" s="2"/>
      <c r="H11" s="2">
        <v>300</v>
      </c>
      <c r="I11" s="2">
        <v>22</v>
      </c>
      <c r="J11" s="2">
        <v>9.8000000000000007</v>
      </c>
      <c r="K11" s="2"/>
      <c r="L11" s="2"/>
    </row>
    <row r="12" spans="1:12" ht="18" customHeight="1" x14ac:dyDescent="0.25">
      <c r="B12" s="16">
        <f t="shared" ca="1" si="0"/>
        <v>43691</v>
      </c>
      <c r="C12" s="7" t="s">
        <v>47</v>
      </c>
      <c r="D12" s="7" t="s">
        <v>56</v>
      </c>
      <c r="E12" s="2">
        <v>210</v>
      </c>
      <c r="F12" s="2">
        <v>20</v>
      </c>
      <c r="G12" s="2"/>
      <c r="H12" s="2"/>
      <c r="I12" s="2">
        <v>3</v>
      </c>
      <c r="J12" s="2">
        <v>5</v>
      </c>
      <c r="K12" s="2"/>
      <c r="L12" s="2">
        <v>3</v>
      </c>
    </row>
    <row r="13" spans="1:12" ht="18" customHeight="1" x14ac:dyDescent="0.25">
      <c r="B13" s="16">
        <f t="shared" ca="1" si="0"/>
        <v>43692</v>
      </c>
      <c r="C13" s="7" t="s">
        <v>46</v>
      </c>
      <c r="D13" s="7" t="s">
        <v>57</v>
      </c>
      <c r="E13" s="2">
        <v>220</v>
      </c>
      <c r="F13" s="2">
        <v>3</v>
      </c>
      <c r="G13" s="2"/>
      <c r="H13" s="2"/>
      <c r="I13" s="2">
        <v>29</v>
      </c>
      <c r="J13" s="2">
        <v>7</v>
      </c>
      <c r="K13" s="2"/>
      <c r="L13" s="2">
        <v>5</v>
      </c>
    </row>
    <row r="14" spans="1:12" ht="18" customHeight="1" x14ac:dyDescent="0.25">
      <c r="B14" s="16">
        <f t="shared" ca="1" si="0"/>
        <v>43693</v>
      </c>
      <c r="C14" s="7" t="s">
        <v>47</v>
      </c>
      <c r="D14" s="7" t="s">
        <v>58</v>
      </c>
      <c r="E14" s="2">
        <v>85</v>
      </c>
      <c r="F14" s="2">
        <v>0</v>
      </c>
      <c r="G14" s="2"/>
      <c r="H14" s="2">
        <v>0</v>
      </c>
      <c r="I14" s="2">
        <v>21</v>
      </c>
      <c r="J14" s="2">
        <v>1</v>
      </c>
      <c r="K14" s="2">
        <v>17</v>
      </c>
      <c r="L14" s="2">
        <v>4</v>
      </c>
    </row>
    <row r="15" spans="1:12" ht="18" customHeight="1" x14ac:dyDescent="0.25">
      <c r="B15" s="16">
        <f t="shared" ca="1" si="0"/>
        <v>43694</v>
      </c>
      <c r="C15" s="7" t="s">
        <v>48</v>
      </c>
      <c r="D15" s="7" t="s">
        <v>59</v>
      </c>
      <c r="E15" s="2">
        <v>340</v>
      </c>
      <c r="F15" s="2">
        <v>7</v>
      </c>
      <c r="G15" s="2">
        <v>3</v>
      </c>
      <c r="H15" s="2">
        <v>63</v>
      </c>
      <c r="I15" s="2">
        <v>1</v>
      </c>
      <c r="J15" s="2">
        <v>2</v>
      </c>
      <c r="K15" s="2"/>
      <c r="L15" s="2">
        <v>2</v>
      </c>
    </row>
    <row r="16" spans="1:12" ht="18" customHeight="1" x14ac:dyDescent="0.25">
      <c r="B16" s="16">
        <f t="shared" ca="1" si="0"/>
        <v>43695</v>
      </c>
      <c r="C16" s="7" t="s">
        <v>49</v>
      </c>
      <c r="D16" s="7" t="s">
        <v>60</v>
      </c>
      <c r="E16" s="2">
        <v>470</v>
      </c>
      <c r="F16" s="2">
        <v>4.07</v>
      </c>
      <c r="G16" s="2">
        <v>49</v>
      </c>
      <c r="H16" s="2">
        <v>460</v>
      </c>
      <c r="I16" s="2">
        <v>0.46</v>
      </c>
      <c r="J16" s="2">
        <v>23.71</v>
      </c>
      <c r="K16" s="2">
        <v>0.1</v>
      </c>
      <c r="L16" s="2"/>
    </row>
    <row r="17" spans="2:12" ht="18" customHeight="1" x14ac:dyDescent="0.25">
      <c r="B17" s="16">
        <f t="shared" ca="1" si="0"/>
        <v>43696</v>
      </c>
      <c r="C17" s="7" t="s">
        <v>49</v>
      </c>
      <c r="D17" s="7" t="s">
        <v>61</v>
      </c>
      <c r="E17" s="2">
        <v>220</v>
      </c>
      <c r="F17" s="2">
        <v>7</v>
      </c>
      <c r="G17" s="2"/>
      <c r="H17" s="2"/>
      <c r="I17" s="2">
        <v>5</v>
      </c>
      <c r="J17" s="2">
        <v>3</v>
      </c>
      <c r="K17" s="2"/>
      <c r="L17" s="2"/>
    </row>
    <row r="18" spans="2:12" ht="18" customHeight="1" x14ac:dyDescent="0.25">
      <c r="B18" s="16">
        <f t="shared" ca="1" si="0"/>
        <v>43697</v>
      </c>
      <c r="C18" s="7" t="s">
        <v>47</v>
      </c>
      <c r="D18" s="7" t="s">
        <v>62</v>
      </c>
      <c r="E18" s="2">
        <v>530</v>
      </c>
      <c r="F18" s="2">
        <v>24</v>
      </c>
      <c r="G18" s="2">
        <v>77.599999999999994</v>
      </c>
      <c r="H18" s="2">
        <v>317.7</v>
      </c>
      <c r="I18" s="2">
        <v>63.8</v>
      </c>
      <c r="J18" s="2">
        <v>0</v>
      </c>
      <c r="K18" s="2">
        <v>58</v>
      </c>
      <c r="L18" s="2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Bu çalışma sayfasında bir Yemek Günlüğü oluşturun. Ayrıntıları B7 hücresinden başlayan Yemek Günlüğü tablosunu girin" sqref="A1" xr:uid="{00000000-0002-0000-0600-000000000000}"/>
    <dataValidation allowBlank="1" showInputMessage="1" showErrorMessage="1" prompt="Bu çalışma sayfasının başlığı bu hücrede ve görüntüsü sağdaki hücrededir " sqref="B1:C2" xr:uid="{00000000-0002-0000-0600-000001000000}"/>
    <dataValidation allowBlank="1" showInputMessage="1" showErrorMessage="1" prompt="Sağdaki hücrelere Beslenme Hedeflerini girin" sqref="B4:C5" xr:uid="{00000000-0002-0000-0600-000002000000}"/>
    <dataValidation allowBlank="1" showInputMessage="1" showErrorMessage="1" prompt="Sağdaki hücrelere E4’ten L4’e kadar Günlük Alınan besinleri girin. Besin türleri özelleştirilmiş tablo başlıklarına göre yukarıdaki satırda otomatik olarak güncellenir" sqref="D4" xr:uid="{00000000-0002-0000-0600-000003000000}"/>
    <dataValidation allowBlank="1" showInputMessage="1" showErrorMessage="1" prompt="Toplam Alınan besin, sağdaki hücrelerde E5’ten L5’e kadar otomatik olarak hesaplanır" sqref="D5" xr:uid="{00000000-0002-0000-0600-000004000000}"/>
    <dataValidation allowBlank="1" showInputMessage="1" showErrorMessage="1" prompt="Bu başlığın altındaki bu sütuna Tarih girin. Belirli girdileri bulmak için başlık filtresini kullanın." sqref="B7" xr:uid="{00000000-0002-0000-0600-000005000000}"/>
    <dataValidation allowBlank="1" showInputMessage="1" showErrorMessage="1" prompt="Bu başlığın altındaki bu sütuna Yemek türünü girin" sqref="C7" xr:uid="{00000000-0002-0000-0600-000006000000}"/>
    <dataValidation allowBlank="1" showInputMessage="1" showErrorMessage="1" prompt="Bu başlığın altındaki bu sütuna Yiyecek öğelerini girin" sqref="D7" xr:uid="{00000000-0002-0000-0600-000007000000}"/>
    <dataValidation allowBlank="1" showInputMessage="1" showErrorMessage="1" prompt="Bu başlık altındaki bu sütunda gerekli beslenme ihtiyaçlarını izlemek için bu tablo başlığını özelleştirin" sqref="E7:L7" xr:uid="{00000000-0002-0000-0600-000008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Kilo İzleyici</vt:lpstr>
      <vt:lpstr>Bel İzleyici</vt:lpstr>
      <vt:lpstr>Pazi İzleyici</vt:lpstr>
      <vt:lpstr>Kalça İzleyici</vt:lpstr>
      <vt:lpstr>Uyluk İzleyici</vt:lpstr>
      <vt:lpstr>Etkinlik Günlüğü</vt:lpstr>
      <vt:lpstr>Yemek Günlüğü</vt:lpstr>
      <vt:lpstr>'Kilo İzleyici'!AğırlıkEtiketi</vt:lpstr>
      <vt:lpstr>'Kilo İzleyici'!Boy</vt:lpstr>
      <vt:lpstr>'Kilo İzleyici'!Cinsiyet</vt:lpstr>
      <vt:lpstr>'Kilo İzleyici'!Hedef1</vt:lpstr>
      <vt:lpstr>'Kilo İzleyici'!Hedef1Etiket</vt:lpstr>
      <vt:lpstr>'Kilo İzleyici'!Hedef2</vt:lpstr>
      <vt:lpstr>'Kilo İzleyici'!Hedef2Etiket</vt:lpstr>
      <vt:lpstr>'Kilo İzleyici'!Hedef3</vt:lpstr>
      <vt:lpstr>'Kilo İzleyici'!Hedef3Etiket</vt:lpstr>
      <vt:lpstr>'Kilo İzleyici'!Hedef4</vt:lpstr>
      <vt:lpstr>'Kilo İzleyici'!Hedef4Etiket</vt:lpstr>
      <vt:lpstr>'Kilo İzleyici'!HedefAğırlık</vt:lpstr>
      <vt:lpstr>Kategori1</vt:lpstr>
      <vt:lpstr>Kategori2</vt:lpstr>
      <vt:lpstr>Kategori3</vt:lpstr>
      <vt:lpstr>Kategori4</vt:lpstr>
      <vt:lpstr>Kategori5</vt:lpstr>
      <vt:lpstr>'Kilo İzleyici'!ÖlçüBirimi</vt:lpstr>
      <vt:lpstr>'Bel İzleyici'!Print_Titles</vt:lpstr>
      <vt:lpstr>'Etkinlik Günlüğü'!Print_Titles</vt:lpstr>
      <vt:lpstr>'Kalça İzleyici'!Print_Titles</vt:lpstr>
      <vt:lpstr>'Kilo İzleyici'!Print_Titles</vt:lpstr>
      <vt:lpstr>'Pazi İzleyici'!Print_Titles</vt:lpstr>
      <vt:lpstr>'Uyluk İzleyici'!Print_Titles</vt:lpstr>
      <vt:lpstr>'Yemek Günlüğü'!Print_Titles</vt:lpstr>
      <vt:lpstr>'Kilo İzleyici'!ŞuankiAğırlık</vt:lpstr>
      <vt:lpstr>TarihAraması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 Li (RWS Moravia)</cp:lastModifiedBy>
  <dcterms:created xsi:type="dcterms:W3CDTF">2018-03-21T12:20:36Z</dcterms:created>
  <dcterms:modified xsi:type="dcterms:W3CDTF">2019-07-03T06:02:45Z</dcterms:modified>
</cp:coreProperties>
</file>