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1763246A-832E-4FBF-A824-37DC1CF1FA1E}" xr6:coauthVersionLast="34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การวิเคราะห์เงินกู้" sheetId="1" r:id="rId1"/>
  </sheets>
  <definedNames>
    <definedName name="_xlnm.Print_Titles" localSheetId="0">การวิเคราะห์เงินกู้!$8:$8</definedName>
    <definedName name="RowTitleRegion1..D6">การวิเคราะห์เงินกู้!$B$3:$C$3</definedName>
    <definedName name="RowTitleRegion2..I5">การวิเคราะห์เงินกู้!$F$3:$H$3</definedName>
    <definedName name="Slicer_Rate">#N/A</definedName>
    <definedName name="TotalInterest">การวิเคราะห์เงินกู้!$I$5</definedName>
    <definedName name="TotalPayments">การวิเคราะห์เงินกู้!$I$4</definedName>
    <definedName name="จำนวนปีที่กู้">การวิเคราะห์เงินกู้!$D$4</definedName>
    <definedName name="จำนวนสินเชื่อ">การวิเคราะห์เงินกู้!$D$5</definedName>
    <definedName name="ชื่อ1">ข้อมูล[[#Headers],[อัตรา]]</definedName>
    <definedName name="ยอดชำระรายเดือน">การวิเคราะห์เงินกู้!$I$3</definedName>
    <definedName name="วันครบกำหนดการชำระเงิน">การวิเคราะห์เงินกู้!$D$6</definedName>
    <definedName name="อัตราดอกเบี้ย">การวิเคราะห์เงินกู้!$D$3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J9" i="1" l="1"/>
  <c r="H9" i="1"/>
  <c r="F9" i="1"/>
  <c r="D9" i="1"/>
  <c r="I9" i="1"/>
  <c r="G9" i="1"/>
  <c r="E9" i="1"/>
  <c r="C9" i="1"/>
  <c r="D62" i="1"/>
  <c r="F62" i="1"/>
  <c r="H62" i="1"/>
  <c r="J62" i="1"/>
  <c r="C62" i="1"/>
  <c r="E62" i="1"/>
  <c r="G62" i="1"/>
  <c r="I62" i="1"/>
  <c r="D65" i="1"/>
  <c r="F65" i="1"/>
  <c r="H65" i="1"/>
  <c r="J65" i="1"/>
  <c r="C65" i="1"/>
  <c r="E65" i="1"/>
  <c r="G65" i="1"/>
  <c r="I65" i="1"/>
  <c r="D63" i="1"/>
  <c r="F63" i="1"/>
  <c r="H63" i="1"/>
  <c r="J63" i="1"/>
  <c r="C63" i="1"/>
  <c r="E63" i="1"/>
  <c r="G63" i="1"/>
  <c r="I63" i="1"/>
  <c r="D61" i="1"/>
  <c r="F61" i="1"/>
  <c r="H61" i="1"/>
  <c r="J61" i="1"/>
  <c r="C61" i="1"/>
  <c r="E61" i="1"/>
  <c r="G61" i="1"/>
  <c r="I61" i="1"/>
  <c r="D59" i="1"/>
  <c r="F59" i="1"/>
  <c r="H59" i="1"/>
  <c r="J59" i="1"/>
  <c r="C59" i="1"/>
  <c r="E59" i="1"/>
  <c r="G59" i="1"/>
  <c r="I59" i="1"/>
  <c r="D57" i="1"/>
  <c r="F57" i="1"/>
  <c r="H57" i="1"/>
  <c r="J57" i="1"/>
  <c r="C57" i="1"/>
  <c r="E57" i="1"/>
  <c r="G57" i="1"/>
  <c r="I57" i="1"/>
  <c r="D55" i="1"/>
  <c r="F55" i="1"/>
  <c r="H55" i="1"/>
  <c r="J55" i="1"/>
  <c r="C55" i="1"/>
  <c r="E55" i="1"/>
  <c r="G55" i="1"/>
  <c r="I55" i="1"/>
  <c r="D53" i="1"/>
  <c r="F53" i="1"/>
  <c r="H53" i="1"/>
  <c r="J53" i="1"/>
  <c r="C53" i="1"/>
  <c r="E53" i="1"/>
  <c r="G53" i="1"/>
  <c r="I53" i="1"/>
  <c r="D51" i="1"/>
  <c r="F51" i="1"/>
  <c r="H51" i="1"/>
  <c r="J51" i="1"/>
  <c r="C51" i="1"/>
  <c r="E51" i="1"/>
  <c r="G51" i="1"/>
  <c r="I51" i="1"/>
  <c r="D49" i="1"/>
  <c r="F49" i="1"/>
  <c r="H49" i="1"/>
  <c r="J49" i="1"/>
  <c r="C49" i="1"/>
  <c r="E49" i="1"/>
  <c r="G49" i="1"/>
  <c r="I49" i="1"/>
  <c r="D47" i="1"/>
  <c r="F47" i="1"/>
  <c r="H47" i="1"/>
  <c r="J47" i="1"/>
  <c r="C47" i="1"/>
  <c r="E47" i="1"/>
  <c r="G47" i="1"/>
  <c r="I47" i="1"/>
  <c r="D45" i="1"/>
  <c r="F45" i="1"/>
  <c r="H45" i="1"/>
  <c r="J45" i="1"/>
  <c r="C45" i="1"/>
  <c r="E45" i="1"/>
  <c r="G45" i="1"/>
  <c r="I45" i="1"/>
  <c r="D43" i="1"/>
  <c r="F43" i="1"/>
  <c r="C43" i="1"/>
  <c r="E43" i="1"/>
  <c r="H43" i="1"/>
  <c r="J43" i="1"/>
  <c r="G43" i="1"/>
  <c r="I43" i="1"/>
  <c r="D41" i="1"/>
  <c r="F41" i="1"/>
  <c r="H41" i="1"/>
  <c r="J41" i="1"/>
  <c r="C41" i="1"/>
  <c r="E41" i="1"/>
  <c r="G41" i="1"/>
  <c r="I41" i="1"/>
  <c r="D39" i="1"/>
  <c r="F39" i="1"/>
  <c r="H39" i="1"/>
  <c r="J39" i="1"/>
  <c r="C39" i="1"/>
  <c r="E39" i="1"/>
  <c r="G39" i="1"/>
  <c r="I39" i="1"/>
  <c r="D37" i="1"/>
  <c r="F37" i="1"/>
  <c r="H37" i="1"/>
  <c r="J37" i="1"/>
  <c r="C37" i="1"/>
  <c r="E37" i="1"/>
  <c r="G37" i="1"/>
  <c r="I37" i="1"/>
  <c r="D35" i="1"/>
  <c r="F35" i="1"/>
  <c r="H35" i="1"/>
  <c r="J35" i="1"/>
  <c r="C35" i="1"/>
  <c r="E35" i="1"/>
  <c r="G35" i="1"/>
  <c r="I35" i="1"/>
  <c r="D33" i="1"/>
  <c r="F33" i="1"/>
  <c r="H33" i="1"/>
  <c r="J33" i="1"/>
  <c r="C33" i="1"/>
  <c r="E33" i="1"/>
  <c r="G33" i="1"/>
  <c r="I33" i="1"/>
  <c r="C31" i="1"/>
  <c r="D31" i="1"/>
  <c r="F31" i="1"/>
  <c r="H31" i="1"/>
  <c r="J31" i="1"/>
  <c r="E31" i="1"/>
  <c r="G31" i="1"/>
  <c r="I31" i="1"/>
  <c r="C29" i="1"/>
  <c r="E29" i="1"/>
  <c r="G29" i="1"/>
  <c r="I29" i="1"/>
  <c r="D29" i="1"/>
  <c r="H29" i="1"/>
  <c r="F29" i="1"/>
  <c r="J29" i="1"/>
  <c r="C27" i="1"/>
  <c r="E27" i="1"/>
  <c r="G27" i="1"/>
  <c r="I27" i="1"/>
  <c r="D27" i="1"/>
  <c r="H27" i="1"/>
  <c r="F27" i="1"/>
  <c r="J27" i="1"/>
  <c r="C25" i="1"/>
  <c r="E25" i="1"/>
  <c r="G25" i="1"/>
  <c r="I25" i="1"/>
  <c r="D25" i="1"/>
  <c r="H25" i="1"/>
  <c r="F25" i="1"/>
  <c r="J25" i="1"/>
  <c r="C23" i="1"/>
  <c r="E23" i="1"/>
  <c r="G23" i="1"/>
  <c r="I23" i="1"/>
  <c r="D23" i="1"/>
  <c r="H23" i="1"/>
  <c r="F23" i="1"/>
  <c r="J23" i="1"/>
  <c r="C21" i="1"/>
  <c r="E21" i="1"/>
  <c r="G21" i="1"/>
  <c r="I21" i="1"/>
  <c r="D21" i="1"/>
  <c r="H21" i="1"/>
  <c r="F21" i="1"/>
  <c r="J21" i="1"/>
  <c r="C19" i="1"/>
  <c r="E19" i="1"/>
  <c r="G19" i="1"/>
  <c r="I19" i="1"/>
  <c r="D19" i="1"/>
  <c r="H19" i="1"/>
  <c r="F19" i="1"/>
  <c r="J19" i="1"/>
  <c r="C17" i="1"/>
  <c r="E17" i="1"/>
  <c r="G17" i="1"/>
  <c r="I17" i="1"/>
  <c r="D17" i="1"/>
  <c r="H17" i="1"/>
  <c r="F17" i="1"/>
  <c r="J17" i="1"/>
  <c r="C15" i="1"/>
  <c r="E15" i="1"/>
  <c r="G15" i="1"/>
  <c r="I15" i="1"/>
  <c r="D15" i="1"/>
  <c r="H15" i="1"/>
  <c r="F15" i="1"/>
  <c r="J15" i="1"/>
  <c r="C13" i="1"/>
  <c r="E13" i="1"/>
  <c r="G13" i="1"/>
  <c r="I13" i="1"/>
  <c r="D13" i="1"/>
  <c r="H13" i="1"/>
  <c r="F13" i="1"/>
  <c r="J13" i="1"/>
  <c r="C11" i="1"/>
  <c r="E11" i="1"/>
  <c r="G11" i="1"/>
  <c r="I11" i="1"/>
  <c r="D11" i="1"/>
  <c r="F11" i="1"/>
  <c r="H11" i="1"/>
  <c r="J11" i="1"/>
  <c r="D64" i="1"/>
  <c r="F64" i="1"/>
  <c r="H64" i="1"/>
  <c r="J64" i="1"/>
  <c r="C64" i="1"/>
  <c r="E64" i="1"/>
  <c r="G64" i="1"/>
  <c r="I64" i="1"/>
  <c r="D60" i="1"/>
  <c r="F60" i="1"/>
  <c r="H60" i="1"/>
  <c r="J60" i="1"/>
  <c r="C60" i="1"/>
  <c r="E60" i="1"/>
  <c r="G60" i="1"/>
  <c r="I60" i="1"/>
  <c r="D58" i="1"/>
  <c r="F58" i="1"/>
  <c r="H58" i="1"/>
  <c r="J58" i="1"/>
  <c r="C58" i="1"/>
  <c r="E58" i="1"/>
  <c r="G58" i="1"/>
  <c r="I58" i="1"/>
  <c r="D56" i="1"/>
  <c r="F56" i="1"/>
  <c r="H56" i="1"/>
  <c r="J56" i="1"/>
  <c r="C56" i="1"/>
  <c r="E56" i="1"/>
  <c r="G56" i="1"/>
  <c r="I56" i="1"/>
  <c r="D54" i="1"/>
  <c r="F54" i="1"/>
  <c r="H54" i="1"/>
  <c r="J54" i="1"/>
  <c r="C54" i="1"/>
  <c r="E54" i="1"/>
  <c r="G54" i="1"/>
  <c r="I54" i="1"/>
  <c r="D52" i="1"/>
  <c r="F52" i="1"/>
  <c r="H52" i="1"/>
  <c r="J52" i="1"/>
  <c r="C52" i="1"/>
  <c r="E52" i="1"/>
  <c r="G52" i="1"/>
  <c r="I52" i="1"/>
  <c r="D50" i="1"/>
  <c r="F50" i="1"/>
  <c r="H50" i="1"/>
  <c r="J50" i="1"/>
  <c r="C50" i="1"/>
  <c r="E50" i="1"/>
  <c r="G50" i="1"/>
  <c r="I50" i="1"/>
  <c r="D48" i="1"/>
  <c r="F48" i="1"/>
  <c r="H48" i="1"/>
  <c r="J48" i="1"/>
  <c r="C48" i="1"/>
  <c r="E48" i="1"/>
  <c r="G48" i="1"/>
  <c r="I48" i="1"/>
  <c r="D46" i="1"/>
  <c r="F46" i="1"/>
  <c r="H46" i="1"/>
  <c r="J46" i="1"/>
  <c r="C46" i="1"/>
  <c r="E46" i="1"/>
  <c r="G46" i="1"/>
  <c r="I46" i="1"/>
  <c r="D44" i="1"/>
  <c r="F44" i="1"/>
  <c r="H44" i="1"/>
  <c r="J44" i="1"/>
  <c r="C44" i="1"/>
  <c r="E44" i="1"/>
  <c r="G44" i="1"/>
  <c r="I44" i="1"/>
  <c r="D42" i="1"/>
  <c r="F42" i="1"/>
  <c r="H42" i="1"/>
  <c r="J42" i="1"/>
  <c r="C42" i="1"/>
  <c r="E42" i="1"/>
  <c r="G42" i="1"/>
  <c r="I42" i="1"/>
  <c r="D40" i="1"/>
  <c r="F40" i="1"/>
  <c r="H40" i="1"/>
  <c r="J40" i="1"/>
  <c r="C40" i="1"/>
  <c r="E40" i="1"/>
  <c r="G40" i="1"/>
  <c r="I40" i="1"/>
  <c r="D38" i="1"/>
  <c r="F38" i="1"/>
  <c r="H38" i="1"/>
  <c r="J38" i="1"/>
  <c r="C38" i="1"/>
  <c r="E38" i="1"/>
  <c r="G38" i="1"/>
  <c r="I38" i="1"/>
  <c r="D36" i="1"/>
  <c r="F36" i="1"/>
  <c r="H36" i="1"/>
  <c r="J36" i="1"/>
  <c r="C36" i="1"/>
  <c r="E36" i="1"/>
  <c r="G36" i="1"/>
  <c r="I36" i="1"/>
  <c r="D34" i="1"/>
  <c r="F34" i="1"/>
  <c r="H34" i="1"/>
  <c r="J34" i="1"/>
  <c r="C34" i="1"/>
  <c r="E34" i="1"/>
  <c r="G34" i="1"/>
  <c r="I34" i="1"/>
  <c r="D32" i="1"/>
  <c r="F32" i="1"/>
  <c r="H32" i="1"/>
  <c r="J32" i="1"/>
  <c r="C32" i="1"/>
  <c r="E32" i="1"/>
  <c r="G32" i="1"/>
  <c r="I32" i="1"/>
  <c r="C30" i="1"/>
  <c r="E30" i="1"/>
  <c r="G30" i="1"/>
  <c r="I30" i="1"/>
  <c r="D30" i="1"/>
  <c r="H30" i="1"/>
  <c r="F30" i="1"/>
  <c r="J30" i="1"/>
  <c r="C28" i="1"/>
  <c r="E28" i="1"/>
  <c r="G28" i="1"/>
  <c r="I28" i="1"/>
  <c r="D28" i="1"/>
  <c r="H28" i="1"/>
  <c r="F28" i="1"/>
  <c r="J28" i="1"/>
  <c r="C26" i="1"/>
  <c r="E26" i="1"/>
  <c r="G26" i="1"/>
  <c r="I26" i="1"/>
  <c r="D26" i="1"/>
  <c r="H26" i="1"/>
  <c r="F26" i="1"/>
  <c r="J26" i="1"/>
  <c r="C24" i="1"/>
  <c r="E24" i="1"/>
  <c r="G24" i="1"/>
  <c r="I24" i="1"/>
  <c r="D24" i="1"/>
  <c r="H24" i="1"/>
  <c r="F24" i="1"/>
  <c r="J24" i="1"/>
  <c r="C22" i="1"/>
  <c r="E22" i="1"/>
  <c r="G22" i="1"/>
  <c r="I22" i="1"/>
  <c r="D22" i="1"/>
  <c r="H22" i="1"/>
  <c r="F22" i="1"/>
  <c r="J22" i="1"/>
  <c r="C20" i="1"/>
  <c r="E20" i="1"/>
  <c r="G20" i="1"/>
  <c r="I20" i="1"/>
  <c r="D20" i="1"/>
  <c r="H20" i="1"/>
  <c r="F20" i="1"/>
  <c r="J20" i="1"/>
  <c r="C18" i="1"/>
  <c r="E18" i="1"/>
  <c r="G18" i="1"/>
  <c r="I18" i="1"/>
  <c r="D18" i="1"/>
  <c r="H18" i="1"/>
  <c r="F18" i="1"/>
  <c r="J18" i="1"/>
  <c r="C16" i="1"/>
  <c r="E16" i="1"/>
  <c r="G16" i="1"/>
  <c r="I16" i="1"/>
  <c r="D16" i="1"/>
  <c r="H16" i="1"/>
  <c r="F16" i="1"/>
  <c r="J16" i="1"/>
  <c r="C14" i="1"/>
  <c r="E14" i="1"/>
  <c r="G14" i="1"/>
  <c r="I14" i="1"/>
  <c r="D14" i="1"/>
  <c r="H14" i="1"/>
  <c r="F14" i="1"/>
  <c r="J14" i="1"/>
  <c r="C12" i="1"/>
  <c r="E12" i="1"/>
  <c r="G12" i="1"/>
  <c r="I12" i="1"/>
  <c r="D12" i="1"/>
  <c r="F12" i="1"/>
  <c r="H12" i="1"/>
  <c r="J12" i="1"/>
  <c r="C10" i="1"/>
  <c r="E10" i="1"/>
  <c r="G10" i="1"/>
  <c r="I10" i="1"/>
  <c r="D10" i="1"/>
  <c r="F10" i="1"/>
  <c r="H10" i="1"/>
  <c r="J10" i="1"/>
</calcChain>
</file>

<file path=xl/sharedStrings.xml><?xml version="1.0" encoding="utf-8"?>
<sst xmlns="http://schemas.openxmlformats.org/spreadsheetml/2006/main" count="21" uniqueCount="21">
  <si>
    <t>เวิร์กชีตวิเคราะห์เงินกู้</t>
  </si>
  <si>
    <t>วิเคราะห์เงินกู้</t>
  </si>
  <si>
    <t>อัตราดอกเบี้ย</t>
  </si>
  <si>
    <t>ปีที่กู้เงิน</t>
  </si>
  <si>
    <t>จำนวนเงินกู้</t>
  </si>
  <si>
    <t>ครบกำหนดการชำระเงิน</t>
  </si>
  <si>
    <t>อัตรา</t>
  </si>
  <si>
    <t>ปี</t>
  </si>
  <si>
    <t>3</t>
  </si>
  <si>
    <t>สิ้นสุดของรอบระยะเวลา</t>
  </si>
  <si>
    <t>5</t>
  </si>
  <si>
    <t>10</t>
  </si>
  <si>
    <t>การชำระเงินรายเดือน</t>
  </si>
  <si>
    <t>ยอดชำระรวม</t>
  </si>
  <si>
    <t>ยอดรวมดอกเบี้ย</t>
  </si>
  <si>
    <t>12</t>
  </si>
  <si>
    <t>15</t>
  </si>
  <si>
    <t>20</t>
  </si>
  <si>
    <t>25</t>
  </si>
  <si>
    <t>30</t>
  </si>
  <si>
    <t>ตัวแบ่งส่วนอัตราสำหรับกรองข้อมูลในตารางตามอัตราจะอยู่ในเซลล์นี้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</si>
</sst>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฿&quot;#,##0.00;[Red]\-&quot;฿&quot;#,##0.00"/>
    <numFmt numFmtId="165" formatCode="_-&quot;฿&quot;* #,##0_-;\-&quot;฿&quot;* #,##0_-;_-&quot;฿&quot;* &quot;-&quot;_-;_-@_-"/>
  </numFmts>
  <fonts count="19" x14ac:knownFonts="1">
    <font>
      <sz val="11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color theme="1" tint="0.2499465926084170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11"/>
      <color theme="1" tint="0.14996795556505021"/>
      <name val="Leelawadee"/>
      <family val="2"/>
    </font>
    <font>
      <sz val="11"/>
      <color theme="1" tint="0.14993743705557422"/>
      <name val="Leelawadee"/>
      <family val="2"/>
    </font>
    <font>
      <b/>
      <sz val="11"/>
      <color theme="1" tint="0.24994659260841701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theme="1"/>
      <name val="Leelawadee"/>
      <family val="2"/>
    </font>
    <font>
      <b/>
      <sz val="11"/>
      <color rgb="FF3F3F3F"/>
      <name val="Leelawadee"/>
      <family val="2"/>
    </font>
    <font>
      <sz val="22"/>
      <color theme="3"/>
      <name val="Leelawadee"/>
      <family val="2"/>
    </font>
    <font>
      <sz val="11"/>
      <color rgb="FFFF0000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3" borderId="2"/>
    <xf numFmtId="0" fontId="9" fillId="0" borderId="0"/>
    <xf numFmtId="0" fontId="10" fillId="0" borderId="0">
      <alignment horizontal="right"/>
    </xf>
    <xf numFmtId="164" fontId="1" fillId="0" borderId="0" applyFont="0" applyFill="0" applyBorder="0" applyAlignment="0" applyProtection="0"/>
    <xf numFmtId="0" fontId="11" fillId="2" borderId="0" applyNumberFormat="0" applyBorder="0" applyProtection="0">
      <alignment horizontal="right"/>
    </xf>
    <xf numFmtId="1" fontId="6" fillId="0" borderId="0" applyFont="0" applyFill="0" applyBorder="0" applyProtection="0"/>
    <xf numFmtId="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7" fillId="0" borderId="0">
      <alignment vertical="center"/>
    </xf>
    <xf numFmtId="0" fontId="2" fillId="0" borderId="0">
      <alignment wrapText="1"/>
    </xf>
    <xf numFmtId="0" fontId="2" fillId="3" borderId="0" applyNumberFormat="0" applyBorder="0" applyProtection="0">
      <alignment horizontal="center"/>
    </xf>
    <xf numFmtId="0" fontId="2" fillId="4" borderId="0" applyNumberFormat="0" applyBorder="0" applyProtection="0">
      <alignment horizontal="center"/>
    </xf>
    <xf numFmtId="0" fontId="8" fillId="5" borderId="0" applyNumberFormat="0" applyBorder="0" applyAlignment="0" applyProtection="0"/>
    <xf numFmtId="0" fontId="3" fillId="6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3" applyNumberFormat="0" applyAlignment="0" applyProtection="0"/>
    <xf numFmtId="0" fontId="16" fillId="9" borderId="4" applyNumberFormat="0" applyAlignment="0" applyProtection="0"/>
    <xf numFmtId="0" fontId="4" fillId="9" borderId="3" applyNumberFormat="0" applyAlignment="0" applyProtection="0"/>
    <xf numFmtId="0" fontId="13" fillId="0" borderId="5" applyNumberFormat="0" applyFill="0" applyAlignment="0" applyProtection="0"/>
    <xf numFmtId="0" fontId="5" fillId="10" borderId="6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7" fillId="0" borderId="0" xfId="10" applyFont="1">
      <alignment vertical="center"/>
    </xf>
    <xf numFmtId="0" fontId="0" fillId="0" borderId="0" xfId="0" applyFont="1"/>
    <xf numFmtId="0" fontId="2" fillId="4" borderId="0" xfId="13" applyFont="1">
      <alignment horizontal="center"/>
    </xf>
    <xf numFmtId="10" fontId="0" fillId="0" borderId="0" xfId="9" applyFont="1"/>
    <xf numFmtId="164" fontId="0" fillId="0" borderId="0" xfId="4" applyFont="1"/>
    <xf numFmtId="0" fontId="1" fillId="0" borderId="0" xfId="0" applyFont="1"/>
    <xf numFmtId="0" fontId="10" fillId="0" borderId="0" xfId="3" applyFont="1">
      <alignment horizontal="right"/>
    </xf>
    <xf numFmtId="164" fontId="11" fillId="2" borderId="0" xfId="4" applyFont="1" applyFill="1" applyAlignment="1"/>
    <xf numFmtId="0" fontId="2" fillId="0" borderId="0" xfId="11" applyFont="1">
      <alignment wrapText="1"/>
    </xf>
    <xf numFmtId="164" fontId="11" fillId="2" borderId="1" xfId="4" applyFont="1" applyFill="1" applyBorder="1" applyAlignment="1"/>
    <xf numFmtId="0" fontId="2" fillId="3" borderId="2" xfId="12" applyFont="1" applyBorder="1">
      <alignment horizontal="center"/>
    </xf>
    <xf numFmtId="0" fontId="11" fillId="2" borderId="0" xfId="5" applyFont="1">
      <alignment horizontal="right"/>
    </xf>
    <xf numFmtId="3" fontId="11" fillId="2" borderId="0" xfId="7" applyFont="1" applyFill="1" applyAlignment="1"/>
    <xf numFmtId="10" fontId="11" fillId="2" borderId="1" xfId="9" applyFont="1" applyFill="1" applyBorder="1" applyAlignment="1"/>
    <xf numFmtId="0" fontId="9" fillId="0" borderId="0" xfId="2" applyFont="1"/>
    <xf numFmtId="0" fontId="2" fillId="3" borderId="2" xfId="1" applyFont="1"/>
  </cellXfs>
  <cellStyles count="47">
    <cellStyle name="20% - Accent1" xfId="25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6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13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12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Explanatory Text" xfId="23" builtinId="53" customBuiltin="1"/>
    <cellStyle name="Good" xfId="14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9" builtinId="5" customBuiltin="1"/>
    <cellStyle name="Title" xfId="10" builtinId="15" customBuiltin="1"/>
    <cellStyle name="Total" xfId="24" builtinId="25" customBuiltin="1"/>
    <cellStyle name="Warning Text" xfId="22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164" formatCode="&quot;฿&quot;#,##0.00;[Red]\-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Leelawadee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ill>
        <patternFill>
          <bgColor theme="9" tint="0.59996337778862885"/>
        </patternFill>
      </fill>
    </dxf>
    <dxf>
      <font>
        <b/>
        <i val="0"/>
        <color theme="1"/>
        <name val="Leelawadee"/>
        <family val="2"/>
      </font>
      <border>
        <bottom style="thin">
          <color theme="4"/>
        </bottom>
        <vertical/>
        <horizontal/>
      </border>
    </dxf>
    <dxf>
      <font>
        <color theme="1"/>
        <name val="Leelawadee"/>
        <family val="2"/>
        <scheme val="none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  <tableStyle name="Loan analysis worksheet slicer" pivot="0" table="0" count="10" xr9:uid="{00000000-0011-0000-FFFF-FFFF01000000}">
      <tableStyleElement type="wholeTable" dxfId="22"/>
      <tableStyleElement type="headerRow" dxfId="2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  <name val="Leelawadee"/>
            <family val="2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  <name val="Leelawadee"/>
            <family val="2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  <name val="Leelawadee"/>
            <family val="2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  <name val="Leelawadee"/>
            <family val="2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อัตรา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อัตรา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th-th" sz="1100"/>
                <a:t>รูปร่างนี้แสดงแทนตัวแบ่งส่วนตาราง ตัวแบ่งส่วนข้อมูลตารางได้รับการสนับสนุนใน Excel หรือรุ่นที่ใหม่กว่า
ถ้ามีการปรับเปลี่ยนรูปร่างใน Excel เวอร์ชันก่อนหน้า หรือมีการบันทึกเวิร์กบุ๊กใน Excel 2007 หรือเวอร์ชันก่อนหน้านี้ ตัวแบ่งส่วนข้อมูลจะใช้ไม่ได้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ate" xr10:uid="{00000000-0013-0000-FFFF-FFFF01000000}" sourceName="อัตรา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อัตรา" xr10:uid="{00000000-0014-0000-FFFF-FFFF01000000}" cache="Slicer_Rate" caption="อัตรา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ข้อมูล" displayName="ข้อมูล" ref="B8:J65" headerRowDxfId="19" dataDxfId="18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อัตรา" totalsRowLabel="ผลรวม" dataDxfId="17" totalsRowDxfId="16">
      <calculatedColumnFormula>IFERROR(MAX((ROW()-ROW(ข้อมูล[[#Headers],[อัตรา]]))*0.0025+0.0175,0.0025), "")</calculatedColumnFormula>
    </tableColumn>
    <tableColumn id="2" xr3:uid="{00000000-0010-0000-0000-000002000000}" name="3" dataDxfId="15" totalsRowDxfId="14">
      <calculatedColumnFormula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calculatedColumnFormula>
    </tableColumn>
    <tableColumn id="3" xr3:uid="{00000000-0010-0000-0000-000003000000}" name="5" dataDxfId="13" totalsRowDxfId="12">
      <calculatedColumnFormula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calculatedColumnFormula>
    </tableColumn>
    <tableColumn id="4" xr3:uid="{00000000-0010-0000-0000-000004000000}" name="10" dataDxfId="11" totalsRowDxfId="10">
      <calculatedColumnFormula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calculatedColumnFormula>
    </tableColumn>
    <tableColumn id="5" xr3:uid="{00000000-0010-0000-0000-000005000000}" name="12" dataDxfId="9" totalsRowDxfId="8">
      <calculatedColumnFormula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calculatedColumnFormula>
    </tableColumn>
    <tableColumn id="6" xr3:uid="{00000000-0010-0000-0000-000006000000}" name="15" dataDxfId="7" totalsRowDxfId="6">
      <calculatedColumnFormula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calculatedColumnFormula>
    </tableColumn>
    <tableColumn id="7" xr3:uid="{00000000-0010-0000-0000-000007000000}" name="20" dataDxfId="5" totalsRowDxfId="4">
      <calculatedColumnFormula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calculatedColumnFormula>
    </tableColumn>
    <tableColumn id="8" xr3:uid="{00000000-0010-0000-0000-000008000000}" name="25" dataDxfId="3" totalsRowDxfId="2">
      <calculatedColumnFormula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calculatedColumnFormula>
    </tableColumn>
    <tableColumn id="9" xr3:uid="{00000000-0010-0000-0000-000009000000}" name="30" totalsRowFunction="sum" dataDxfId="1" totalsRowDxfId="0">
      <calculatedColumnFormula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5"/>
  <cols>
    <col min="1" max="1" width="2.625" style="2" customWidth="1"/>
    <col min="2" max="10" width="11.62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3">
      <c r="B2" s="16" t="s">
        <v>1</v>
      </c>
      <c r="C2" s="16"/>
      <c r="D2" s="16"/>
      <c r="E2" s="16"/>
      <c r="F2" s="16"/>
      <c r="G2" s="16"/>
      <c r="H2" s="16"/>
      <c r="I2" s="16"/>
      <c r="J2" s="16"/>
      <c r="L2" s="9" t="s">
        <v>20</v>
      </c>
    </row>
    <row r="3" spans="2:12" ht="15" customHeight="1" thickTop="1" x14ac:dyDescent="0.25">
      <c r="B3" s="15" t="s">
        <v>2</v>
      </c>
      <c r="C3" s="15"/>
      <c r="D3" s="14">
        <v>0.05</v>
      </c>
      <c r="E3" s="14"/>
      <c r="F3" s="7" t="s">
        <v>12</v>
      </c>
      <c r="G3" s="7"/>
      <c r="H3" s="7"/>
      <c r="I3" s="10">
        <f>IFERROR(PMT(อัตราดอกเบี้ย/12,จำนวนปีที่กู้*12,-จำนวนสินเชื่อ,0,IF(วันครบกำหนดการชำระเงิน="สิ้นสุดของรอบระยะเวลา",0,1)), "")</f>
        <v>106.06551523907524</v>
      </c>
      <c r="J3" s="10"/>
      <c r="L3" s="9"/>
    </row>
    <row r="4" spans="2:12" ht="15" customHeight="1" x14ac:dyDescent="0.25">
      <c r="B4" s="15" t="s">
        <v>3</v>
      </c>
      <c r="C4" s="15"/>
      <c r="D4" s="13">
        <v>10</v>
      </c>
      <c r="E4" s="13"/>
      <c r="F4" s="7" t="s">
        <v>13</v>
      </c>
      <c r="G4" s="7"/>
      <c r="H4" s="7"/>
      <c r="I4" s="8">
        <f>IFERROR(ยอดชำระรายเดือน*จำนวนปีที่กู้*12, "")</f>
        <v>12727.861828689029</v>
      </c>
      <c r="J4" s="8"/>
      <c r="L4" s="9"/>
    </row>
    <row r="5" spans="2:12" ht="15" customHeight="1" x14ac:dyDescent="0.25">
      <c r="B5" s="15" t="s">
        <v>4</v>
      </c>
      <c r="C5" s="15"/>
      <c r="D5" s="8">
        <v>10000</v>
      </c>
      <c r="E5" s="8"/>
      <c r="F5" s="7" t="s">
        <v>14</v>
      </c>
      <c r="G5" s="7"/>
      <c r="H5" s="7"/>
      <c r="I5" s="8">
        <f>IFERROR(TotalPayments-จำนวนสินเชื่อ, "")</f>
        <v>2727.8618286890287</v>
      </c>
      <c r="J5" s="8"/>
      <c r="L5" s="9"/>
    </row>
    <row r="6" spans="2:12" ht="15" customHeight="1" thickBot="1" x14ac:dyDescent="0.3">
      <c r="B6" s="15" t="s">
        <v>5</v>
      </c>
      <c r="C6" s="15"/>
      <c r="D6" s="12" t="s">
        <v>9</v>
      </c>
      <c r="E6" s="12"/>
      <c r="F6" s="2"/>
      <c r="G6" s="2"/>
      <c r="H6" s="2"/>
      <c r="I6" s="2"/>
      <c r="J6" s="2"/>
      <c r="L6" s="9"/>
    </row>
    <row r="7" spans="2:12" ht="18" customHeight="1" thickTop="1" thickBot="1" x14ac:dyDescent="0.3">
      <c r="B7" s="2"/>
      <c r="C7" s="11" t="s">
        <v>7</v>
      </c>
      <c r="D7" s="11"/>
      <c r="E7" s="11"/>
      <c r="F7" s="11"/>
      <c r="G7" s="11"/>
      <c r="H7" s="11"/>
      <c r="I7" s="11"/>
      <c r="J7" s="11"/>
      <c r="L7" s="9"/>
    </row>
    <row r="8" spans="2:12" ht="15" customHeight="1" thickTop="1" x14ac:dyDescent="0.25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9"/>
    </row>
    <row r="9" spans="2:12" ht="15" customHeight="1" x14ac:dyDescent="0.25">
      <c r="B9" s="4">
        <f>IFERROR(MAX((ROW()-ROW(ข้อมูล[[#Headers],[อัตรา]]))*0.0025+0.0175,0.0025), "")</f>
        <v>0.02</v>
      </c>
      <c r="C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286.42578732456383</v>
      </c>
      <c r="D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175.27760053244378</v>
      </c>
      <c r="E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92.013453842560708</v>
      </c>
      <c r="F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78.1683691850928</v>
      </c>
      <c r="G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64.35087005577256</v>
      </c>
      <c r="H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50.588333504511716</v>
      </c>
      <c r="I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42.385433864407339</v>
      </c>
      <c r="J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36.961947268882049</v>
      </c>
      <c r="L9" s="9"/>
    </row>
    <row r="10" spans="2:12" ht="15" customHeight="1" x14ac:dyDescent="0.25">
      <c r="B10" s="4">
        <f>IFERROR(MAX((ROW()-ROW(ข้อมูล[[#Headers],[อัตรา]]))*0.0025+0.0175,0.0025), "")</f>
        <v>2.2500000000000003E-2</v>
      </c>
      <c r="C1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287.51847515121682</v>
      </c>
      <c r="D1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176.37344758136308</v>
      </c>
      <c r="E1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93.137371820716893</v>
      </c>
      <c r="F1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79.305498015265584</v>
      </c>
      <c r="G1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65.508476985583187</v>
      </c>
      <c r="H1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51.780828557704446</v>
      </c>
      <c r="I1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43.613069511897983</v>
      </c>
      <c r="J1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38.224610227448011</v>
      </c>
      <c r="L10" s="9"/>
    </row>
    <row r="11" spans="2:12" ht="15" customHeight="1" x14ac:dyDescent="0.25">
      <c r="B11" s="4">
        <f>IFERROR(MAX((ROW()-ROW(ข้อมูล[[#Headers],[อัตรา]]))*0.0025+0.0175,0.0025), "")</f>
        <v>2.5000000000000001E-2</v>
      </c>
      <c r="C1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288.61375665180935</v>
      </c>
      <c r="D1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177.47361605480276</v>
      </c>
      <c r="E1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94.269901703964564</v>
      </c>
      <c r="F1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80.452938380983966</v>
      </c>
      <c r="G1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66.678920900898632</v>
      </c>
      <c r="H1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52.990289303222994</v>
      </c>
      <c r="I1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44.861673407662011</v>
      </c>
      <c r="J1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39.512089881773207</v>
      </c>
      <c r="L11" s="9"/>
    </row>
    <row r="12" spans="2:12" ht="15" customHeight="1" x14ac:dyDescent="0.25">
      <c r="B12" s="4">
        <f>IFERROR(MAX((ROW()-ROW(ข้อมูล[[#Headers],[อัตรา]]))*0.0025+0.0175,0.0025), "")</f>
        <v>2.7500000000000004E-2</v>
      </c>
      <c r="C1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289.71163074135308</v>
      </c>
      <c r="D1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178.57810332711833</v>
      </c>
      <c r="E1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95.411030631196141</v>
      </c>
      <c r="F1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81.610669534939703</v>
      </c>
      <c r="G1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67.862163742600842</v>
      </c>
      <c r="H1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54.216630668868277</v>
      </c>
      <c r="I1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46.131085524251027</v>
      </c>
      <c r="J1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40.824118099884338</v>
      </c>
      <c r="L12" s="9"/>
    </row>
    <row r="13" spans="2:12" ht="15" customHeight="1" x14ac:dyDescent="0.25">
      <c r="B13" s="4">
        <f>IFERROR(MAX((ROW()-ROW(ข้อมูล[[#Headers],[อัตรา]]))*0.0025+0.0175,0.0025), "")</f>
        <v>3.0000000000000002E-2</v>
      </c>
      <c r="C1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290.8120963065233</v>
      </c>
      <c r="D1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179.68690664063138</v>
      </c>
      <c r="E1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96.560744698389513</v>
      </c>
      <c r="F1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82.77866894480394</v>
      </c>
      <c r="G1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69.058164027799009</v>
      </c>
      <c r="H1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55.459759785391206</v>
      </c>
      <c r="I1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47.421131385767303</v>
      </c>
      <c r="J1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42.160403372945048</v>
      </c>
      <c r="L13" s="9"/>
    </row>
    <row r="14" spans="2:12" ht="15" customHeight="1" x14ac:dyDescent="0.25">
      <c r="B14" s="4">
        <f>IFERROR(MAX((ROW()-ROW(ข้อมูล[[#Headers],[อัตรา]]))*0.0025+0.0175,0.0025), "")</f>
        <v>3.2500000000000001E-2</v>
      </c>
      <c r="C1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291.91515220571654</v>
      </c>
      <c r="D1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180.80002310599363</v>
      </c>
      <c r="E1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97.719028965185558</v>
      </c>
      <c r="F1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83.956912308238998</v>
      </c>
      <c r="G1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70.266876891988289</v>
      </c>
      <c r="H1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56.71957614943458</v>
      </c>
      <c r="I1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48.731622533999833</v>
      </c>
      <c r="J1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43.520631907238062</v>
      </c>
      <c r="L14" s="9"/>
    </row>
    <row r="15" spans="2:12" ht="15" customHeight="1" x14ac:dyDescent="0.25">
      <c r="B15" s="4">
        <f>IFERROR(MAX((ROW()-ROW(ข้อมูล[[#Headers],[อัตรา]]))*0.0025+0.0175,0.0025), "")</f>
        <v>3.5000000000000003E-2</v>
      </c>
      <c r="C1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293.02079726910807</v>
      </c>
      <c r="D1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181.917449702564</v>
      </c>
      <c r="E1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98.885867461903331</v>
      </c>
      <c r="F1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85.145373568974648</v>
      </c>
      <c r="G1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71.488254134317515</v>
      </c>
      <c r="H1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57.995971798309334</v>
      </c>
      <c r="I1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50.062357025949289</v>
      </c>
      <c r="J1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44.904468780882446</v>
      </c>
      <c r="L15" s="9"/>
    </row>
    <row r="16" spans="2:12" ht="15" customHeight="1" x14ac:dyDescent="0.25">
      <c r="B16" s="4">
        <f>IFERROR(MAX((ROW()-ROW(ข้อมูล[[#Headers],[อัตรา]]))*0.0025+0.0175,0.0025), "")</f>
        <v>3.7500000000000006E-2</v>
      </c>
      <c r="C16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294.12903029871126</v>
      </c>
      <c r="D16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183.03918327880007</v>
      </c>
      <c r="E16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100.06124319698769</v>
      </c>
      <c r="F16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86.344024933930399</v>
      </c>
      <c r="G16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72.722244265878928</v>
      </c>
      <c r="H16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59.288831496022247</v>
      </c>
      <c r="I16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51.413119960235541</v>
      </c>
      <c r="J16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46.311559157212777</v>
      </c>
    </row>
    <row r="17" spans="2:10" ht="15" customHeight="1" x14ac:dyDescent="0.25">
      <c r="B17" s="4">
        <f>IFERROR(MAX((ROW()-ROW(ข้อมูล[[#Headers],[อัตรา]]))*0.0025+0.0175,0.0025), "")</f>
        <v>0.04</v>
      </c>
      <c r="C17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295.23985006843685</v>
      </c>
      <c r="D17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184.1652205526635</v>
      </c>
      <c r="E17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101.2451381648815</v>
      </c>
      <c r="F17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87.5528368913604</v>
      </c>
      <c r="G17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73.968792560927014</v>
      </c>
      <c r="H17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60.598032929941866</v>
      </c>
      <c r="I17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52.783684029777731</v>
      </c>
      <c r="J17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47.741529546545948</v>
      </c>
    </row>
    <row r="18" spans="2:10" ht="15" customHeight="1" x14ac:dyDescent="0.25">
      <c r="B18" s="4">
        <f>IFERROR(MAX((ROW()-ROW(ข้อมูล[[#Headers],[อัตรา]]))*0.0025+0.0175,0.0025), "")</f>
        <v>4.2500000000000003E-2</v>
      </c>
      <c r="C18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296.35325532415476</v>
      </c>
      <c r="D18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185.29555811203883</v>
      </c>
      <c r="E18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102.43753335431651</v>
      </c>
      <c r="F18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88.771778230000109</v>
      </c>
      <c r="G18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75.227841110929091</v>
      </c>
      <c r="H18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61.923446917461781</v>
      </c>
      <c r="I18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54.17381009805564</v>
      </c>
      <c r="J18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49.193989107948362</v>
      </c>
    </row>
    <row r="19" spans="2:10" ht="15" customHeight="1" x14ac:dyDescent="0.25">
      <c r="B19" s="4">
        <f>IFERROR(MAX((ROW()-ROW(ข้อมูล[[#Headers],[อัตรา]]))*0.0025+0.0175,0.0025), "")</f>
        <v>4.4999999999999998E-2</v>
      </c>
      <c r="C1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297.46924478375576</v>
      </c>
      <c r="D1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186.43019241516649</v>
      </c>
      <c r="E1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103.6384087570153</v>
      </c>
      <c r="F1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90.000816059189646</v>
      </c>
      <c r="G1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76.499328881345164</v>
      </c>
      <c r="H1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63.264937621996246</v>
      </c>
      <c r="I1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55.583247796198897</v>
      </c>
      <c r="J1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50.668530982588067</v>
      </c>
    </row>
    <row r="20" spans="2:10" ht="15" customHeight="1" x14ac:dyDescent="0.25">
      <c r="B20" s="4">
        <f>IFERROR(MAX((ROW()-ROW(ข้อมูล[[#Headers],[อัตรา]]))*0.0025+0.0175,0.0025), "")</f>
        <v>4.7500000000000001E-2</v>
      </c>
      <c r="C2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298.5878171372147</v>
      </c>
      <c r="D2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187.56911979108864</v>
      </c>
      <c r="E2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104.8477433767964</v>
      </c>
      <c r="F2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91.239915829949908</v>
      </c>
      <c r="G2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77.783191771031085</v>
      </c>
      <c r="H2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64.622362777622314</v>
      </c>
      <c r="I2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57.011736138108901</v>
      </c>
      <c r="J2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52.164733650311092</v>
      </c>
    </row>
    <row r="21" spans="2:10" ht="15" customHeight="1" x14ac:dyDescent="0.25">
      <c r="B21" s="4">
        <f>IFERROR(MAX((ROW()-ROW(ข้อมูล[[#Headers],[อัตรา]]))*0.0025+0.0175,0.0025), "")</f>
        <v>0.05</v>
      </c>
      <c r="C2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299.70897104665477</v>
      </c>
      <c r="D2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188.71233644010937</v>
      </c>
      <c r="E2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106.06551523907524</v>
      </c>
      <c r="F2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92.489041356985226</v>
      </c>
      <c r="G2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79.079362674154453</v>
      </c>
      <c r="H2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65.995573921665738</v>
      </c>
      <c r="I2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58.459004150797909</v>
      </c>
      <c r="J2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53.682162301213907</v>
      </c>
    </row>
    <row r="22" spans="2:10" ht="15" customHeight="1" x14ac:dyDescent="0.25">
      <c r="B22" s="4">
        <f>IFERROR(MAX((ROW()-ROW(ข้อมูล[[#Headers],[อัตรา]]))*0.0025+0.0175,0.0025), "")</f>
        <v>5.2500000000000005E-2</v>
      </c>
      <c r="C2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300.83270514641202</v>
      </c>
      <c r="D2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189.85983843426729</v>
      </c>
      <c r="E2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107.29170140075239</v>
      </c>
      <c r="F2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93.748154841585929</v>
      </c>
      <c r="G2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80.387771544509548</v>
      </c>
      <c r="H2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67.384416634513201</v>
      </c>
      <c r="I2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59.924771517127589</v>
      </c>
      <c r="J2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55.220370214189835</v>
      </c>
    </row>
    <row r="23" spans="2:10" ht="15" customHeight="1" x14ac:dyDescent="0.25">
      <c r="B23" s="4">
        <f>IFERROR(MAX((ROW()-ROW(ข้อมูล[[#Headers],[อัตรา]]))*0.0025+0.0175,0.0025), "")</f>
        <v>5.5E-2</v>
      </c>
      <c r="C2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301.95901804310284</v>
      </c>
      <c r="D2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191.01162171782241</v>
      </c>
      <c r="E2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108.52627796048073</v>
      </c>
      <c r="F2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95.017216895403436</v>
      </c>
      <c r="G2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81.708345462113925</v>
      </c>
      <c r="H2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68.78873078592386</v>
      </c>
      <c r="I2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61.40874922814703</v>
      </c>
      <c r="J2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56.778900134700287</v>
      </c>
    </row>
    <row r="24" spans="2:10" ht="15" customHeight="1" x14ac:dyDescent="0.25">
      <c r="B24" s="4">
        <f>IFERROR(MAX((ROW()-ROW(ข้อมูล[[#Headers],[อัตรา]]))*0.0025+0.0175,0.0025), "")</f>
        <v>5.7500000000000002E-2</v>
      </c>
      <c r="C2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303.08790831569002</v>
      </c>
      <c r="D2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192.16768210775527</v>
      </c>
      <c r="E2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109.76922006930285</v>
      </c>
      <c r="F2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96.296186565069206</v>
      </c>
      <c r="G2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83.041008701966604</v>
      </c>
      <c r="H2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70.208350787105431</v>
      </c>
      <c r="I2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62.910640242265814</v>
      </c>
      <c r="J2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58.357285644355301</v>
      </c>
    </row>
    <row r="25" spans="2:10" ht="15" customHeight="1" x14ac:dyDescent="0.25">
      <c r="B25" s="4">
        <f>IFERROR(MAX((ROW()-ROW(ข้อมูล[[#Headers],[อัตรา]]))*0.0025+0.0175,0.0025), "")</f>
        <v>6.0000000000000005E-2</v>
      </c>
      <c r="C2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304.21937451555112</v>
      </c>
      <c r="D2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193.32801529427914</v>
      </c>
      <c r="E2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111.02050194164944</v>
      </c>
      <c r="F2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97.585021357627852</v>
      </c>
      <c r="G2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84.385682804845132</v>
      </c>
      <c r="H2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71.643105847816486</v>
      </c>
      <c r="I2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64.430140148550862</v>
      </c>
      <c r="J2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59.955052515275227</v>
      </c>
    </row>
    <row r="26" spans="2:10" ht="15" customHeight="1" x14ac:dyDescent="0.25">
      <c r="B26" s="4">
        <f>IFERROR(MAX((ROW()-ROW(ข้อมูล[[#Headers],[อัตรา]]))*0.0025+0.0175,0.0025), "")</f>
        <v>6.25E-2</v>
      </c>
      <c r="C26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305.35341516654842</v>
      </c>
      <c r="D26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194.49261684136638</v>
      </c>
      <c r="E26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112.28009686669012</v>
      </c>
      <c r="F26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98.883677266755697</v>
      </c>
      <c r="G26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85.742286650016752</v>
      </c>
      <c r="H26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73.092820237756882</v>
      </c>
      <c r="I26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65.966937831504325</v>
      </c>
      <c r="J26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61.571720042639157</v>
      </c>
    </row>
    <row r="27" spans="2:10" ht="15" customHeight="1" x14ac:dyDescent="0.25">
      <c r="B27" s="4">
        <f>IFERROR(MAX((ROW()-ROW(ข้อมูล[[#Headers],[อัตรา]]))*0.0025+0.0175,0.0025), "")</f>
        <v>6.5000000000000002E-2</v>
      </c>
      <c r="C27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306.49002876509786</v>
      </c>
      <c r="D27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195.66148218728543</v>
      </c>
      <c r="E27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113.54797722002601</v>
      </c>
      <c r="F27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100.19210879973242</v>
      </c>
      <c r="G27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87.110736529736158</v>
      </c>
      <c r="H27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74.557313551509708</v>
      </c>
      <c r="I27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67.520716134763958</v>
      </c>
      <c r="J27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63.206802349296375</v>
      </c>
    </row>
    <row r="28" spans="2:10" ht="15" customHeight="1" x14ac:dyDescent="0.25">
      <c r="B28" s="4">
        <f>IFERROR(MAX((ROW()-ROW(ข้อมูล[[#Headers],[อัตรา]]))*0.0025+0.0175,0.0025), "")</f>
        <v>6.7500000000000004E-2</v>
      </c>
      <c r="C28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307.62921378024174</v>
      </c>
      <c r="D28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196.83460664515269</v>
      </c>
      <c r="E28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114.82411447571582</v>
      </c>
      <c r="F28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101.51026900513602</v>
      </c>
      <c r="G28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88.490946225402126</v>
      </c>
      <c r="H28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76.036400976305558</v>
      </c>
      <c r="I28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69.091152521264675</v>
      </c>
      <c r="J28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64.859809656821525</v>
      </c>
    </row>
    <row r="29" spans="2:10" ht="15" customHeight="1" x14ac:dyDescent="0.25">
      <c r="B29" s="4">
        <f>IFERROR(MAX((ROW()-ROW(ข้อมูล[[#Headers],[อัตรา]]))*0.0025+0.0175,0.0025), "")</f>
        <v>7.0000000000000007E-2</v>
      </c>
      <c r="C2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308.77096865371942</v>
      </c>
      <c r="D2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198.01198540349534</v>
      </c>
      <c r="E2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116.10847921862405</v>
      </c>
      <c r="F2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102.8381095012281</v>
      </c>
      <c r="G2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89.882827085242695</v>
      </c>
      <c r="H2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77.529893561887462</v>
      </c>
      <c r="I2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70.677919727509178</v>
      </c>
      <c r="J2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66.530249517918321</v>
      </c>
    </row>
    <row r="30" spans="2:10" ht="15" customHeight="1" x14ac:dyDescent="0.25">
      <c r="B30" s="4">
        <f>IFERROR(MAX((ROW()-ROW(ข้อมูล[[#Headers],[อัตรา]]))*0.0025+0.0175,0.0025), "")</f>
        <v>7.2500000000000009E-2</v>
      </c>
      <c r="C3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309.91529180004181</v>
      </c>
      <c r="D3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199.19361352682739</v>
      </c>
      <c r="E3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117.40104115708263</v>
      </c>
      <c r="F3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104.17558050499785</v>
      </c>
      <c r="G3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91.286288103398618</v>
      </c>
      <c r="H3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79.037598491767653</v>
      </c>
      <c r="I3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72.280686409716566</v>
      </c>
      <c r="J3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68.21762800561919</v>
      </c>
    </row>
    <row r="31" spans="2:10" ht="15" customHeight="1" x14ac:dyDescent="0.25">
      <c r="B31" s="4">
        <f>IFERROR(MAX((ROW()-ROW(ข้อมูล[[#Headers],[อัตรา]]))*0.0025+0.0175,0.0025), "")</f>
        <v>7.5000000000000011E-2</v>
      </c>
      <c r="C3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311.06218160656431</v>
      </c>
      <c r="D3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200.37948595623766</v>
      </c>
      <c r="E3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118.70176913585424</v>
      </c>
      <c r="F3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105.5226308618314</v>
      </c>
      <c r="G3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92.701236000273809</v>
      </c>
      <c r="H3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80.559319355180733</v>
      </c>
      <c r="I3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73.89911777974595</v>
      </c>
      <c r="J3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69.921450855277939</v>
      </c>
    </row>
    <row r="32" spans="2:10" ht="15" customHeight="1" x14ac:dyDescent="0.25">
      <c r="B32" s="4">
        <f>IFERROR(MAX((ROW()-ROW(ข้อมูล[[#Headers],[อัตรา]]))*0.0025+0.0175,0.0025), "")</f>
        <v>7.7499999999999999E-2</v>
      </c>
      <c r="C3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312.21163643356266</v>
      </c>
      <c r="D3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201.5695975099903</v>
      </c>
      <c r="E3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120.01063114938812</v>
      </c>
      <c r="F3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106.87920807577348</v>
      </c>
      <c r="G3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94.127575304021605</v>
      </c>
      <c r="H3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82.094856419055461</v>
      </c>
      <c r="I3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75.532876228830588</v>
      </c>
      <c r="J3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71.641224555904316</v>
      </c>
    </row>
    <row r="33" spans="2:10" ht="15" customHeight="1" x14ac:dyDescent="0.25">
      <c r="B33" s="4">
        <f>IFERROR(MAX((ROW()-ROW(ข้อมูล[[#Headers],[อัตรา]]))*0.0025+0.0175,0.0025), "")</f>
        <v>0.08</v>
      </c>
      <c r="C3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313.36365461430847</v>
      </c>
      <c r="D3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202.76394288413681</v>
      </c>
      <c r="E3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121.32759435535694</v>
      </c>
      <c r="F3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108.24525834034816</v>
      </c>
      <c r="G3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95.565208433035139</v>
      </c>
      <c r="H3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83.64400689934628</v>
      </c>
      <c r="I3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77.181621937300307</v>
      </c>
      <c r="J3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73.37645738793762</v>
      </c>
    </row>
    <row r="34" spans="2:10" ht="15" customHeight="1" x14ac:dyDescent="0.25">
      <c r="B34" s="4">
        <f>IFERROR(MAX((ROW()-ROW(ข้อมูล[[#Headers],[อัตรา]]))*0.0025+0.0175,0.0025), "")</f>
        <v>8.2500000000000004E-2</v>
      </c>
      <c r="C3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314.51823445514697</v>
      </c>
      <c r="D3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203.96251665314057</v>
      </c>
      <c r="E3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122.65262508846416</v>
      </c>
      <c r="F3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109.62072656990408</v>
      </c>
      <c r="G3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97.014035779311527</v>
      </c>
      <c r="H3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85.206565231087126</v>
      </c>
      <c r="I3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78.84501346861876</v>
      </c>
      <c r="J3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75.126660405092395</v>
      </c>
    </row>
    <row r="35" spans="2:10" ht="15" customHeight="1" x14ac:dyDescent="0.25">
      <c r="B35" s="4">
        <f>IFERROR(MAX((ROW()-ROW(ข้อมูล[[#Headers],[อัตรา]]))*0.0025+0.0175,0.0025), "")</f>
        <v>8.5000000000000006E-2</v>
      </c>
      <c r="C3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315.67537423557394</v>
      </c>
      <c r="D3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205.16531327051251</v>
      </c>
      <c r="E3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123.98568887451113</v>
      </c>
      <c r="F3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111.00555643145093</v>
      </c>
      <c r="G3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98.473955792559323</v>
      </c>
      <c r="H3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86.782323336553404</v>
      </c>
      <c r="I3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80.522708346213122</v>
      </c>
      <c r="J3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76.891348358433362</v>
      </c>
    </row>
    <row r="36" spans="2:10" ht="15" customHeight="1" x14ac:dyDescent="0.25">
      <c r="B36" s="4">
        <f>IFERROR(MAX((ROW()-ROW(ข้อมูล[[#Headers],[อัตรา]]))*0.0025+0.0175,0.0025), "")</f>
        <v>8.7500000000000008E-2</v>
      </c>
      <c r="C36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316.8350722083153</v>
      </c>
      <c r="D36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206.37232706945878</v>
      </c>
      <c r="E36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125.32675044471249</v>
      </c>
      <c r="F36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112.39969037695219</v>
      </c>
      <c r="G36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99.944865064920435</v>
      </c>
      <c r="H36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88.371070890943486</v>
      </c>
      <c r="I36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82.21436361172735</v>
      </c>
      <c r="J36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78.670040561337174</v>
      </c>
    </row>
    <row r="37" spans="2:10" ht="15" customHeight="1" x14ac:dyDescent="0.25">
      <c r="B37" s="4">
        <f>IFERROR(MAX((ROW()-ROW(ข้อมูล[[#Headers],[อัตรา]]))*0.0025+0.0175,0.0025), "")</f>
        <v>0.09</v>
      </c>
      <c r="C37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317.99732659940685</v>
      </c>
      <c r="D37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207.58355226354007</v>
      </c>
      <c r="E37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126.67577375024946</v>
      </c>
      <c r="F37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113.80306967604061</v>
      </c>
      <c r="G37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101.4266584161785</v>
      </c>
      <c r="H37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89.972595585017302</v>
      </c>
      <c r="I37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83.919636363484344</v>
      </c>
      <c r="J37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80.462261694478272</v>
      </c>
    </row>
    <row r="38" spans="2:10" ht="15" customHeight="1" x14ac:dyDescent="0.25">
      <c r="B38" s="4">
        <f>IFERROR(MAX((ROW()-ROW(ข้อมูล[[#Headers],[อัตรา]]))*0.0025+0.0175,0.0025), "")</f>
        <v>9.2499999999999999E-2</v>
      </c>
      <c r="C38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319.1621356082747</v>
      </c>
      <c r="D38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208.79898294734167</v>
      </c>
      <c r="E38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128.03272197704885</v>
      </c>
      <c r="F38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115.21563444912097</v>
      </c>
      <c r="G38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102.9192289793279</v>
      </c>
      <c r="H38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91.586683384158007</v>
      </c>
      <c r="I38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85.638184274095423</v>
      </c>
      <c r="J38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82.267542550427606</v>
      </c>
    </row>
    <row r="39" spans="2:10" ht="15" customHeight="1" x14ac:dyDescent="0.25">
      <c r="B39" s="4">
        <f>IFERROR(MAX((ROW()-ROW(ข้อมูล[[#Headers],[อัตรา]]))*0.0025+0.0175,0.0025), "")</f>
        <v>9.5000000000000001E-2</v>
      </c>
      <c r="C3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320.32949740781686</v>
      </c>
      <c r="D3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210.01861309715508</v>
      </c>
      <c r="E3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129.39755756077702</v>
      </c>
      <c r="F3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116.63732370082693</v>
      </c>
      <c r="G3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104.42246828637865</v>
      </c>
      <c r="H3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93.213118783351803</v>
      </c>
      <c r="I3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87.369666086307447</v>
      </c>
      <c r="J3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84.085420717874811</v>
      </c>
    </row>
    <row r="40" spans="2:10" ht="15" customHeight="1" x14ac:dyDescent="0.25">
      <c r="B40" s="4">
        <f>IFERROR(MAX((ROW()-ROW(ข้อมูล[[#Headers],[อัตรา]]))*0.0025+0.0175,0.0025), "")</f>
        <v>9.7500000000000003E-2</v>
      </c>
      <c r="C4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321.4994101444866</v>
      </c>
      <c r="D4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211.24243657167111</v>
      </c>
      <c r="E4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130.77024220203776</v>
      </c>
      <c r="F4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118.06807535379663</v>
      </c>
      <c r="G4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105.93626635427559</v>
      </c>
      <c r="H4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94.851685057611661</v>
      </c>
      <c r="I4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89.113742086327065</v>
      </c>
      <c r="J4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85.915441205875069</v>
      </c>
    </row>
    <row r="41" spans="2:10" ht="15" customHeight="1" x14ac:dyDescent="0.25">
      <c r="B41" s="4">
        <f>IFERROR(MAX((ROW()-ROW(ข้อมูล[[#Headers],[อัตรา]]))*0.0025+0.0175,0.0025), "")</f>
        <v>0.1</v>
      </c>
      <c r="C4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322.67187193837481</v>
      </c>
      <c r="D4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212.47044711268276</v>
      </c>
      <c r="E4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132.15073688176165</v>
      </c>
      <c r="F4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119.50782628273338</v>
      </c>
      <c r="G4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107.46051177081161</v>
      </c>
      <c r="H4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96.502164507400778</v>
      </c>
      <c r="I4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90.870074554006052</v>
      </c>
      <c r="J4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87.757157008879872</v>
      </c>
    </row>
    <row r="42" spans="2:10" ht="15" customHeight="1" x14ac:dyDescent="0.25">
      <c r="B42" s="4">
        <f>IFERROR(MAX((ROW()-ROW(ข้อมูล[[#Headers],[อัตรา]]))*0.0025+0.0175,0.0025), "")</f>
        <v>0.10250000000000001</v>
      </c>
      <c r="C4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323.84688088329523</v>
      </c>
      <c r="D4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213.70263834580007</v>
      </c>
      <c r="E4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133.53900187677661</v>
      </c>
      <c r="F4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120.9565123487171</v>
      </c>
      <c r="G4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108.99509178041792</v>
      </c>
      <c r="H4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98.164338698644428</v>
      </c>
      <c r="I4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92.638328189413087</v>
      </c>
      <c r="J4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89.610129613633475</v>
      </c>
    </row>
    <row r="43" spans="2:10" ht="15" customHeight="1" x14ac:dyDescent="0.25">
      <c r="B43" s="4">
        <f>IFERROR(MAX((ROW()-ROW(ข้อมูล[[#Headers],[อัตรา]]))*0.0025+0.0175,0.0025), "")</f>
        <v>0.10500000000000001</v>
      </c>
      <c r="C4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325.02443504686926</v>
      </c>
      <c r="D4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214.93900378117462</v>
      </c>
      <c r="E4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134.93499677554698</v>
      </c>
      <c r="F4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122.41406843373265</v>
      </c>
      <c r="G4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110.53989236971704</v>
      </c>
      <c r="H4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99.837988696949523</v>
      </c>
      <c r="I4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94.41817051545145</v>
      </c>
      <c r="J4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91.473929449307136</v>
      </c>
    </row>
    <row r="44" spans="2:10" ht="15" customHeight="1" x14ac:dyDescent="0.25">
      <c r="B44" s="4">
        <f>IFERROR(MAX((ROW()-ROW(ข้อมูล[[#Headers],[อัตรา]]))*0.0025+0.0175,0.0025), "")</f>
        <v>0.1075</v>
      </c>
      <c r="C4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326.20453247061215</v>
      </c>
      <c r="D4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216.17953681423523</v>
      </c>
      <c r="E4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136.33868049407076</v>
      </c>
      <c r="F4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123.88042847538198</v>
      </c>
      <c r="G4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112.09479835272698</v>
      </c>
      <c r="H4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101.52289529568482</v>
      </c>
      <c r="I4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96.20927225631236</v>
      </c>
      <c r="J4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93.348136282497919</v>
      </c>
    </row>
    <row r="45" spans="2:10" ht="15" customHeight="1" x14ac:dyDescent="0.25">
      <c r="B45" s="4">
        <f>IFERROR(MAX((ROW()-ROW(ข้อมูล[[#Headers],[อัตรา]]))*0.0025+0.0175,0.0025), "")</f>
        <v>0.11</v>
      </c>
      <c r="C4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327.38717117002039</v>
      </c>
      <c r="D4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217.42423072643308</v>
      </c>
      <c r="E4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137.75001129192248</v>
      </c>
      <c r="F4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125.3555255017455</v>
      </c>
      <c r="G4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113.65969345560889</v>
      </c>
      <c r="H4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103.21883923760568</v>
      </c>
      <c r="I4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98.011307691674915</v>
      </c>
      <c r="J4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95.232339558939969</v>
      </c>
    </row>
    <row r="46" spans="2:10" ht="15" customHeight="1" x14ac:dyDescent="0.25">
      <c r="B46" s="4">
        <f>IFERROR(MAX((ROW()-ROW(ข้อมูล[[#Headers],[อัตรา]]))*0.0025+0.0175,0.0025), "")</f>
        <v>0.1125</v>
      </c>
      <c r="C46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328.57234913465896</v>
      </c>
      <c r="D46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218.67307868599806</v>
      </c>
      <c r="E46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139.16894678843101</v>
      </c>
      <c r="F46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126.83929166636149</v>
      </c>
      <c r="G46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115.2344604008526</v>
      </c>
      <c r="H46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104.9256014297403</v>
      </c>
      <c r="I46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99.823954986679979</v>
      </c>
      <c r="J46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97.126138693965231</v>
      </c>
    </row>
    <row r="47" spans="2:10" ht="15" customHeight="1" x14ac:dyDescent="0.25">
      <c r="B47" s="4">
        <f>IFERROR(MAX((ROW()-ROW(ข้อมูล[[#Headers],[อัตรา]]))*0.0025+0.0175,0.0025), "")</f>
        <v>0.115</v>
      </c>
      <c r="C47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329.76006432825091</v>
      </c>
      <c r="D47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219.92607374870397</v>
      </c>
      <c r="E47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140.59544397898031</v>
      </c>
      <c r="F47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128.33165828328939</v>
      </c>
      <c r="G47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116.81898099079983</v>
      </c>
      <c r="H47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106.6429631512859</v>
      </c>
      <c r="I47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101.6468964978131</v>
      </c>
      <c r="J47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99.029143313906658</v>
      </c>
    </row>
    <row r="48" spans="2:10" ht="15" customHeight="1" x14ac:dyDescent="0.25">
      <c r="B48" s="4">
        <f>IFERROR(MAX((ROW()-ROW(ข้อมูล[[#Headers],[อัตรา]]))*0.0025+0.0175,0.0025), "")</f>
        <v>0.11750000000000001</v>
      </c>
      <c r="C48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330.95031468876596</v>
      </c>
      <c r="D48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221.18320885864443</v>
      </c>
      <c r="E48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142.0294592514218</v>
      </c>
      <c r="F48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129.83255586222577</v>
      </c>
      <c r="G48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118.41313619040652</v>
      </c>
      <c r="H48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108.37070625429473</v>
      </c>
      <c r="I48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103.47981905493145</v>
      </c>
      <c r="J48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100.94097345076413</v>
      </c>
    </row>
    <row r="49" spans="2:10" ht="15" customHeight="1" x14ac:dyDescent="0.25">
      <c r="B49" s="4">
        <f>IFERROR(MAX((ROW()-ROW(ข้อมูล[[#Headers],[อัตรา]]))*0.0025+0.0175,0.0025), "")</f>
        <v>0.12000000000000001</v>
      </c>
      <c r="C4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332.14309812851195</v>
      </c>
      <c r="D4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222.44447684901775</v>
      </c>
      <c r="E4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143.47094840258737</v>
      </c>
      <c r="F4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131.34191414364119</v>
      </c>
      <c r="G4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120.01680620915137</v>
      </c>
      <c r="H4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110.108613356961</v>
      </c>
      <c r="I4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105.32241421976279</v>
      </c>
      <c r="J4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102.86125969255045</v>
      </c>
    </row>
    <row r="50" spans="2:10" ht="15" customHeight="1" x14ac:dyDescent="0.25">
      <c r="B50" s="4">
        <f>IFERROR(MAX((ROW()-ROW(ข้อมูล[[#Headers],[อัตรา]]))*0.0025+0.0175,0.0025), "")</f>
        <v>0.1225</v>
      </c>
      <c r="C5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333.33841253422577</v>
      </c>
      <c r="D5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223.70987044292193</v>
      </c>
      <c r="E5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144.919866654891</v>
      </c>
      <c r="F5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132.85966213390671</v>
      </c>
      <c r="G5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121.62987058200007</v>
      </c>
      <c r="H5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111.8564680293495</v>
      </c>
      <c r="I5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107.17437852128899</v>
      </c>
      <c r="J5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104.78964329180587</v>
      </c>
    </row>
    <row r="51" spans="2:10" ht="15" customHeight="1" x14ac:dyDescent="0.25">
      <c r="B51" s="4">
        <f>IFERROR(MAX((ROW()-ROW(ข้อมูล[[#Headers],[อัตรา]]))*0.0025+0.0175,0.0025), "")</f>
        <v>0.125</v>
      </c>
      <c r="C5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334.53625576716524</v>
      </c>
      <c r="D5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224.97938225415839</v>
      </c>
      <c r="E5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146.37616867300818</v>
      </c>
      <c r="F5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134.38572814037929</v>
      </c>
      <c r="G5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123.25220824933974</v>
      </c>
      <c r="H5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113.61405497143694</v>
      </c>
      <c r="I5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109.03541366850234</v>
      </c>
      <c r="J5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106.72577623481595</v>
      </c>
    </row>
    <row r="52" spans="2:10" ht="15" customHeight="1" x14ac:dyDescent="0.25">
      <c r="B52" s="4">
        <f>IFERROR(MAX((ROW()-ROW(ข้อมูล[[#Headers],[อัตรา]]))*0.0025+0.0175,0.0025), "")</f>
        <v>0.1275</v>
      </c>
      <c r="C5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335.73662566320257</v>
      </c>
      <c r="D5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226.25300478804547</v>
      </c>
      <c r="E5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147.83980858062208</v>
      </c>
      <c r="F5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135.92003980641695</v>
      </c>
      <c r="G5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124.88369763580197</v>
      </c>
      <c r="H5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115.38116018336478</v>
      </c>
      <c r="I5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110.90522674109292</v>
      </c>
      <c r="J5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108.66932127408943</v>
      </c>
    </row>
    <row r="53" spans="2:10" ht="15" customHeight="1" x14ac:dyDescent="0.25">
      <c r="B53" s="4">
        <f>IFERROR(MAX((ROW()-ROW(ข้อมูล[[#Headers],[อัตรา]]))*0.0025+0.0175,0.0025), "")</f>
        <v>0.13</v>
      </c>
      <c r="C5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336.9395200329177</v>
      </c>
      <c r="D5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227.53073044224024</v>
      </c>
      <c r="E5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149.31073997722484</v>
      </c>
      <c r="F5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137.46252414629296</v>
      </c>
      <c r="G5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126.5242167278961</v>
      </c>
      <c r="H5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117.15757112783035</v>
      </c>
      <c r="I5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112.78353035868446</v>
      </c>
      <c r="J5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110.61995192665611</v>
      </c>
    </row>
    <row r="54" spans="2:10" ht="15" customHeight="1" x14ac:dyDescent="0.25">
      <c r="B54" s="4">
        <f>IFERROR(MAX((ROW()-ROW(ข้อมูล[[#Headers],[อัตรา]]))*0.0025+0.0175,0.0025), "")</f>
        <v>0.13250000000000001</v>
      </c>
      <c r="C5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338.14493666169324</v>
      </c>
      <c r="D5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228.81255150756962</v>
      </c>
      <c r="E5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150.7889159549637</v>
      </c>
      <c r="F5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139.01310757998203</v>
      </c>
      <c r="G5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128.17364315038068</v>
      </c>
      <c r="H5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118.94307688456976</v>
      </c>
      <c r="I5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114.67004282929108</v>
      </c>
      <c r="J5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112.57735244072681</v>
      </c>
    </row>
    <row r="55" spans="2:10" ht="15" customHeight="1" x14ac:dyDescent="0.25">
      <c r="B55" s="4">
        <f>IFERROR(MAX((ROW()-ROW(ข้อมูล[[#Headers],[อัตรา]]))*0.0025+0.0175,0.0025), "")</f>
        <v>0.13500000000000001</v>
      </c>
      <c r="C5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339.35287330980975</v>
      </c>
      <c r="D5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230.0984601688703</v>
      </c>
      <c r="E5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152.27428911552045</v>
      </c>
      <c r="F5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140.57171596778906</v>
      </c>
      <c r="G5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129.83185424130261</v>
      </c>
      <c r="H5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120.7374682969109</v>
      </c>
      <c r="I5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116.56448827771132</v>
      </c>
      <c r="J5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114.5412177332244</v>
      </c>
    </row>
    <row r="56" spans="2:10" ht="15" customHeight="1" x14ac:dyDescent="0.25">
      <c r="B56" s="4">
        <f>IFERROR(MAX((ROW()-ROW(ข้อมูล[[#Headers],[อัตรา]]))*0.0025+0.0175,0.0025), "")</f>
        <v>0.13750000000000001</v>
      </c>
      <c r="C56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340.56332771254205</v>
      </c>
      <c r="D56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231.38844850583655</v>
      </c>
      <c r="E56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153.76681158701385</v>
      </c>
      <c r="F56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142.13827464479419</v>
      </c>
      <c r="G56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131.49872712564016</v>
      </c>
      <c r="H56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122.5405381103994</v>
      </c>
      <c r="I56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118.46659675461557</v>
      </c>
      <c r="J56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116.51125330064563</v>
      </c>
    </row>
    <row r="57" spans="2:10" ht="15" customHeight="1" x14ac:dyDescent="0.25">
      <c r="B57" s="4">
        <f>IFERROR(MAX((ROW()-ROW(ข้อมูล[[#Headers],[อัตรา]]))*0.0025+0.0175,0.0025), "")</f>
        <v>0.14000000000000001</v>
      </c>
      <c r="C57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341.7762975802562</v>
      </c>
      <c r="D57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232.68250849387695</v>
      </c>
      <c r="E57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155.26643504091444</v>
      </c>
      <c r="F57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143.71270845508681</v>
      </c>
      <c r="G57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133.17413878748869</v>
      </c>
      <c r="H57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124.35208110352387</v>
      </c>
      <c r="I57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120.3761043271149</v>
      </c>
      <c r="J57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118.48717510565346</v>
      </c>
    </row>
    <row r="58" spans="2:10" ht="15" customHeight="1" x14ac:dyDescent="0.25">
      <c r="B58" s="4">
        <f>IFERROR(MAX((ROW()-ROW(ข้อมูล[[#Headers],[อัตรา]]))*0.0025+0.0175,0.0025), "")</f>
        <v>0.14250000000000002</v>
      </c>
      <c r="C58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342.99178059850703</v>
      </c>
      <c r="D58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233.98063200497873</v>
      </c>
      <c r="E58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156.77311070896101</v>
      </c>
      <c r="F58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145.29494178576374</v>
      </c>
      <c r="G58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134.85796614073325</v>
      </c>
      <c r="H58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126.17189421058706</v>
      </c>
      <c r="I58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122.29275315162339</v>
      </c>
      <c r="J58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120.46870944172525</v>
      </c>
    </row>
    <row r="59" spans="2:10" ht="15" customHeight="1" x14ac:dyDescent="0.25">
      <c r="B59" s="4">
        <f>IFERROR(MAX((ROW()-ROW(ข้อมูล[[#Headers],[อัตรา]]))*0.0025+0.0175,0.0025), "")</f>
        <v>0.14500000000000002</v>
      </c>
      <c r="C59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344.20977442813739</v>
      </c>
      <c r="D59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235.28281080858065</v>
      </c>
      <c r="E59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158.28678940006861</v>
      </c>
      <c r="F59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146.88489860066542</v>
      </c>
      <c r="G59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136.55008609815584</v>
      </c>
      <c r="H59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127.99977663679169</v>
      </c>
      <c r="I59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124.21629152984639</v>
      </c>
      <c r="J59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122.45559277810214</v>
      </c>
    </row>
    <row r="60" spans="2:10" ht="15" customHeight="1" x14ac:dyDescent="0.25">
      <c r="B60" s="4">
        <f>IFERROR(MAX((ROW()-ROW(ข้อมูล[[#Headers],[อัตรา]]))*0.0025+0.0175,0.0025), "")</f>
        <v>0.14750000000000002</v>
      </c>
      <c r="C60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345.43027670537657</v>
      </c>
      <c r="D60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236.58903657245341</v>
      </c>
      <c r="E60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159.80742151721785</v>
      </c>
      <c r="F60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148.48250247382717</v>
      </c>
      <c r="G60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138.25037563892971</v>
      </c>
      <c r="H60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129.83552996562742</v>
      </c>
      <c r="I60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126.14647394873984</v>
      </c>
      <c r="J60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124.44757158719466</v>
      </c>
    </row>
    <row r="61" spans="2:10" ht="15" customHeight="1" x14ac:dyDescent="0.25">
      <c r="B61" s="4">
        <f>IFERROR(MAX((ROW()-ROW(ข้อมูล[[#Headers],[อัตรา]]))*0.0025+0.0175,0.0025), "")</f>
        <v>0.15000000000000002</v>
      </c>
      <c r="C61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346.65328504194139</v>
      </c>
      <c r="D61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237.8993008635874</v>
      </c>
      <c r="E61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161.33495707431558</v>
      </c>
      <c r="F61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150.08767662262099</v>
      </c>
      <c r="G61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139.95871187445729</v>
      </c>
      <c r="H61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131.67895825866376</v>
      </c>
      <c r="I61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128.08306110529355</v>
      </c>
      <c r="J61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126.44440215650437</v>
      </c>
    </row>
    <row r="62" spans="2:10" ht="15" customHeight="1" x14ac:dyDescent="0.25">
      <c r="B62" s="4">
        <f>IFERROR(MAX((ROW()-ROW(ข้อมูล[[#Headers],[อัตรา]]))*0.0025+0.0175,0.0025), "")</f>
        <v>0.15250000000000002</v>
      </c>
      <c r="C62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347.8787970251359</v>
      </c>
      <c r="D62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239.21359514908835</v>
      </c>
      <c r="E62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162.86934571301722</v>
      </c>
      <c r="F62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151.70034394056634</v>
      </c>
      <c r="G62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141.67497211251222</v>
      </c>
      <c r="H62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133.52986814787025</v>
      </c>
      <c r="I62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130.02581991699441</v>
      </c>
      <c r="J62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128.44585038702186</v>
      </c>
    </row>
    <row r="63" spans="2:10" ht="15" customHeight="1" x14ac:dyDescent="0.25">
      <c r="B63" s="4">
        <f>IFERROR(MAX((ROW()-ROW(ข้อมูล[[#Headers],[อัตรา]]))*0.0025+0.0175,0.0025), "")</f>
        <v>0.15500000000000003</v>
      </c>
      <c r="C63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349.10681021795432</v>
      </c>
      <c r="D63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240.53191079708049</v>
      </c>
      <c r="E63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164.41053671950084</v>
      </c>
      <c r="F63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153.32042702978788</v>
      </c>
      <c r="G63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143.39903391965083</v>
      </c>
      <c r="H63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135.38806892059969</v>
      </c>
      <c r="I63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131.97452351882379</v>
      </c>
      <c r="J63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130.45169157995775</v>
      </c>
    </row>
    <row r="64" spans="2:10" ht="15" customHeight="1" x14ac:dyDescent="0.25">
      <c r="B64" s="4">
        <f>IFERROR(MAX((ROW()-ROW(ข้อมูล[[#Headers],[อัตรา]]))*0.0025+0.0175,0.0025), "")</f>
        <v>0.15750000000000003</v>
      </c>
      <c r="C64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350.33732215918246</v>
      </c>
      <c r="D64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241.8542390776158</v>
      </c>
      <c r="E64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165.95847904118384</v>
      </c>
      <c r="F64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154.94784823309922</v>
      </c>
      <c r="G64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145.13077518186125</v>
      </c>
      <c r="H64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137.25337259738504</v>
      </c>
      <c r="I64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133.92895124763749</v>
      </c>
      <c r="J64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132.46171021355778</v>
      </c>
    </row>
    <row r="65" spans="2:10" ht="15" customHeight="1" x14ac:dyDescent="0.25">
      <c r="B65" s="4">
        <f>IFERROR(MAX((ROW()-ROW(ข้อมูล[[#Headers],[อัตรา]]))*0.0025+0.0175,0.0025), "")</f>
        <v>0.16000000000000003</v>
      </c>
      <c r="C65" s="5">
        <f>IFERROR(PMT(INDEX(ข้อมูล[],ROW()-ROW(ข้อมูล[[#Headers],[3]]),1)/12,ข้อมูล[[#Headers],[3]]*12,-จำนวนสินเชื่อ,0,IF(วันครบกำหนดการชำระเงิน="สิ้นสุดของรอบระยะเวลา",0,1)), "")</f>
        <v>351.57033036350083</v>
      </c>
      <c r="D65" s="5">
        <f>IFERROR(PMT(INDEX(ข้อมูล[],ROW()-ROW(ข้อมูล[[#Headers],[5]]),1)/12,ข้อมูล[[#Headers],[5]]*12,-จำนวนสินเชื่อ,0,IF(วันครบกำหนดการชำระเงิน="สิ้นสุดของรอบระยะเวลา",0,1)), "")</f>
        <v>243.18057116359134</v>
      </c>
      <c r="E65" s="5">
        <f>IFERROR(PMT(INDEX(ข้อมูล[],ROW()-ROW(ข้อมูล[[#Headers],[10]]),1)/12,ข้อมูล[[#Headers],[10]]*12,-จำนวนสินเชื่อ,0,IF(วันครบกำหนดการชำระเงิน="สิ้นสุดของรอบระยะเวลา",0,1)), "")</f>
        <v>167.51312130337254</v>
      </c>
      <c r="F65" s="5">
        <f>IFERROR(PMT(INDEX(ข้อมูล[],ROW()-ROW(ข้อมูล[[#Headers],[12]]),1)/12,ข้อมูล[[#Headers],[12]]*12,-จำนวนสินเชื่อ,0,IF(วันครบกำหนดการชำระเงิน="สิ้นสุดของรอบระยะเวลา",0,1)), "")</f>
        <v>156.58252966569285</v>
      </c>
      <c r="G65" s="5">
        <f>IFERROR(PMT(INDEX(ข้อมูล[],ROW()-ROW(ข้อมูล[[#Headers],[15]]),1)/12,ข้อมูล[[#Headers],[15]]*12,-จำนวนสินเชื่อ,0,IF(วันครบกำหนดการชำระเงิน="สิ้นสุดของรอบระยะเวลา",0,1)), "")</f>
        <v>146.87007416342351</v>
      </c>
      <c r="H65" s="5">
        <f>IFERROR(PMT(INDEX(ข้อมูล[],ROW()-ROW(ข้อมูล[[#Headers],[20]]),1)/12,ข้อมูล[[#Headers],[20]]*12,-จำนวนสินเชื่อ,0,IF(วันครบกำหนดการชำระเงิน="สิ้นสุดของรอบระยะเวลา",0,1)), "")</f>
        <v>139.12559400271149</v>
      </c>
      <c r="I65" s="5">
        <f>IFERROR(PMT(INDEX(ข้อมูล[],ROW()-ROW(ข้อมูล[[#Headers],[25]]),1)/12,ข้อมูล[[#Headers],[25]]*12,-จำนวนสินเชื่อ,0,IF(วันครบกำหนดการชำระเงิน="สิ้นสุดของรอบระยะเวลา",0,1)), "")</f>
        <v>135.88888861476619</v>
      </c>
      <c r="J65" s="5">
        <f>IFERROR(PMT(INDEX(ข้อมูล[],ROW()-ROW(ข้อมูล[[#Headers],[30]]),1)/12,ข้อมูล[[#Headers],[30]]*12,-จำนวนสินเชื่อ,0,IF(วันครบกำหนดการชำระเงิน="สิ้นสุดของรอบระยะเวลา",0,1)), "")</f>
        <v>134.47569971164739</v>
      </c>
    </row>
  </sheetData>
  <mergeCells count="17">
    <mergeCell ref="B2:J2"/>
    <mergeCell ref="F3:H3"/>
    <mergeCell ref="F4:H4"/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</mergeCells>
  <conditionalFormatting sqref="B9:J65">
    <cfRule type="expression" dxfId="20" priority="1">
      <formula>$B9=$D$3</formula>
    </cfRule>
  </conditionalFormatting>
  <dataValidations count="20">
    <dataValidation type="list" errorStyle="warning" allowBlank="1" showInputMessage="1" showErrorMessage="1" error="เลือกตัวเลือกวันครบกำหนดการชำระเงินจากรายการ เลือก ยกเลิก กด ALT+ลูกศรลงเพื่อดูตัวเลือก แล้วกดปุ่มลูกศรลง และ ENTER เพื่อทำการเลือก" prompt="เลือกตัวเลือกวันครบกำหนดการชำระเงินจากรายการในเซลล์นี้ กด ALT+ลูกศรลงเพื่อดูตัวเลือก แล้วกดปุ่มลูกศรลง และ ENTER เพื่อทำการเลือก" sqref="D6:E6" xr:uid="{00000000-0002-0000-0000-000000000000}">
      <formula1>"สิ้นสุดของรอบระยะเวลา,เริ่มต้นรอบระยะเวลา"</formula1>
    </dataValidation>
    <dataValidation allowBlank="1" showInputMessage="1" showErrorMessage="1" prompt="สร้างการวิเคราะห์เงินกู้ในเวิร์กชีตนี้ ใส่อัตราดอกเบี้ย จำนวนปีที่กู้ จำนวนเงินกู้ และวันครบกำหนดการชำระเงิน ตารางข้อมูลโดยเริ่มจากในเซลล์ B8 จะถูกอัปเดตโดยอัตโนมัติ" sqref="A1" xr:uid="{00000000-0002-0000-0000-000001000000}"/>
    <dataValidation allowBlank="1" showInputMessage="1" showErrorMessage="1" prompt="ชื่อเรื่องของเวิร์กชีตนี้จะอยู่ในเซลล์นี้ ตัวแบ่งส่วนข้อมูลอัตราอยู่ในเซลล์ L2" sqref="B1" xr:uid="{00000000-0002-0000-0000-000002000000}"/>
    <dataValidation allowBlank="1" showInputMessage="1" showErrorMessage="1" prompt="ใส่ค่าในเซลล์ D3 ถึง D6 ยอดชำระรายเดือนและยอดชำระรวม และยอดรวมดอกเบี้ยจะถูกคำนวณโดยอัตโนมัติในเซลล์ I3 ถึง I5" sqref="B2:J2" xr:uid="{00000000-0002-0000-0000-000003000000}"/>
    <dataValidation allowBlank="1" showInputMessage="1" showErrorMessage="1" prompt="จำนวนเงินรายปีจะถูกคำนวณโดยอัตโนมัติในคอลัมน์ C ถึง J ในตารางด้านล่าง" sqref="C7:J7" xr:uid="{00000000-0002-0000-0000-000004000000}"/>
    <dataValidation allowBlank="1" showInputMessage="1" showErrorMessage="1" prompt="อัตราจะถูกคำนวณโดยอัตโนมัติในคอลัมน์นี้ภายใต้หัวข้อนี้" sqref="B8" xr:uid="{00000000-0002-0000-0000-000005000000}"/>
    <dataValidation allowBlank="1" showInputMessage="1" showErrorMessage="1" prompt="จำนวนเงินสำหรับปีนี้จะถูกคำนวณโดยอัตโนมัติในคอลัมน์นี้ภายใต้หัวข้อนี้" sqref="C8:J8" xr:uid="{00000000-0002-0000-0000-000006000000}"/>
    <dataValidation allowBlank="1" showInputMessage="1" showErrorMessage="1" prompt="ใส่อัตราดอกเบี้ยในเซลล์ทางด้านขวา" sqref="B3:C3" xr:uid="{00000000-0002-0000-0000-000007000000}"/>
    <dataValidation allowBlank="1" showInputMessage="1" showErrorMessage="1" prompt="ยอดชำระรายเดือนจะถูกคำนวณโดยอัตโนมัติในเซลล์ทางด้านขวา" sqref="F3:H3" xr:uid="{00000000-0002-0000-0000-000008000000}"/>
    <dataValidation allowBlank="1" showInputMessage="1" showErrorMessage="1" prompt="ยอดชำระรายเดือนจะถูกคำนวณโดยอัตโนมัติในเซลล์นี้" sqref="I3:J3" xr:uid="{00000000-0002-0000-0000-000009000000}"/>
    <dataValidation allowBlank="1" showInputMessage="1" showErrorMessage="1" prompt="ยอดชำระรวมจะถูกคำนวณโดยอัตโนมัติในเซลล์ทางด้านขวา" sqref="F4:H4" xr:uid="{00000000-0002-0000-0000-00000A000000}"/>
    <dataValidation allowBlank="1" showInputMessage="1" showErrorMessage="1" prompt="ยอดชำระรวมจะถูกคำนวณโดยอัตโนมัติในเซลล์นี้" sqref="I4:J4" xr:uid="{00000000-0002-0000-0000-00000B000000}"/>
    <dataValidation allowBlank="1" showInputMessage="1" showErrorMessage="1" prompt="ยอดรวมดอกเบี้ยจะถูกคำนวณโดยอัตโนมัติในเซลล์ทางด้านขวา" sqref="F5:H5" xr:uid="{00000000-0002-0000-0000-00000C000000}"/>
    <dataValidation allowBlank="1" showInputMessage="1" showErrorMessage="1" prompt="ยอดรวมดอกเบี้ยจะถูกคำนวณโดยอัตโนมัติในเซลล์นี้" sqref="I5:J5" xr:uid="{00000000-0002-0000-0000-00000D000000}"/>
    <dataValidation allowBlank="1" showInputMessage="1" showErrorMessage="1" prompt="ใส่จำนวนปีที่กู้ในเซลล์ทางด้านขวา" sqref="B4:C4" xr:uid="{00000000-0002-0000-0000-00000E000000}"/>
    <dataValidation allowBlank="1" showInputMessage="1" showErrorMessage="1" prompt="ใส่จำนวนปีที่กู้ในเซลล์นี้" sqref="D4:E4" xr:uid="{00000000-0002-0000-0000-00000F000000}"/>
    <dataValidation allowBlank="1" showInputMessage="1" showErrorMessage="1" prompt="ใส่อัตราดอกเบี้ยในเซลล์นี้" sqref="D3:E3" xr:uid="{00000000-0002-0000-0000-000010000000}"/>
    <dataValidation allowBlank="1" showInputMessage="1" showErrorMessage="1" prompt="ใส่จำนวนเงินกู้ในเซลล์ทางด้านขวา" sqref="B5:C5" xr:uid="{00000000-0002-0000-0000-000011000000}"/>
    <dataValidation allowBlank="1" showInputMessage="1" showErrorMessage="1" prompt="ใส่จำนวนเงินกู้ในเซลล์นี้" sqref="D5:E5" xr:uid="{00000000-0002-0000-0000-000012000000}"/>
    <dataValidation allowBlank="1" showInputMessage="1" showErrorMessage="1" prompt="เลือกตัวเลือกวันครบกำหนดการชำระเงินในเซลล์ทางด้านขวา" sqref="B6:C6" xr:uid="{00000000-0002-0000-0000-000013000000}"/>
  </dataValidations>
  <printOptions horizontalCentered="1"/>
  <pageMargins left="0.4" right="0.4" top="0.4" bottom="0.4" header="0.3" footer="0.3"/>
  <pageSetup paperSize="9" scale="48" fitToHeight="0" orientation="portrait" r:id="rId1"/>
  <headerFooter differentFirst="1">
    <oddFooter>Page &amp;P of &amp;N</oddFooter>
  </headerFooter>
  <ignoredErrors>
    <ignoredError sqref="B9 C9:J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การวิเคราะห์เงินกู้</vt:lpstr>
      <vt:lpstr>การวิเคราะห์เงินกู้!Print_Titles</vt:lpstr>
      <vt:lpstr>RowTitleRegion1..D6</vt:lpstr>
      <vt:lpstr>RowTitleRegion2..I5</vt:lpstr>
      <vt:lpstr>TotalInterest</vt:lpstr>
      <vt:lpstr>TotalPayments</vt:lpstr>
      <vt:lpstr>จำนวนปีที่กู้</vt:lpstr>
      <vt:lpstr>จำนวนสินเชื่อ</vt:lpstr>
      <vt:lpstr>ชื่อ1</vt:lpstr>
      <vt:lpstr>ยอดชำระรายเดือน</vt:lpstr>
      <vt:lpstr>วันครบกำหนดการชำระเงิน</vt:lpstr>
      <vt:lpstr>อัตราดอกเบี้ย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2018-08-10T05:51:41Z</dcterms:created>
  <dcterms:modified xsi:type="dcterms:W3CDTF">2018-08-22T03:19:44Z</dcterms:modified>
</cp:coreProperties>
</file>