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โฟลเดอร์ใหม่\"/>
    </mc:Choice>
  </mc:AlternateContent>
  <xr:revisionPtr revIDLastSave="0" documentId="13_ncr:1_{7B35A749-45A6-43E0-97D5-B1F7C7B0DF2E}" xr6:coauthVersionLast="43" xr6:coauthVersionMax="43" xr10:uidLastSave="{00000000-0000-0000-0000-000000000000}"/>
  <bookViews>
    <workbookView xWindow="-120" yWindow="-120" windowWidth="28890" windowHeight="16170" xr2:uid="{00000000-000D-0000-FFFF-FFFF00000000}"/>
  </bookViews>
  <sheets>
    <sheet name="ค่าใช้จ่าย" sheetId="1" r:id="rId1"/>
    <sheet name="รายได้" sheetId="2" r:id="rId2"/>
    <sheet name="สรุปกำไร - ขาดทุน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9" i="1"/>
  <c r="H24" i="1"/>
  <c r="D32" i="1"/>
  <c r="D25" i="1"/>
  <c r="D11" i="1"/>
  <c r="C32" i="1" l="1"/>
  <c r="G24" i="1"/>
  <c r="C25" i="1"/>
  <c r="G19" i="1"/>
  <c r="C19" i="1"/>
  <c r="D19" i="1"/>
  <c r="G11" i="1"/>
  <c r="C11" i="1"/>
  <c r="H4" i="1" l="1"/>
  <c r="G4" i="1"/>
  <c r="C7" i="3" s="1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G8" i="2"/>
  <c r="G9" i="2"/>
  <c r="G10" i="2"/>
  <c r="G15" i="2"/>
  <c r="G16" i="2"/>
  <c r="G17" i="2"/>
  <c r="G22" i="2"/>
  <c r="G23" i="2"/>
  <c r="G24" i="2"/>
  <c r="G29" i="2"/>
  <c r="G30" i="2"/>
  <c r="G31" i="2"/>
  <c r="G32" i="2"/>
  <c r="G33" i="2" l="1"/>
  <c r="F25" i="2"/>
  <c r="F33" i="2"/>
  <c r="G25" i="2"/>
  <c r="G18" i="2"/>
  <c r="F18" i="2"/>
  <c r="F11" i="2"/>
  <c r="G11" i="2"/>
  <c r="D7" i="3"/>
  <c r="F4" i="2" l="1"/>
  <c r="C6" i="3" s="1"/>
  <c r="C9" i="3" s="1"/>
  <c r="G4" i="2"/>
  <c r="D6" i="3" s="1"/>
  <c r="D9" i="3" s="1"/>
</calcChain>
</file>

<file path=xl/sharedStrings.xml><?xml version="1.0" encoding="utf-8"?>
<sst xmlns="http://schemas.openxmlformats.org/spreadsheetml/2006/main" count="118" uniqueCount="67">
  <si>
    <t xml:space="preserve">งบประมาณจัดกิจกรรมสำหรับ [ชื่อกิจกรรม] </t>
  </si>
  <si>
    <t>ค่าใช้จ่ายทั้งหมด</t>
  </si>
  <si>
    <t>สถานที่</t>
  </si>
  <si>
    <t>ค่าห้องและหอประชุม</t>
  </si>
  <si>
    <t>เจ้าหน้าที่ของสถานที่</t>
  </si>
  <si>
    <t>อุปกรณ์</t>
  </si>
  <si>
    <t>โต๊ะและเก้าอี้</t>
  </si>
  <si>
    <t>ผลรวม</t>
  </si>
  <si>
    <t>การตกแต่ง</t>
  </si>
  <si>
    <t>ดอกไม้</t>
  </si>
  <si>
    <t>เทียน</t>
  </si>
  <si>
    <t>โคมไฟ</t>
  </si>
  <si>
    <t>บอลลูน</t>
  </si>
  <si>
    <t>วัสดุกระดาษ</t>
  </si>
  <si>
    <t>การประชาสัมพันธ์</t>
  </si>
  <si>
    <t>งานกราฟิก</t>
  </si>
  <si>
    <t>การถ่ายสำเนา/การพิมพ์</t>
  </si>
  <si>
    <t>ค่าไปรษณีย์</t>
  </si>
  <si>
    <t>เบ็ดเตล็ด</t>
  </si>
  <si>
    <t>โทรศัพท์</t>
  </si>
  <si>
    <t>พาหนะเดินทาง</t>
  </si>
  <si>
    <t>อุปกรณ์เครื่องเขียน</t>
  </si>
  <si>
    <t>บริการโทรสาร</t>
  </si>
  <si>
    <t>ค่าใช้จ่ายโดยประมาณ</t>
  </si>
  <si>
    <t>ค่าใช้จ่ายจริง</t>
  </si>
  <si>
    <t>อาหารว่าง</t>
  </si>
  <si>
    <t>อาหาร</t>
  </si>
  <si>
    <t>เครื่องดื่ม</t>
  </si>
  <si>
    <t>ผ้าปูโต๊ะ</t>
  </si>
  <si>
    <t>พนักงานและเงินค่าตอบแทน</t>
  </si>
  <si>
    <t>รายการแสดง</t>
  </si>
  <si>
    <t>ผู้แสดง</t>
  </si>
  <si>
    <t>ลำโพง</t>
  </si>
  <si>
    <t>การเดินทาง</t>
  </si>
  <si>
    <t>โรงแรม</t>
  </si>
  <si>
    <t>อื่นๆ</t>
  </si>
  <si>
    <t>รางวัล</t>
  </si>
  <si>
    <t>สายสะพาย/โล่/ถ้วยรางวัล</t>
  </si>
  <si>
    <t>ของชำร่วย</t>
  </si>
  <si>
    <t>ค่าใช้จ่าย</t>
  </si>
  <si>
    <t>รายได้ทั้งหมด</t>
  </si>
  <si>
    <t>ค่าธรรมเนียมในการเข้า</t>
  </si>
  <si>
    <t>จำนวนโดยประมาณ</t>
  </si>
  <si>
    <t>โฆษณาในรายการแสดง</t>
  </si>
  <si>
    <t>ผู้จัดแสดงนิทรรศการ/ผู้จัดจำหน่าย</t>
  </si>
  <si>
    <t>ยอดขายสินค้า</t>
  </si>
  <si>
    <t>จำนวนจริง</t>
  </si>
  <si>
    <t>ประเภท</t>
  </si>
  <si>
    <t>ผู้ใหญ่ @</t>
  </si>
  <si>
    <t>เด็ก @</t>
  </si>
  <si>
    <t>อื่นๆ @</t>
  </si>
  <si>
    <t>ใบประหน้า @</t>
  </si>
  <si>
    <t>ครึ่งหน้า @</t>
  </si>
  <si>
    <t>1/4 หน้า @</t>
  </si>
  <si>
    <t>บูธขนาดใหญ่ @</t>
  </si>
  <si>
    <t>บูธขนาดกลาง @</t>
  </si>
  <si>
    <t>บูธขนาดเล็ก @</t>
  </si>
  <si>
    <t>สินค้า @</t>
  </si>
  <si>
    <t>ราคา</t>
  </si>
  <si>
    <t>โดยประมาณ</t>
  </si>
  <si>
    <t>รายได้โดยประมาณ</t>
  </si>
  <si>
    <t>รายได้</t>
  </si>
  <si>
    <t>ตามที่เป็นจริง</t>
  </si>
  <si>
    <t>รายได้จริง</t>
  </si>
  <si>
    <t>ผลกำไร (หรือขาดทุน)</t>
  </si>
  <si>
    <t>สรุปกำไร</t>
  </si>
  <si>
    <t>ขาดทุน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</si>
</sst>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฿&quot;#,##0.00;[Red]\-&quot;฿&quot;#,##0.00"/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</numFmts>
  <fonts count="32" x14ac:knownFonts="1">
    <font>
      <sz val="10"/>
      <name val="Leelawadee"/>
      <family val="2"/>
    </font>
    <font>
      <sz val="8"/>
      <name val="Arial"/>
      <family val="2"/>
    </font>
    <font>
      <sz val="11"/>
      <color theme="1"/>
      <name val="Leelawadee"/>
      <family val="2"/>
    </font>
    <font>
      <sz val="10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0"/>
      <color theme="1"/>
      <name val="Leelawadee"/>
      <family val="2"/>
    </font>
    <font>
      <b/>
      <sz val="22"/>
      <color theme="4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22"/>
      <color theme="4"/>
      <name val="Leelawadee"/>
      <family val="2"/>
    </font>
    <font>
      <b/>
      <sz val="18"/>
      <color theme="0"/>
      <name val="Leelawadee"/>
      <family val="2"/>
    </font>
    <font>
      <sz val="10"/>
      <color theme="0"/>
      <name val="Leelawadee"/>
      <family val="2"/>
    </font>
    <font>
      <b/>
      <sz val="12"/>
      <color theme="0"/>
      <name val="Leelawadee"/>
      <family val="2"/>
    </font>
    <font>
      <b/>
      <sz val="10"/>
      <name val="Leelawadee"/>
      <family val="2"/>
    </font>
    <font>
      <b/>
      <sz val="9"/>
      <color theme="1"/>
      <name val="Leelawadee"/>
      <family val="2"/>
    </font>
    <font>
      <sz val="9"/>
      <name val="Leelawadee"/>
      <family val="2"/>
    </font>
    <font>
      <b/>
      <sz val="12"/>
      <color theme="4"/>
      <name val="Leelawadee"/>
      <family val="2"/>
    </font>
    <font>
      <sz val="9"/>
      <color theme="0"/>
      <name val="Leelawadee"/>
      <family val="2"/>
    </font>
    <font>
      <sz val="11"/>
      <name val="Leelawadee"/>
      <family val="2"/>
    </font>
    <font>
      <sz val="12"/>
      <name val="Leelawadee"/>
      <family val="2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7" fillId="4" borderId="0" applyNumberFormat="0" applyBorder="0" applyAlignment="0" applyProtection="0"/>
    <xf numFmtId="0" fontId="3" fillId="0" borderId="0"/>
    <xf numFmtId="18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11" borderId="0" applyNumberFormat="0" applyBorder="0" applyAlignment="0" applyProtection="0"/>
    <xf numFmtId="0" fontId="17" fillId="12" borderId="4" applyNumberFormat="0" applyAlignment="0" applyProtection="0"/>
    <xf numFmtId="0" fontId="18" fillId="13" borderId="5" applyNumberFormat="0" applyAlignment="0" applyProtection="0"/>
    <xf numFmtId="0" fontId="16" fillId="13" borderId="4" applyNumberFormat="0" applyAlignment="0" applyProtection="0"/>
    <xf numFmtId="0" fontId="20" fillId="0" borderId="6" applyNumberFormat="0" applyFill="0" applyAlignment="0" applyProtection="0"/>
    <xf numFmtId="0" fontId="11" fillId="14" borderId="7" applyNumberFormat="0" applyAlignment="0" applyProtection="0"/>
    <xf numFmtId="0" fontId="15" fillId="0" borderId="0" applyNumberFormat="0" applyFill="0" applyBorder="0" applyAlignment="0" applyProtection="0"/>
    <xf numFmtId="0" fontId="3" fillId="15" borderId="8" applyNumberFormat="0" applyFont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3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</cellStyleXfs>
  <cellXfs count="6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center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Alignment="1">
      <alignment vertical="center"/>
    </xf>
    <xf numFmtId="0" fontId="22" fillId="8" borderId="0" xfId="0" applyFont="1" applyFill="1" applyAlignment="1">
      <alignment horizontal="left" vertical="center" indent="1"/>
    </xf>
    <xf numFmtId="0" fontId="23" fillId="8" borderId="0" xfId="0" applyFont="1" applyFill="1" applyAlignment="1">
      <alignment vertical="center"/>
    </xf>
    <xf numFmtId="0" fontId="22" fillId="8" borderId="0" xfId="0" applyFont="1" applyFill="1" applyAlignment="1">
      <alignment horizontal="right" vertical="center" indent="1"/>
    </xf>
    <xf numFmtId="0" fontId="6" fillId="5" borderId="0" xfId="0" applyFont="1" applyFill="1" applyAlignment="1">
      <alignment horizontal="right" indent="1"/>
    </xf>
    <xf numFmtId="0" fontId="25" fillId="5" borderId="0" xfId="2" applyFont="1" applyFill="1" applyAlignment="1">
      <alignment horizontal="right" indent="1"/>
    </xf>
    <xf numFmtId="0" fontId="26" fillId="6" borderId="0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 indent="1"/>
    </xf>
    <xf numFmtId="0" fontId="6" fillId="0" borderId="0" xfId="0" applyFont="1"/>
    <xf numFmtId="0" fontId="0" fillId="5" borderId="0" xfId="0" applyNumberFormat="1" applyFont="1" applyFill="1" applyBorder="1" applyAlignment="1" applyProtection="1">
      <alignment horizontal="left" vertical="center" indent="1"/>
    </xf>
    <xf numFmtId="0" fontId="0" fillId="5" borderId="0" xfId="0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center" indent="1"/>
    </xf>
    <xf numFmtId="0" fontId="6" fillId="0" borderId="0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 indent="1"/>
    </xf>
    <xf numFmtId="0" fontId="6" fillId="0" borderId="0" xfId="0" applyFont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right" indent="1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1" fillId="4" borderId="0" xfId="0" applyFont="1" applyFill="1" applyAlignment="1"/>
    <xf numFmtId="0" fontId="28" fillId="4" borderId="0" xfId="0" applyFont="1" applyFill="1" applyAlignment="1">
      <alignment horizontal="right" vertical="top" indent="1"/>
    </xf>
    <xf numFmtId="0" fontId="27" fillId="0" borderId="0" xfId="0" applyNumberFormat="1" applyFont="1" applyFill="1" applyBorder="1" applyAlignment="1" applyProtection="1">
      <alignment horizontal="center"/>
    </xf>
    <xf numFmtId="0" fontId="24" fillId="6" borderId="0" xfId="0" applyNumberFormat="1" applyFont="1" applyFill="1" applyBorder="1" applyAlignment="1" applyProtection="1">
      <alignment vertical="center"/>
    </xf>
    <xf numFmtId="0" fontId="24" fillId="6" borderId="0" xfId="0" applyNumberFormat="1" applyFont="1" applyFill="1" applyBorder="1" applyAlignment="1" applyProtection="1">
      <alignment horizontal="right" vertical="center" indent="2"/>
    </xf>
    <xf numFmtId="0" fontId="24" fillId="6" borderId="0" xfId="0" applyNumberFormat="1" applyFont="1" applyFill="1" applyBorder="1" applyAlignment="1" applyProtection="1">
      <alignment horizontal="right" vertical="center" indent="1"/>
    </xf>
    <xf numFmtId="0" fontId="30" fillId="0" borderId="0" xfId="0" applyNumberFormat="1" applyFont="1" applyFill="1" applyBorder="1" applyAlignment="1" applyProtection="1">
      <alignment vertical="center"/>
    </xf>
    <xf numFmtId="0" fontId="30" fillId="4" borderId="0" xfId="0" applyNumberFormat="1" applyFont="1" applyFill="1" applyBorder="1" applyAlignment="1" applyProtection="1">
      <alignment vertical="center"/>
    </xf>
    <xf numFmtId="0" fontId="31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right" vertical="center" indent="2"/>
    </xf>
    <xf numFmtId="0" fontId="31" fillId="0" borderId="0" xfId="0" applyNumberFormat="1" applyFont="1" applyFill="1" applyBorder="1" applyAlignment="1" applyProtection="1">
      <alignment horizontal="right" vertical="center" indent="1"/>
    </xf>
    <xf numFmtId="0" fontId="24" fillId="3" borderId="0" xfId="0" applyNumberFormat="1" applyFont="1" applyFill="1" applyBorder="1" applyAlignment="1" applyProtection="1">
      <alignment horizontal="center" vertical="center" wrapText="1"/>
    </xf>
    <xf numFmtId="0" fontId="7" fillId="4" borderId="0" xfId="1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7" fillId="4" borderId="0" xfId="1" applyFont="1" applyAlignment="1">
      <alignment horizontal="right" indent="1"/>
    </xf>
    <xf numFmtId="0" fontId="7" fillId="4" borderId="0" xfId="1" applyFont="1" applyAlignment="1">
      <alignment horizontal="right" vertical="top" indent="1"/>
    </xf>
    <xf numFmtId="8" fontId="26" fillId="6" borderId="0" xfId="0" applyNumberFormat="1" applyFont="1" applyFill="1" applyBorder="1" applyAlignment="1" applyProtection="1">
      <alignment horizontal="right" vertical="center" indent="1"/>
    </xf>
    <xf numFmtId="8" fontId="0" fillId="0" borderId="0" xfId="0" applyNumberFormat="1" applyFont="1" applyFill="1" applyBorder="1" applyAlignment="1" applyProtection="1">
      <alignment horizontal="right" vertical="center" indent="1"/>
    </xf>
    <xf numFmtId="8" fontId="6" fillId="0" borderId="0" xfId="0" applyNumberFormat="1" applyFont="1" applyFill="1" applyBorder="1" applyAlignment="1" applyProtection="1">
      <alignment horizontal="right" vertical="center" indent="1"/>
    </xf>
    <xf numFmtId="8" fontId="6" fillId="0" borderId="0" xfId="0" applyNumberFormat="1" applyFont="1" applyFill="1" applyAlignment="1" applyProtection="1">
      <alignment horizontal="right" vertical="center" indent="1"/>
    </xf>
    <xf numFmtId="8" fontId="6" fillId="0" borderId="0" xfId="0" applyNumberFormat="1" applyFont="1" applyAlignment="1">
      <alignment horizontal="right" vertical="center" indent="1"/>
    </xf>
    <xf numFmtId="8" fontId="30" fillId="0" borderId="0" xfId="0" applyNumberFormat="1" applyFont="1" applyFill="1" applyBorder="1" applyAlignment="1" applyProtection="1">
      <alignment horizontal="right" vertical="center" indent="2"/>
    </xf>
    <xf numFmtId="8" fontId="30" fillId="0" borderId="0" xfId="0" applyNumberFormat="1" applyFont="1" applyFill="1" applyBorder="1" applyAlignment="1" applyProtection="1">
      <alignment horizontal="right" vertical="center" indent="1"/>
    </xf>
    <xf numFmtId="8" fontId="30" fillId="4" borderId="0" xfId="0" applyNumberFormat="1" applyFont="1" applyFill="1" applyBorder="1" applyAlignment="1" applyProtection="1">
      <alignment horizontal="right" vertical="center" indent="2"/>
    </xf>
    <xf numFmtId="8" fontId="30" fillId="4" borderId="0" xfId="0" applyNumberFormat="1" applyFont="1" applyFill="1" applyBorder="1" applyAlignment="1" applyProtection="1">
      <alignment horizontal="right" vertical="center" indent="1"/>
    </xf>
    <xf numFmtId="8" fontId="24" fillId="2" borderId="0" xfId="0" applyNumberFormat="1" applyFont="1" applyFill="1" applyBorder="1" applyAlignment="1" applyProtection="1">
      <alignment horizontal="right" vertical="center" indent="2"/>
    </xf>
    <xf numFmtId="8" fontId="24" fillId="2" borderId="0" xfId="0" applyNumberFormat="1" applyFont="1" applyFill="1" applyBorder="1" applyAlignment="1" applyProtection="1">
      <alignment horizontal="right" vertical="center" indent="1"/>
    </xf>
    <xf numFmtId="0" fontId="7" fillId="4" borderId="0" xfId="1" applyFont="1" applyAlignment="1">
      <alignment horizontal="left" vertical="center" indent="1"/>
    </xf>
    <xf numFmtId="0" fontId="24" fillId="7" borderId="0" xfId="0" applyNumberFormat="1" applyFont="1" applyFill="1" applyBorder="1" applyAlignment="1" applyProtection="1">
      <alignment horizontal="center" vertical="center"/>
    </xf>
    <xf numFmtId="0" fontId="7" fillId="4" borderId="0" xfId="1" applyFont="1" applyAlignment="1">
      <alignment horizontal="left" indent="1"/>
    </xf>
  </cellXfs>
  <cellStyles count="48">
    <cellStyle name="20% - ส่วนที่ถูกเน้น1" xfId="25" builtinId="30" customBuiltin="1"/>
    <cellStyle name="20% - ส่วนที่ถูกเน้น2" xfId="29" builtinId="34" customBuiltin="1"/>
    <cellStyle name="20% - ส่วนที่ถูกเน้น3" xfId="33" builtinId="38" customBuiltin="1"/>
    <cellStyle name="20% - ส่วนที่ถูกเน้น4" xfId="37" builtinId="42" customBuiltin="1"/>
    <cellStyle name="20% - ส่วนที่ถูกเน้น5" xfId="41" builtinId="46" customBuiltin="1"/>
    <cellStyle name="20% - ส่วนที่ถูกเน้น6" xfId="45" builtinId="50" customBuiltin="1"/>
    <cellStyle name="40% - ส่วนที่ถูกเน้น1" xfId="26" builtinId="31" customBuiltin="1"/>
    <cellStyle name="40% - ส่วนที่ถูกเน้น2" xfId="30" builtinId="35" customBuiltin="1"/>
    <cellStyle name="40% - ส่วนที่ถูกเน้น3" xfId="34" builtinId="39" customBuiltin="1"/>
    <cellStyle name="40% - ส่วนที่ถูกเน้น4" xfId="38" builtinId="43" customBuiltin="1"/>
    <cellStyle name="40% - ส่วนที่ถูกเน้น5" xfId="42" builtinId="47" customBuiltin="1"/>
    <cellStyle name="40% - ส่วนที่ถูกเน้น6" xfId="46" builtinId="51" customBuiltin="1"/>
    <cellStyle name="60% - ส่วนที่ถูกเน้น1" xfId="27" builtinId="32" customBuiltin="1"/>
    <cellStyle name="60% - ส่วนที่ถูกเน้น2" xfId="31" builtinId="36" customBuiltin="1"/>
    <cellStyle name="60% - ส่วนที่ถูกเน้น3" xfId="35" builtinId="40" customBuiltin="1"/>
    <cellStyle name="60% - ส่วนที่ถูกเน้น4" xfId="39" builtinId="44" customBuiltin="1"/>
    <cellStyle name="60% - ส่วนที่ถูกเน้น5" xfId="43" builtinId="48" customBuiltin="1"/>
    <cellStyle name="60% - ส่วนที่ถูกเน้น6" xfId="47" builtinId="52" customBuiltin="1"/>
    <cellStyle name="การคำนวณ" xfId="17" builtinId="22" customBuiltin="1"/>
    <cellStyle name="ข้อความเตือน" xfId="20" builtinId="11" customBuiltin="1"/>
    <cellStyle name="ข้อความอธิบาย" xfId="22" builtinId="53" customBuiltin="1"/>
    <cellStyle name="จุลภาค" xfId="3" builtinId="3" customBuiltin="1"/>
    <cellStyle name="จุลภาค [0]" xfId="4" builtinId="6" customBuiltin="1"/>
    <cellStyle name="ชื่อเรื่อง" xfId="1" builtinId="15" customBuiltin="1"/>
    <cellStyle name="เซลล์ตรวจสอบ" xfId="19" builtinId="23" customBuiltin="1"/>
    <cellStyle name="เซลล์ที่มีลิงก์" xfId="18" builtinId="24" customBuiltin="1"/>
    <cellStyle name="ดี" xfId="12" builtinId="26" customBuiltin="1"/>
    <cellStyle name="ปกติ" xfId="0" builtinId="0" customBuiltin="1"/>
    <cellStyle name="ปกติ 2" xfId="2" xr:uid="{00000000-0005-0000-0000-000001000000}"/>
    <cellStyle name="ป้อนค่า" xfId="15" builtinId="20" customBuiltin="1"/>
    <cellStyle name="ปานกลาง" xfId="14" builtinId="28" customBuiltin="1"/>
    <cellStyle name="เปอร์เซ็นต์" xfId="7" builtinId="5" customBuiltin="1"/>
    <cellStyle name="ผลรวม" xfId="23" builtinId="25" customBuiltin="1"/>
    <cellStyle name="แย่" xfId="13" builtinId="27" customBuiltin="1"/>
    <cellStyle name="สกุลเงิน" xfId="5" builtinId="4" customBuiltin="1"/>
    <cellStyle name="สกุลเงิน [0]" xfId="6" builtinId="7" customBuiltin="1"/>
    <cellStyle name="ส่วนที่ถูกเน้น1" xfId="24" builtinId="29" customBuiltin="1"/>
    <cellStyle name="ส่วนที่ถูกเน้น2" xfId="28" builtinId="33" customBuiltin="1"/>
    <cellStyle name="ส่วนที่ถูกเน้น3" xfId="32" builtinId="37" customBuiltin="1"/>
    <cellStyle name="ส่วนที่ถูกเน้น4" xfId="36" builtinId="41" customBuiltin="1"/>
    <cellStyle name="ส่วนที่ถูกเน้น5" xfId="40" builtinId="45" customBuiltin="1"/>
    <cellStyle name="ส่วนที่ถูกเน้น6" xfId="44" builtinId="49" customBuiltin="1"/>
    <cellStyle name="แสดงผล" xfId="16" builtinId="21" customBuiltin="1"/>
    <cellStyle name="หมายเหตุ" xfId="21" builtinId="10" customBuiltin="1"/>
    <cellStyle name="หัวเรื่อง 1" xfId="8" builtinId="16" customBuiltin="1"/>
    <cellStyle name="หัวเรื่อง 2" xfId="9" builtinId="17" customBuiltin="1"/>
    <cellStyle name="หัวเรื่อง 3" xfId="10" builtinId="18" customBuiltin="1"/>
    <cellStyle name="หัวเรื่อง 4" xfId="11" builtinId="19" customBuiltin="1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9" formatCode="&quot;฿&quot;#,##0.00;[Red]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9" formatCode="&quot;฿&quot;#,##0.00;[Red]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89" formatCode="&quot;฿&quot;#,##0.00;[Red]&quot;฿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89" formatCode="&quot;฿&quot;#,##0.00;[Red]&quot;฿&quot;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89" formatCode="&quot;฿&quot;#,##0.00;[Red]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89" formatCode="&quot;฿&quot;#,##0.00;[Red]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89" formatCode="&quot;฿&quot;#,##0.00;[Red]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89" formatCode="&quot;฿&quot;#,##0.00;[Red]&quot;฿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89" formatCode="&quot;฿&quot;#,##0.00;[Red]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89" formatCode="&quot;฿&quot;#,##0.00;[Red]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9" formatCode="&quot;฿&quot;#,##0.00;[Red]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9" formatCode="&quot;฿&quot;#,##0.00;[Red]&quot;฿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9" formatCode="&quot;฿&quot;#,##0.00;[Red]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9" formatCode="&quot;฿&quot;#,##0.00;[Red]&quot;฿&quot;#,##0.00"/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solid">
          <fgColor indexed="64"/>
          <bgColor theme="5"/>
        </patternFill>
      </fill>
      <alignment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Light1 2" pivot="0" count="7" xr9:uid="{00000000-0011-0000-FFFF-FFFF00000000}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size="7" dxfId="124"/>
      <tableStyleElement type="firstColumnStripe" dxfId="1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2238080903705043E-2"/>
          <c:y val="0.1659550892472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altLang="en-U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Leelawadee"/>
              <a:ea typeface="Leelawadee"/>
              <a:cs typeface="Leelawadee"/>
            </a:defRPr>
          </a:pPr>
          <a:endParaRPr lang="th-TH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'สรุปกำไร - ขาดทุน'!$B$6</c:f>
              <c:strCache>
                <c:ptCount val="1"/>
                <c:pt idx="0">
                  <c:v>รายได้ทั้งหมด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'สรุปกำไร - ขาดทุน'!$C$5:$D$5</c:f>
              <c:strCache>
                <c:ptCount val="2"/>
                <c:pt idx="0">
                  <c:v>โดยประมาณ</c:v>
                </c:pt>
                <c:pt idx="1">
                  <c:v>ค่าใช้จ่ายจริง</c:v>
                </c:pt>
              </c:strCache>
            </c:strRef>
          </c:cat>
          <c:val>
            <c:numRef>
              <c:f>'สรุปกำไร - ขาดทุน'!$C$6:$D$6</c:f>
              <c:numCache>
                <c:formatCode>"฿"#,##0.00_);[Red]\("฿"#,##0.00\)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'สรุปกำไร - ขาดทุน'!$B$7</c:f>
              <c:strCache>
                <c:ptCount val="1"/>
                <c:pt idx="0">
                  <c:v>ค่าใช้จ่ายทั้งหมด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'สรุปกำไร - ขาดทุน'!$C$5:$D$5</c:f>
              <c:strCache>
                <c:ptCount val="2"/>
                <c:pt idx="0">
                  <c:v>โดยประมาณ</c:v>
                </c:pt>
                <c:pt idx="1">
                  <c:v>ค่าใช้จ่ายจริง</c:v>
                </c:pt>
              </c:strCache>
            </c:strRef>
          </c:cat>
          <c:val>
            <c:numRef>
              <c:f>'สรุปกำไร - ขาดทุน'!$C$7:$D$7</c:f>
              <c:numCache>
                <c:formatCode>"฿"#,##0.00_);[Red]\("฿"#,##0.00\)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ysClr val="windowText" lastClr="000000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Leelawadee"/>
                <a:cs typeface="Leelawadee" panose="020B0502040204020203" pitchFamily="34" charset="-34"/>
              </a:defRPr>
            </a:pPr>
            <a:endParaRPr lang="th-TH"/>
          </a:p>
        </c:txPr>
      </c:legendEntry>
      <c:layout>
        <c:manualLayout>
          <c:xMode val="edge"/>
          <c:yMode val="edge"/>
          <c:x val="0.4465604673555032"/>
          <c:y val="0.19729597769725504"/>
          <c:w val="0.46967222936806879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eelawadee" panose="020B0502040204020203" pitchFamily="34" charset="-34"/>
              <a:ea typeface="Leelawadee"/>
              <a:cs typeface="Leelawadee" panose="020B05020402040202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1</xdr:row>
      <xdr:rowOff>104773</xdr:rowOff>
    </xdr:from>
    <xdr:to>
      <xdr:col>7</xdr:col>
      <xdr:colOff>28575</xdr:colOff>
      <xdr:row>12</xdr:row>
      <xdr:rowOff>152400</xdr:rowOff>
    </xdr:to>
    <xdr:graphicFrame macro="">
      <xdr:nvGraphicFramePr>
        <xdr:cNvPr id="3073" name="แผนภูมิ 1" descr="ดีไซน์แผนภูมิกำไร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ตาราง1" displayName="ตาราง1" ref="B6:D11" totalsRowCount="1" headerRowDxfId="122" dataDxfId="121" totalsRowDxfId="120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สถานที่" totalsRowLabel="ผลรวม" dataDxfId="119" totalsRowDxfId="118"/>
    <tableColumn id="2" xr3:uid="{00000000-0010-0000-0000-000002000000}" name="ค่าใช้จ่ายโดยประมาณ" totalsRowFunction="sum" dataDxfId="117" totalsRowDxfId="116"/>
    <tableColumn id="3" xr3:uid="{00000000-0010-0000-0000-000003000000}" name="ค่าใช้จ่ายจริง" totalsRowFunction="sum" dataDxfId="115" totalsRowDxfId="114"/>
  </tableColumns>
  <tableStyleInfo name="TableStyleLight1 2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ตาราง11" displayName="ตาราง11" ref="B21:G25" totalsRowCount="1" headerRowDxfId="29" dataDxfId="28" totalsRowDxfId="27">
  <autoFilter ref="B21:G2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จำนวนโดยประมาณ" totalsRowLabel="ผลรวม" dataDxfId="26" totalsRowDxfId="25"/>
    <tableColumn id="2" xr3:uid="{00000000-0010-0000-0900-000002000000}" name="จำนวนจริง" dataDxfId="24" totalsRowDxfId="23"/>
    <tableColumn id="3" xr3:uid="{00000000-0010-0000-0900-000003000000}" name="ประเภท" dataDxfId="22" totalsRowDxfId="21"/>
    <tableColumn id="4" xr3:uid="{00000000-0010-0000-0900-000004000000}" name="ราคา" dataDxfId="20" totalsRowDxfId="19"/>
    <tableColumn id="5" xr3:uid="{00000000-0010-0000-0900-000005000000}" name="รายได้โดยประมาณ" totalsRowFunction="sum" dataDxfId="18" totalsRowDxfId="17">
      <calculatedColumnFormula>B22*E22</calculatedColumnFormula>
    </tableColumn>
    <tableColumn id="6" xr3:uid="{00000000-0010-0000-0900-000006000000}" name="รายได้จริง" totalsRowFunction="sum" dataDxfId="16" totalsRowDxfId="15">
      <calculatedColumnFormula>C22*E22</calculatedColumnFormula>
    </tableColumn>
  </tableColumns>
  <tableStyleInfo name="TableStyleLight1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ตาราง12" displayName="ตาราง12" ref="B28:G33" totalsRowCount="1" headerRowDxfId="14" dataDxfId="13" totalsRowDxfId="12">
  <autoFilter ref="B28:G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จำนวนโดยประมาณ" totalsRowLabel="ผลรวม" dataDxfId="11" totalsRowDxfId="10"/>
    <tableColumn id="2" xr3:uid="{00000000-0010-0000-0A00-000002000000}" name="จำนวนจริง" dataDxfId="9" totalsRowDxfId="8"/>
    <tableColumn id="3" xr3:uid="{00000000-0010-0000-0A00-000003000000}" name="ประเภท" dataDxfId="7" totalsRowDxfId="6"/>
    <tableColumn id="4" xr3:uid="{00000000-0010-0000-0A00-000004000000}" name="ราคา" dataDxfId="5" totalsRowDxfId="4"/>
    <tableColumn id="5" xr3:uid="{00000000-0010-0000-0A00-000005000000}" name="รายได้โดยประมาณ" totalsRowFunction="sum" dataDxfId="3" totalsRowDxfId="2">
      <calculatedColumnFormula>B29*E29</calculatedColumnFormula>
    </tableColumn>
    <tableColumn id="6" xr3:uid="{00000000-0010-0000-0A00-000006000000}" name="รายได้จริง" totalsRowFunction="sum" dataDxfId="1" totalsRowDxfId="0">
      <calculatedColumnFormula>C29*E29</calculatedColumnFormula>
    </tableColumn>
  </tableColumns>
  <tableStyleInfo name="TableStyleLight1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ตาราง3" displayName="ตาราง3" ref="F6:H11" totalsRowCount="1" headerRowDxfId="113" dataDxfId="112" totalsRowDxfId="111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อาหารว่าง" totalsRowLabel="ผลรวม" dataDxfId="110" totalsRowDxfId="109"/>
    <tableColumn id="2" xr3:uid="{00000000-0010-0000-0100-000002000000}" name="ค่าใช้จ่ายโดยประมาณ" totalsRowFunction="sum" dataDxfId="108" totalsRowDxfId="107"/>
    <tableColumn id="3" xr3:uid="{00000000-0010-0000-0100-000003000000}" name="ค่าใช้จ่ายจริง" totalsRowFunction="sum" dataDxfId="106" totalsRowDxfId="105"/>
  </tableColumns>
  <tableStyleInfo name="TableStyleLight1 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ตาราง4" displayName="ตาราง4" ref="B13:D19" totalsRowCount="1" headerRowDxfId="104" dataDxfId="103" totalsRowDxfId="102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การตกแต่ง" totalsRowLabel="ผลรวม" dataDxfId="101" totalsRowDxfId="100"/>
    <tableColumn id="2" xr3:uid="{00000000-0010-0000-0200-000002000000}" name="ค่าใช้จ่ายโดยประมาณ" totalsRowFunction="sum" dataDxfId="99" totalsRowDxfId="98"/>
    <tableColumn id="3" xr3:uid="{00000000-0010-0000-0200-000003000000}" name="ค่าใช้จ่ายจริง" totalsRowFunction="sum" dataDxfId="97" totalsRowDxfId="96"/>
  </tableColumns>
  <tableStyleInfo name="TableStyleLight1 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ตาราง5" displayName="ตาราง5" ref="F13:H19" totalsRowCount="1" headerRowDxfId="95" dataDxfId="94" totalsRowDxfId="93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รายการแสดง" totalsRowLabel="ผลรวม" dataDxfId="92" totalsRowDxfId="91"/>
    <tableColumn id="2" xr3:uid="{00000000-0010-0000-0300-000002000000}" name="ค่าใช้จ่ายโดยประมาณ" totalsRowFunction="sum" dataDxfId="90" totalsRowDxfId="89"/>
    <tableColumn id="3" xr3:uid="{00000000-0010-0000-0300-000003000000}" name="ค่าใช้จ่ายจริง" totalsRowFunction="sum" dataDxfId="88" totalsRowDxfId="87"/>
  </tableColumns>
  <tableStyleInfo name="TableStyleLight1 2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ตาราง6" displayName="ตาราง6" ref="B21:D25" totalsRowCount="1" headerRowDxfId="86" dataDxfId="85" totalsRowDxfId="84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การประชาสัมพันธ์" totalsRowLabel="ผลรวม" dataDxfId="83" totalsRowDxfId="82"/>
    <tableColumn id="2" xr3:uid="{00000000-0010-0000-0400-000002000000}" name="ค่าใช้จ่ายโดยประมาณ" totalsRowFunction="sum" dataDxfId="81" totalsRowDxfId="80"/>
    <tableColumn id="3" xr3:uid="{00000000-0010-0000-0400-000003000000}" name="ค่าใช้จ่ายจริง" totalsRowFunction="sum" dataDxfId="79" totalsRowDxfId="78"/>
  </tableColumns>
  <tableStyleInfo name="TableStyleLight1 2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ตาราง7" displayName="ตาราง7" ref="F21:H24" totalsRowCount="1" headerRowDxfId="77" dataDxfId="76" totalsRowDxfId="75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รางวัล" totalsRowLabel="ผลรวม" dataDxfId="74" totalsRowDxfId="73"/>
    <tableColumn id="2" xr3:uid="{00000000-0010-0000-0500-000002000000}" name="ค่าใช้จ่ายโดยประมาณ" totalsRowFunction="sum" dataDxfId="72" totalsRowDxfId="71"/>
    <tableColumn id="3" xr3:uid="{00000000-0010-0000-0500-000003000000}" name="ค่าใช้จ่ายจริง" totalsRowFunction="sum" dataDxfId="70" totalsRowDxfId="69"/>
  </tableColumns>
  <tableStyleInfo name="TableStyleLight1 2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ตาราง8" displayName="ตาราง8" ref="B27:D32" totalsRowCount="1" headerRowDxfId="68" dataDxfId="67" totalsRowDxfId="66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เบ็ดเตล็ด" totalsRowLabel="ผลรวม" dataDxfId="65" totalsRowDxfId="64"/>
    <tableColumn id="2" xr3:uid="{00000000-0010-0000-0600-000002000000}" name="ค่าใช้จ่ายโดยประมาณ" totalsRowFunction="sum" dataDxfId="63" totalsRowDxfId="62"/>
    <tableColumn id="3" xr3:uid="{00000000-0010-0000-0600-000003000000}" name="ค่าใช้จ่ายจริง" totalsRowFunction="sum" dataDxfId="61" totalsRowDxfId="60"/>
  </tableColumns>
  <tableStyleInfo name="TableStyleLight1 2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ตาราง9" displayName="ตาราง9" ref="B7:G11" totalsRowCount="1" headerRowDxfId="59" dataDxfId="58" totalsRowDxfId="57">
  <autoFilter ref="B7:G1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จำนวนโดยประมาณ" totalsRowLabel="ผลรวม" dataDxfId="56" totalsRowDxfId="55"/>
    <tableColumn id="2" xr3:uid="{00000000-0010-0000-0700-000002000000}" name="จำนวนจริง" dataDxfId="54" totalsRowDxfId="53"/>
    <tableColumn id="3" xr3:uid="{00000000-0010-0000-0700-000003000000}" name="ประเภท" dataDxfId="52" totalsRowDxfId="51"/>
    <tableColumn id="4" xr3:uid="{00000000-0010-0000-0700-000004000000}" name="ราคา" dataDxfId="50" totalsRowDxfId="49"/>
    <tableColumn id="6" xr3:uid="{00000000-0010-0000-0700-000006000000}" name="รายได้โดยประมาณ" totalsRowFunction="sum" dataDxfId="48" totalsRowDxfId="47">
      <calculatedColumnFormula>B8*E8</calculatedColumnFormula>
    </tableColumn>
    <tableColumn id="7" xr3:uid="{00000000-0010-0000-0700-000007000000}" name="รายได้จริง" totalsRowFunction="sum" dataDxfId="46" totalsRowDxfId="45">
      <calculatedColumnFormula>C8*E8</calculatedColumnFormula>
    </tableColumn>
  </tableColumns>
  <tableStyleInfo name="TableStyleLight1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ตาราง10" displayName="ตาราง10" ref="B14:G18" totalsRowCount="1" headerRowDxfId="44" dataDxfId="43" totalsRowDxfId="42">
  <autoFilter ref="B14:G17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จำนวนโดยประมาณ" totalsRowLabel="ผลรวม" dataDxfId="41" totalsRowDxfId="40"/>
    <tableColumn id="2" xr3:uid="{00000000-0010-0000-0800-000002000000}" name="จำนวนจริง" dataDxfId="39" totalsRowDxfId="38"/>
    <tableColumn id="3" xr3:uid="{00000000-0010-0000-0800-000003000000}" name="ประเภท" dataDxfId="37" totalsRowDxfId="36"/>
    <tableColumn id="4" xr3:uid="{00000000-0010-0000-0800-000004000000}" name="ราคา" dataDxfId="35" totalsRowDxfId="34"/>
    <tableColumn id="5" xr3:uid="{00000000-0010-0000-0800-000005000000}" name="รายได้โดยประมาณ" totalsRowFunction="sum" dataDxfId="33" totalsRowDxfId="32">
      <calculatedColumnFormula>B15*E15</calculatedColumnFormula>
    </tableColumn>
    <tableColumn id="6" xr3:uid="{00000000-0010-0000-0800-000006000000}" name="รายได้จริง" totalsRowFunction="sum" dataDxfId="31" totalsRowDxfId="30">
      <calculatedColumnFormula>C15*E15</calculatedColumnFormula>
    </tableColumn>
  </tableColumns>
  <tableStyleInfo name="TableStyleLight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H38"/>
  <sheetViews>
    <sheetView showGridLines="0" tabSelected="1" zoomScaleNormal="100" workbookViewId="0"/>
  </sheetViews>
  <sheetFormatPr defaultColWidth="9.140625" defaultRowHeight="12.75" x14ac:dyDescent="0.2"/>
  <cols>
    <col min="1" max="1" width="5.28515625" style="25" customWidth="1"/>
    <col min="2" max="2" width="30.42578125" style="25" customWidth="1"/>
    <col min="3" max="4" width="24.42578125" style="25" customWidth="1"/>
    <col min="5" max="5" width="3.42578125" style="25" customWidth="1"/>
    <col min="6" max="6" width="30.42578125" style="25" customWidth="1"/>
    <col min="7" max="8" width="24.42578125" style="25" customWidth="1"/>
    <col min="9" max="9" width="5.28515625" style="25" customWidth="1"/>
    <col min="10" max="16384" width="9.140625" style="25"/>
  </cols>
  <sheetData>
    <row r="1" spans="2:8" ht="45.75" customHeight="1" x14ac:dyDescent="0.2">
      <c r="B1" s="58" t="s">
        <v>0</v>
      </c>
      <c r="C1" s="58"/>
      <c r="D1" s="58"/>
      <c r="E1" s="5"/>
      <c r="F1" s="5"/>
      <c r="G1" s="5"/>
      <c r="H1" s="43" t="s">
        <v>39</v>
      </c>
    </row>
    <row r="2" spans="2:8" ht="6.75" customHeight="1" x14ac:dyDescent="0.2">
      <c r="B2" s="6"/>
      <c r="C2" s="6"/>
      <c r="D2" s="6"/>
      <c r="E2" s="7"/>
      <c r="F2" s="7"/>
      <c r="G2" s="7"/>
      <c r="H2" s="8"/>
    </row>
    <row r="3" spans="2:8" s="26" customFormat="1" ht="15" customHeight="1" x14ac:dyDescent="0.2">
      <c r="B3" s="59" t="s">
        <v>1</v>
      </c>
      <c r="C3" s="9"/>
      <c r="D3" s="9"/>
      <c r="E3" s="9"/>
      <c r="F3" s="9"/>
      <c r="G3" s="10" t="s">
        <v>23</v>
      </c>
      <c r="H3" s="10" t="s">
        <v>24</v>
      </c>
    </row>
    <row r="4" spans="2:8" ht="24" customHeight="1" x14ac:dyDescent="0.2">
      <c r="B4" s="59"/>
      <c r="C4" s="11"/>
      <c r="D4" s="11"/>
      <c r="E4" s="11"/>
      <c r="F4" s="11"/>
      <c r="G4" s="47">
        <f>SUM(C11,C19,C25,C32,G11,G19,G24)</f>
        <v>882</v>
      </c>
      <c r="H4" s="47">
        <f>SUM(D11,D19,D25,D32,H11,H19,H24)</f>
        <v>333</v>
      </c>
    </row>
    <row r="5" spans="2:8" ht="15" customHeight="1" x14ac:dyDescent="0.2">
      <c r="B5" s="12"/>
      <c r="C5" s="13"/>
      <c r="D5" s="13"/>
      <c r="E5" s="14"/>
      <c r="F5" s="14"/>
      <c r="G5" s="14"/>
      <c r="H5" s="14"/>
    </row>
    <row r="6" spans="2:8" s="44" customFormat="1" ht="20.100000000000001" customHeight="1" x14ac:dyDescent="0.2">
      <c r="B6" s="15" t="s">
        <v>2</v>
      </c>
      <c r="C6" s="16" t="s">
        <v>23</v>
      </c>
      <c r="D6" s="16" t="s">
        <v>24</v>
      </c>
      <c r="E6" s="17"/>
      <c r="F6" s="1" t="s">
        <v>25</v>
      </c>
      <c r="G6" s="2" t="s">
        <v>23</v>
      </c>
      <c r="H6" s="2" t="s">
        <v>24</v>
      </c>
    </row>
    <row r="7" spans="2:8" ht="15.95" customHeight="1" x14ac:dyDescent="0.2">
      <c r="B7" s="1" t="s">
        <v>3</v>
      </c>
      <c r="C7" s="48">
        <v>500</v>
      </c>
      <c r="D7" s="48"/>
      <c r="E7" s="14"/>
      <c r="F7" s="1" t="s">
        <v>26</v>
      </c>
      <c r="G7" s="48"/>
      <c r="H7" s="48"/>
    </row>
    <row r="8" spans="2:8" ht="15.95" customHeight="1" x14ac:dyDescent="0.2">
      <c r="B8" s="1" t="s">
        <v>4</v>
      </c>
      <c r="C8" s="48"/>
      <c r="D8" s="48"/>
      <c r="E8" s="14"/>
      <c r="F8" s="1" t="s">
        <v>27</v>
      </c>
      <c r="G8" s="48">
        <v>20</v>
      </c>
      <c r="H8" s="48"/>
    </row>
    <row r="9" spans="2:8" ht="15.95" customHeight="1" x14ac:dyDescent="0.2">
      <c r="B9" s="1" t="s">
        <v>5</v>
      </c>
      <c r="C9" s="48"/>
      <c r="D9" s="48"/>
      <c r="E9" s="14"/>
      <c r="F9" s="1" t="s">
        <v>28</v>
      </c>
      <c r="G9" s="48"/>
      <c r="H9" s="48">
        <v>20</v>
      </c>
    </row>
    <row r="10" spans="2:8" ht="15.95" customHeight="1" x14ac:dyDescent="0.2">
      <c r="B10" s="1" t="s">
        <v>6</v>
      </c>
      <c r="C10" s="48"/>
      <c r="D10" s="48"/>
      <c r="E10" s="14"/>
      <c r="F10" s="1" t="s">
        <v>29</v>
      </c>
      <c r="G10" s="48"/>
      <c r="H10" s="48"/>
    </row>
    <row r="11" spans="2:8" ht="15.95" customHeight="1" x14ac:dyDescent="0.2">
      <c r="B11" s="4" t="s">
        <v>7</v>
      </c>
      <c r="C11" s="48">
        <f>SUBTOTAL(109,ตาราง1[ค่าใช้จ่ายโดยประมาณ])</f>
        <v>500</v>
      </c>
      <c r="D11" s="48">
        <f>SUBTOTAL(109,ตาราง1[ค่าใช้จ่ายจริง])</f>
        <v>0</v>
      </c>
      <c r="E11" s="14"/>
      <c r="F11" s="4" t="s">
        <v>7</v>
      </c>
      <c r="G11" s="48">
        <f>SUBTOTAL(109,ตาราง3[ค่าใช้จ่ายโดยประมาณ])</f>
        <v>20</v>
      </c>
      <c r="H11" s="48">
        <f>SUBTOTAL(109,ตาราง3[ค่าใช้จ่ายจริง])</f>
        <v>20</v>
      </c>
    </row>
    <row r="12" spans="2:8" ht="15" customHeight="1" x14ac:dyDescent="0.2">
      <c r="B12" s="12"/>
      <c r="C12" s="13"/>
      <c r="D12" s="13"/>
      <c r="E12" s="14"/>
      <c r="F12" s="14"/>
      <c r="G12" s="14"/>
      <c r="H12" s="14"/>
    </row>
    <row r="13" spans="2:8" ht="20.100000000000001" customHeight="1" x14ac:dyDescent="0.2">
      <c r="B13" s="18" t="s">
        <v>8</v>
      </c>
      <c r="C13" s="19" t="s">
        <v>23</v>
      </c>
      <c r="D13" s="19" t="s">
        <v>24</v>
      </c>
      <c r="E13" s="14"/>
      <c r="F13" s="18" t="s">
        <v>30</v>
      </c>
      <c r="G13" s="19" t="s">
        <v>23</v>
      </c>
      <c r="H13" s="19" t="s">
        <v>24</v>
      </c>
    </row>
    <row r="14" spans="2:8" ht="15.95" customHeight="1" x14ac:dyDescent="0.2">
      <c r="B14" s="18" t="s">
        <v>9</v>
      </c>
      <c r="C14" s="49">
        <v>200</v>
      </c>
      <c r="D14" s="49">
        <v>300</v>
      </c>
      <c r="E14" s="14"/>
      <c r="F14" s="18" t="s">
        <v>31</v>
      </c>
      <c r="G14" s="49"/>
      <c r="H14" s="49"/>
    </row>
    <row r="15" spans="2:8" ht="15.95" customHeight="1" x14ac:dyDescent="0.2">
      <c r="B15" s="18" t="s">
        <v>10</v>
      </c>
      <c r="C15" s="49"/>
      <c r="D15" s="49"/>
      <c r="E15" s="14"/>
      <c r="F15" s="18" t="s">
        <v>32</v>
      </c>
      <c r="G15" s="49">
        <v>30</v>
      </c>
      <c r="H15" s="49"/>
    </row>
    <row r="16" spans="2:8" ht="15.95" customHeight="1" x14ac:dyDescent="0.2">
      <c r="B16" s="18" t="s">
        <v>11</v>
      </c>
      <c r="C16" s="49"/>
      <c r="D16" s="49"/>
      <c r="E16" s="14"/>
      <c r="F16" s="18" t="s">
        <v>33</v>
      </c>
      <c r="G16" s="49"/>
      <c r="H16" s="49"/>
    </row>
    <row r="17" spans="2:8" ht="15.95" customHeight="1" x14ac:dyDescent="0.2">
      <c r="B17" s="18" t="s">
        <v>12</v>
      </c>
      <c r="C17" s="49"/>
      <c r="D17" s="49"/>
      <c r="E17" s="14"/>
      <c r="F17" s="18" t="s">
        <v>34</v>
      </c>
      <c r="G17" s="49"/>
      <c r="H17" s="49"/>
    </row>
    <row r="18" spans="2:8" ht="15.95" customHeight="1" x14ac:dyDescent="0.2">
      <c r="B18" s="18" t="s">
        <v>13</v>
      </c>
      <c r="C18" s="49"/>
      <c r="D18" s="49"/>
      <c r="E18" s="14"/>
      <c r="F18" s="18" t="s">
        <v>35</v>
      </c>
      <c r="G18" s="49"/>
      <c r="H18" s="49"/>
    </row>
    <row r="19" spans="2:8" ht="15.95" customHeight="1" x14ac:dyDescent="0.2">
      <c r="B19" s="20" t="s">
        <v>7</v>
      </c>
      <c r="C19" s="50">
        <f>SUBTOTAL(109,ตาราง4[ค่าใช้จ่ายโดยประมาณ])</f>
        <v>200</v>
      </c>
      <c r="D19" s="50">
        <f>SUBTOTAL(109,ตาราง4[ค่าใช้จ่ายจริง])</f>
        <v>300</v>
      </c>
      <c r="E19" s="14"/>
      <c r="F19" s="20" t="s">
        <v>7</v>
      </c>
      <c r="G19" s="50">
        <f>SUBTOTAL(109,ตาราง5[ค่าใช้จ่ายโดยประมาณ])</f>
        <v>30</v>
      </c>
      <c r="H19" s="50">
        <f>SUBTOTAL(109,ตาราง5[ค่าใช้จ่ายจริง])</f>
        <v>0</v>
      </c>
    </row>
    <row r="20" spans="2:8" ht="15" customHeight="1" x14ac:dyDescent="0.2">
      <c r="B20" s="21"/>
      <c r="C20" s="22"/>
      <c r="D20" s="22"/>
      <c r="E20" s="14"/>
      <c r="F20" s="21"/>
      <c r="G20" s="14"/>
      <c r="H20" s="14"/>
    </row>
    <row r="21" spans="2:8" ht="20.100000000000001" customHeight="1" x14ac:dyDescent="0.2">
      <c r="B21" s="18" t="s">
        <v>14</v>
      </c>
      <c r="C21" s="19" t="s">
        <v>23</v>
      </c>
      <c r="D21" s="19" t="s">
        <v>24</v>
      </c>
      <c r="E21" s="14"/>
      <c r="F21" s="18" t="s">
        <v>36</v>
      </c>
      <c r="G21" s="19" t="s">
        <v>23</v>
      </c>
      <c r="H21" s="19" t="s">
        <v>24</v>
      </c>
    </row>
    <row r="22" spans="2:8" ht="15.95" customHeight="1" x14ac:dyDescent="0.2">
      <c r="B22" s="18" t="s">
        <v>15</v>
      </c>
      <c r="C22" s="49"/>
      <c r="D22" s="49"/>
      <c r="E22" s="14"/>
      <c r="F22" s="18" t="s">
        <v>37</v>
      </c>
      <c r="G22" s="49"/>
      <c r="H22" s="49"/>
    </row>
    <row r="23" spans="2:8" ht="15.95" customHeight="1" x14ac:dyDescent="0.2">
      <c r="B23" s="18" t="s">
        <v>16</v>
      </c>
      <c r="C23" s="49">
        <v>20</v>
      </c>
      <c r="D23" s="49"/>
      <c r="E23" s="14"/>
      <c r="F23" s="18" t="s">
        <v>38</v>
      </c>
      <c r="G23" s="49">
        <v>100</v>
      </c>
      <c r="H23" s="49"/>
    </row>
    <row r="24" spans="2:8" ht="15.95" customHeight="1" x14ac:dyDescent="0.2">
      <c r="B24" s="18" t="s">
        <v>17</v>
      </c>
      <c r="C24" s="49"/>
      <c r="D24" s="49"/>
      <c r="E24" s="14"/>
      <c r="F24" s="20" t="s">
        <v>7</v>
      </c>
      <c r="G24" s="51">
        <f>SUBTOTAL(109,ตาราง7[ค่าใช้จ่ายโดยประมาณ])</f>
        <v>100</v>
      </c>
      <c r="H24" s="51">
        <f>SUBTOTAL(109,ตาราง7[ค่าใช้จ่ายจริง])</f>
        <v>0</v>
      </c>
    </row>
    <row r="25" spans="2:8" ht="15.95" customHeight="1" x14ac:dyDescent="0.2">
      <c r="B25" s="20" t="s">
        <v>7</v>
      </c>
      <c r="C25" s="50">
        <f>SUBTOTAL(109,ตาราง6[ค่าใช้จ่ายโดยประมาณ])</f>
        <v>20</v>
      </c>
      <c r="D25" s="50">
        <f>SUBTOTAL(109,ตาราง6[ค่าใช้จ่ายจริง])</f>
        <v>0</v>
      </c>
      <c r="E25" s="14"/>
      <c r="F25" s="14"/>
      <c r="G25" s="14"/>
      <c r="H25" s="14"/>
    </row>
    <row r="26" spans="2:8" ht="15" customHeight="1" x14ac:dyDescent="0.2">
      <c r="B26" s="21"/>
      <c r="C26" s="22"/>
      <c r="D26" s="22"/>
      <c r="E26" s="14"/>
      <c r="F26" s="14"/>
      <c r="G26" s="14"/>
      <c r="H26" s="14"/>
    </row>
    <row r="27" spans="2:8" ht="20.100000000000001" customHeight="1" x14ac:dyDescent="0.2">
      <c r="B27" s="18" t="s">
        <v>18</v>
      </c>
      <c r="C27" s="19" t="s">
        <v>23</v>
      </c>
      <c r="D27" s="19" t="s">
        <v>24</v>
      </c>
      <c r="E27" s="14"/>
      <c r="F27" s="14"/>
      <c r="G27" s="14"/>
      <c r="H27" s="14"/>
    </row>
    <row r="28" spans="2:8" ht="15.95" customHeight="1" x14ac:dyDescent="0.2">
      <c r="B28" s="18" t="s">
        <v>19</v>
      </c>
      <c r="C28" s="49"/>
      <c r="D28" s="49">
        <v>13</v>
      </c>
      <c r="E28" s="14"/>
      <c r="F28" s="14"/>
      <c r="G28" s="14"/>
      <c r="H28" s="14"/>
    </row>
    <row r="29" spans="2:8" ht="15.95" customHeight="1" x14ac:dyDescent="0.2">
      <c r="B29" s="18" t="s">
        <v>20</v>
      </c>
      <c r="C29" s="49">
        <v>12</v>
      </c>
      <c r="D29" s="49"/>
      <c r="E29" s="14"/>
      <c r="F29" s="14"/>
      <c r="G29" s="14"/>
      <c r="H29" s="14"/>
    </row>
    <row r="30" spans="2:8" ht="15.95" customHeight="1" x14ac:dyDescent="0.2">
      <c r="B30" s="18" t="s">
        <v>21</v>
      </c>
      <c r="C30" s="49"/>
      <c r="D30" s="49"/>
      <c r="E30" s="14"/>
      <c r="F30" s="14"/>
      <c r="G30" s="14"/>
      <c r="H30" s="14"/>
    </row>
    <row r="31" spans="2:8" s="24" customFormat="1" ht="15.95" customHeight="1" x14ac:dyDescent="0.2">
      <c r="B31" s="18" t="s">
        <v>22</v>
      </c>
      <c r="C31" s="49"/>
      <c r="D31" s="49"/>
      <c r="E31" s="23"/>
      <c r="F31" s="23"/>
      <c r="G31" s="23"/>
      <c r="H31" s="23"/>
    </row>
    <row r="32" spans="2:8" s="24" customFormat="1" ht="15.95" customHeight="1" x14ac:dyDescent="0.2">
      <c r="B32" s="4" t="s">
        <v>7</v>
      </c>
      <c r="C32" s="48">
        <f>SUBTOTAL(109,ตาราง8[ค่าใช้จ่ายโดยประมาณ])</f>
        <v>12</v>
      </c>
      <c r="D32" s="48">
        <f>SUBTOTAL(109,ตาราง8[ค่าใช้จ่ายจริง])</f>
        <v>13</v>
      </c>
    </row>
    <row r="33" s="24" customFormat="1" x14ac:dyDescent="0.2"/>
    <row r="34" s="24" customFormat="1" x14ac:dyDescent="0.2"/>
    <row r="35" s="24" customFormat="1" x14ac:dyDescent="0.2"/>
    <row r="36" s="24" customFormat="1" x14ac:dyDescent="0.2"/>
    <row r="37" s="24" customFormat="1" x14ac:dyDescent="0.2"/>
    <row r="38" s="24" customFormat="1" x14ac:dyDescent="0.2"/>
  </sheetData>
  <mergeCells count="2">
    <mergeCell ref="B1:D1"/>
    <mergeCell ref="B3:B4"/>
  </mergeCells>
  <phoneticPr fontId="1" type="noConversion"/>
  <printOptions horizontalCentered="1"/>
  <pageMargins left="0.75" right="0.75" top="1" bottom="1" header="0.5" footer="0.5"/>
  <pageSetup paperSize="9" scale="79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38"/>
  <sheetViews>
    <sheetView showGridLines="0" zoomScaleNormal="100" zoomScaleSheetLayoutView="75" workbookViewId="0"/>
  </sheetViews>
  <sheetFormatPr defaultColWidth="9.140625" defaultRowHeight="12.75" x14ac:dyDescent="0.2"/>
  <cols>
    <col min="1" max="1" width="5.28515625" style="25" customWidth="1"/>
    <col min="2" max="4" width="27.140625" style="25" customWidth="1"/>
    <col min="5" max="7" width="23.140625" style="25" customWidth="1"/>
    <col min="8" max="16384" width="9.140625" style="25"/>
  </cols>
  <sheetData>
    <row r="1" spans="2:8" ht="45.75" customHeight="1" x14ac:dyDescent="0.2">
      <c r="B1" s="58" t="s">
        <v>0</v>
      </c>
      <c r="C1" s="58"/>
      <c r="D1" s="58"/>
      <c r="E1" s="5"/>
      <c r="F1" s="5"/>
      <c r="G1" s="43" t="s">
        <v>61</v>
      </c>
    </row>
    <row r="2" spans="2:8" ht="6.75" customHeight="1" x14ac:dyDescent="0.2">
      <c r="B2" s="6"/>
      <c r="C2" s="6"/>
      <c r="D2" s="6"/>
      <c r="E2" s="7"/>
      <c r="F2" s="7"/>
      <c r="G2" s="7"/>
      <c r="H2" s="8"/>
    </row>
    <row r="3" spans="2:8" s="26" customFormat="1" ht="15" customHeight="1" x14ac:dyDescent="0.2">
      <c r="B3" s="59" t="s">
        <v>40</v>
      </c>
      <c r="C3" s="9"/>
      <c r="D3" s="9"/>
      <c r="E3" s="9"/>
      <c r="F3" s="10" t="s">
        <v>59</v>
      </c>
      <c r="G3" s="10" t="s">
        <v>62</v>
      </c>
    </row>
    <row r="4" spans="2:8" ht="24" customHeight="1" x14ac:dyDescent="0.2">
      <c r="B4" s="59"/>
      <c r="C4" s="11"/>
      <c r="D4" s="11"/>
      <c r="E4" s="11"/>
      <c r="F4" s="47">
        <f>SUM(F11, F18, F25, F33)</f>
        <v>1936</v>
      </c>
      <c r="G4" s="47">
        <f>SUM(G11,G18,G25, G33)</f>
        <v>1831</v>
      </c>
    </row>
    <row r="5" spans="2:8" ht="15" customHeight="1" x14ac:dyDescent="0.2">
      <c r="B5" s="27"/>
      <c r="C5" s="27"/>
      <c r="D5" s="27"/>
      <c r="E5" s="27"/>
      <c r="F5" s="27"/>
      <c r="G5" s="27"/>
    </row>
    <row r="6" spans="2:8" ht="20.100000000000001" customHeight="1" x14ac:dyDescent="0.2">
      <c r="B6" s="28" t="s">
        <v>41</v>
      </c>
      <c r="C6" s="29"/>
      <c r="D6" s="29"/>
      <c r="E6" s="29"/>
      <c r="F6" s="29"/>
      <c r="G6" s="29"/>
    </row>
    <row r="7" spans="2:8" ht="20.100000000000001" customHeight="1" x14ac:dyDescent="0.2">
      <c r="B7" s="2" t="s">
        <v>42</v>
      </c>
      <c r="C7" s="2" t="s">
        <v>46</v>
      </c>
      <c r="D7" s="2" t="s">
        <v>47</v>
      </c>
      <c r="E7" s="2" t="s">
        <v>58</v>
      </c>
      <c r="F7" s="2" t="s">
        <v>60</v>
      </c>
      <c r="G7" s="2" t="s">
        <v>63</v>
      </c>
    </row>
    <row r="8" spans="2:8" ht="15.95" customHeight="1" x14ac:dyDescent="0.2">
      <c r="B8" s="2">
        <v>300</v>
      </c>
      <c r="C8" s="2">
        <v>278</v>
      </c>
      <c r="D8" s="2" t="s">
        <v>48</v>
      </c>
      <c r="E8" s="48">
        <v>5</v>
      </c>
      <c r="F8" s="48">
        <f>B8*E8</f>
        <v>1500</v>
      </c>
      <c r="G8" s="48">
        <f>C8*E8</f>
        <v>1390</v>
      </c>
    </row>
    <row r="9" spans="2:8" ht="15.95" customHeight="1" x14ac:dyDescent="0.2">
      <c r="B9" s="2">
        <v>197</v>
      </c>
      <c r="C9" s="2">
        <v>195</v>
      </c>
      <c r="D9" s="2" t="s">
        <v>49</v>
      </c>
      <c r="E9" s="48">
        <v>2</v>
      </c>
      <c r="F9" s="48">
        <f>B9*E9</f>
        <v>394</v>
      </c>
      <c r="G9" s="48">
        <f>C9*E9</f>
        <v>390</v>
      </c>
    </row>
    <row r="10" spans="2:8" ht="15.75" customHeight="1" x14ac:dyDescent="0.2">
      <c r="B10" s="2">
        <v>42</v>
      </c>
      <c r="C10" s="2">
        <v>51</v>
      </c>
      <c r="D10" s="2" t="s">
        <v>50</v>
      </c>
      <c r="E10" s="48">
        <v>1</v>
      </c>
      <c r="F10" s="48">
        <f>B10*E10</f>
        <v>42</v>
      </c>
      <c r="G10" s="48">
        <f>C10*E10</f>
        <v>51</v>
      </c>
    </row>
    <row r="11" spans="2:8" ht="15.95" customHeight="1" x14ac:dyDescent="0.2">
      <c r="B11" s="3" t="s">
        <v>7</v>
      </c>
      <c r="C11" s="3"/>
      <c r="D11" s="3"/>
      <c r="E11" s="3"/>
      <c r="F11" s="48">
        <f>SUBTOTAL(109,ตาราง9[รายได้โดยประมาณ])</f>
        <v>1936</v>
      </c>
      <c r="G11" s="48">
        <f>SUBTOTAL(109,ตาราง9[รายได้จริง])</f>
        <v>1831</v>
      </c>
    </row>
    <row r="12" spans="2:8" ht="15" customHeight="1" x14ac:dyDescent="0.2">
      <c r="B12" s="27"/>
      <c r="C12" s="27"/>
      <c r="D12" s="27"/>
      <c r="E12" s="27"/>
      <c r="F12" s="27"/>
      <c r="G12" s="27"/>
    </row>
    <row r="13" spans="2:8" ht="20.100000000000001" customHeight="1" x14ac:dyDescent="0.2">
      <c r="B13" s="28" t="s">
        <v>43</v>
      </c>
      <c r="C13" s="29"/>
      <c r="D13" s="29"/>
      <c r="E13" s="29"/>
      <c r="F13" s="29"/>
      <c r="G13" s="29"/>
    </row>
    <row r="14" spans="2:8" ht="20.100000000000001" customHeight="1" x14ac:dyDescent="0.2">
      <c r="B14" s="2" t="s">
        <v>42</v>
      </c>
      <c r="C14" s="2" t="s">
        <v>46</v>
      </c>
      <c r="D14" s="2" t="s">
        <v>47</v>
      </c>
      <c r="E14" s="2" t="s">
        <v>58</v>
      </c>
      <c r="F14" s="2" t="s">
        <v>60</v>
      </c>
      <c r="G14" s="2" t="s">
        <v>63</v>
      </c>
    </row>
    <row r="15" spans="2:8" ht="15.95" customHeight="1" x14ac:dyDescent="0.2">
      <c r="B15" s="2">
        <v>12</v>
      </c>
      <c r="C15" s="2"/>
      <c r="D15" s="2" t="s">
        <v>51</v>
      </c>
      <c r="E15" s="48"/>
      <c r="F15" s="48">
        <f>B15*E15</f>
        <v>0</v>
      </c>
      <c r="G15" s="48">
        <f>C15*E15</f>
        <v>0</v>
      </c>
    </row>
    <row r="16" spans="2:8" ht="15.95" customHeight="1" x14ac:dyDescent="0.2">
      <c r="B16" s="2"/>
      <c r="C16" s="2">
        <v>158</v>
      </c>
      <c r="D16" s="2" t="s">
        <v>52</v>
      </c>
      <c r="E16" s="48"/>
      <c r="F16" s="48">
        <f>B16*E16</f>
        <v>0</v>
      </c>
      <c r="G16" s="48">
        <f>C16*E16</f>
        <v>0</v>
      </c>
    </row>
    <row r="17" spans="1:7" ht="15.95" customHeight="1" x14ac:dyDescent="0.2">
      <c r="B17" s="2">
        <v>4</v>
      </c>
      <c r="C17" s="2"/>
      <c r="D17" s="2" t="s">
        <v>53</v>
      </c>
      <c r="E17" s="48"/>
      <c r="F17" s="48">
        <f>B17*E17</f>
        <v>0</v>
      </c>
      <c r="G17" s="48">
        <f>C17*E17</f>
        <v>0</v>
      </c>
    </row>
    <row r="18" spans="1:7" ht="15.95" customHeight="1" x14ac:dyDescent="0.2">
      <c r="B18" s="3" t="s">
        <v>7</v>
      </c>
      <c r="C18" s="3"/>
      <c r="D18" s="3"/>
      <c r="E18" s="3"/>
      <c r="F18" s="48">
        <f>SUBTOTAL(109,ตาราง10[รายได้โดยประมาณ])</f>
        <v>0</v>
      </c>
      <c r="G18" s="48">
        <f>SUBTOTAL(109,ตาราง10[รายได้จริง])</f>
        <v>0</v>
      </c>
    </row>
    <row r="19" spans="1:7" ht="15" customHeight="1" x14ac:dyDescent="0.2">
      <c r="B19" s="30"/>
      <c r="C19" s="30"/>
      <c r="D19" s="30"/>
      <c r="E19" s="30"/>
      <c r="F19" s="30"/>
      <c r="G19" s="30"/>
    </row>
    <row r="20" spans="1:7" ht="20.100000000000001" customHeight="1" x14ac:dyDescent="0.2">
      <c r="B20" s="28" t="s">
        <v>44</v>
      </c>
      <c r="C20" s="29"/>
      <c r="D20" s="29"/>
      <c r="E20" s="29"/>
      <c r="F20" s="29"/>
      <c r="G20" s="29"/>
    </row>
    <row r="21" spans="1:7" ht="20.100000000000001" customHeight="1" x14ac:dyDescent="0.2">
      <c r="B21" s="2" t="s">
        <v>42</v>
      </c>
      <c r="C21" s="2" t="s">
        <v>46</v>
      </c>
      <c r="D21" s="2" t="s">
        <v>47</v>
      </c>
      <c r="E21" s="2" t="s">
        <v>58</v>
      </c>
      <c r="F21" s="2" t="s">
        <v>60</v>
      </c>
      <c r="G21" s="2" t="s">
        <v>63</v>
      </c>
    </row>
    <row r="22" spans="1:7" ht="15.95" customHeight="1" x14ac:dyDescent="0.2">
      <c r="B22" s="2">
        <v>23</v>
      </c>
      <c r="C22" s="2"/>
      <c r="D22" s="2" t="s">
        <v>54</v>
      </c>
      <c r="E22" s="48"/>
      <c r="F22" s="48">
        <f>B22*E22</f>
        <v>0</v>
      </c>
      <c r="G22" s="48">
        <f>C22*E22</f>
        <v>0</v>
      </c>
    </row>
    <row r="23" spans="1:7" ht="15.95" customHeight="1" x14ac:dyDescent="0.2">
      <c r="B23" s="2">
        <v>354</v>
      </c>
      <c r="C23" s="2"/>
      <c r="D23" s="2" t="s">
        <v>55</v>
      </c>
      <c r="E23" s="48"/>
      <c r="F23" s="48">
        <f>B23*E23</f>
        <v>0</v>
      </c>
      <c r="G23" s="48">
        <f>C23*E23</f>
        <v>0</v>
      </c>
    </row>
    <row r="24" spans="1:7" ht="15.95" customHeight="1" x14ac:dyDescent="0.2">
      <c r="B24" s="2">
        <v>56</v>
      </c>
      <c r="C24" s="2"/>
      <c r="D24" s="2" t="s">
        <v>56</v>
      </c>
      <c r="E24" s="48"/>
      <c r="F24" s="48">
        <f>B24*E24</f>
        <v>0</v>
      </c>
      <c r="G24" s="48">
        <f>C24*E24</f>
        <v>0</v>
      </c>
    </row>
    <row r="25" spans="1:7" ht="15.95" customHeight="1" x14ac:dyDescent="0.2">
      <c r="B25" s="3" t="s">
        <v>7</v>
      </c>
      <c r="C25" s="3"/>
      <c r="D25" s="3"/>
      <c r="E25" s="3"/>
      <c r="F25" s="48">
        <f>SUBTOTAL(109,ตาราง11[รายได้โดยประมาณ])</f>
        <v>0</v>
      </c>
      <c r="G25" s="48">
        <f>SUBTOTAL(109,ตาราง11[รายได้จริง])</f>
        <v>0</v>
      </c>
    </row>
    <row r="26" spans="1:7" ht="15" customHeight="1" x14ac:dyDescent="0.2">
      <c r="B26" s="30"/>
      <c r="C26" s="30"/>
      <c r="D26" s="30"/>
      <c r="E26" s="30"/>
      <c r="F26" s="30"/>
      <c r="G26" s="30"/>
    </row>
    <row r="27" spans="1:7" ht="20.100000000000001" customHeight="1" x14ac:dyDescent="0.2">
      <c r="B27" s="28" t="s">
        <v>45</v>
      </c>
      <c r="C27" s="29"/>
      <c r="D27" s="29"/>
      <c r="E27" s="29"/>
      <c r="F27" s="29"/>
      <c r="G27" s="29"/>
    </row>
    <row r="28" spans="1:7" ht="20.100000000000001" customHeight="1" x14ac:dyDescent="0.2">
      <c r="B28" s="2" t="s">
        <v>42</v>
      </c>
      <c r="C28" s="2" t="s">
        <v>46</v>
      </c>
      <c r="D28" s="2" t="s">
        <v>47</v>
      </c>
      <c r="E28" s="2" t="s">
        <v>58</v>
      </c>
      <c r="F28" s="2" t="s">
        <v>60</v>
      </c>
      <c r="G28" s="2" t="s">
        <v>63</v>
      </c>
    </row>
    <row r="29" spans="1:7" ht="15.95" customHeight="1" x14ac:dyDescent="0.2">
      <c r="B29" s="2"/>
      <c r="C29" s="2"/>
      <c r="D29" s="2" t="s">
        <v>57</v>
      </c>
      <c r="E29" s="48"/>
      <c r="F29" s="48">
        <f>B29*E29</f>
        <v>0</v>
      </c>
      <c r="G29" s="48">
        <f>C29*E29</f>
        <v>0</v>
      </c>
    </row>
    <row r="30" spans="1:7" ht="15.95" customHeight="1" x14ac:dyDescent="0.2">
      <c r="B30" s="2">
        <v>123</v>
      </c>
      <c r="C30" s="2"/>
      <c r="D30" s="2" t="s">
        <v>57</v>
      </c>
      <c r="E30" s="48"/>
      <c r="F30" s="48">
        <f>B30*E30</f>
        <v>0</v>
      </c>
      <c r="G30" s="48">
        <f>C30*E30</f>
        <v>0</v>
      </c>
    </row>
    <row r="31" spans="1:7" ht="15.95" customHeight="1" x14ac:dyDescent="0.2">
      <c r="A31" s="24"/>
      <c r="B31" s="2"/>
      <c r="C31" s="2"/>
      <c r="D31" s="2" t="s">
        <v>57</v>
      </c>
      <c r="E31" s="48"/>
      <c r="F31" s="48">
        <f>B31*E31</f>
        <v>0</v>
      </c>
      <c r="G31" s="48">
        <f>C31*E31</f>
        <v>0</v>
      </c>
    </row>
    <row r="32" spans="1:7" ht="15.95" customHeight="1" x14ac:dyDescent="0.2">
      <c r="A32" s="24"/>
      <c r="B32" s="2">
        <v>13</v>
      </c>
      <c r="C32" s="2"/>
      <c r="D32" s="2" t="s">
        <v>57</v>
      </c>
      <c r="E32" s="48"/>
      <c r="F32" s="48">
        <f>B32*E32</f>
        <v>0</v>
      </c>
      <c r="G32" s="48">
        <f>C32*E32</f>
        <v>0</v>
      </c>
    </row>
    <row r="33" spans="1:7" ht="15.95" customHeight="1" x14ac:dyDescent="0.2">
      <c r="A33" s="24"/>
      <c r="B33" s="3" t="s">
        <v>7</v>
      </c>
      <c r="C33" s="3"/>
      <c r="D33" s="3"/>
      <c r="E33" s="3"/>
      <c r="F33" s="48">
        <f>SUBTOTAL(109,ตาราง12[รายได้โดยประมาณ])</f>
        <v>0</v>
      </c>
      <c r="G33" s="48">
        <f>SUBTOTAL(109,ตาราง12[รายได้จริง])</f>
        <v>0</v>
      </c>
    </row>
    <row r="34" spans="1:7" x14ac:dyDescent="0.2">
      <c r="A34" s="24"/>
    </row>
    <row r="35" spans="1:7" x14ac:dyDescent="0.2">
      <c r="A35" s="24"/>
    </row>
    <row r="36" spans="1:7" x14ac:dyDescent="0.2">
      <c r="A36" s="24"/>
    </row>
    <row r="37" spans="1:7" x14ac:dyDescent="0.2">
      <c r="A37" s="24"/>
    </row>
    <row r="38" spans="1:7" x14ac:dyDescent="0.2">
      <c r="A38" s="24"/>
    </row>
  </sheetData>
  <mergeCells count="2">
    <mergeCell ref="B3:B4"/>
    <mergeCell ref="B1:D1"/>
  </mergeCells>
  <phoneticPr fontId="1" type="noConversion"/>
  <printOptions horizontalCentered="1"/>
  <pageMargins left="0.75" right="0.75" top="1" bottom="1" header="0.5" footer="0.5"/>
  <pageSetup paperSize="9" scale="80" fitToHeight="0" orientation="landscape" r:id="rId1"/>
  <headerFooter alignWithMargins="0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I38"/>
  <sheetViews>
    <sheetView showGridLines="0" zoomScaleNormal="100" workbookViewId="0"/>
  </sheetViews>
  <sheetFormatPr defaultColWidth="9.140625" defaultRowHeight="12.75" x14ac:dyDescent="0.2"/>
  <cols>
    <col min="1" max="1" width="5.28515625" style="25" customWidth="1"/>
    <col min="2" max="4" width="27.140625" style="25" customWidth="1"/>
    <col min="5" max="7" width="23.140625" style="25" customWidth="1"/>
    <col min="8" max="9" width="5.28515625" style="25" customWidth="1"/>
    <col min="10" max="16384" width="9.140625" style="25"/>
  </cols>
  <sheetData>
    <row r="1" spans="2:7" ht="36.75" customHeight="1" x14ac:dyDescent="0.4">
      <c r="B1" s="60" t="s">
        <v>0</v>
      </c>
      <c r="C1" s="60"/>
      <c r="D1" s="60"/>
      <c r="E1" s="31"/>
      <c r="F1" s="31"/>
      <c r="G1" s="45" t="s">
        <v>65</v>
      </c>
    </row>
    <row r="2" spans="2:7" ht="21" customHeight="1" x14ac:dyDescent="0.2">
      <c r="B2" s="46"/>
      <c r="C2" s="46"/>
      <c r="D2" s="46"/>
      <c r="E2" s="46"/>
      <c r="F2" s="46"/>
      <c r="G2" s="32" t="s">
        <v>66</v>
      </c>
    </row>
    <row r="3" spans="2:7" ht="6.75" customHeight="1" x14ac:dyDescent="0.2">
      <c r="B3" s="6"/>
      <c r="C3" s="6"/>
      <c r="D3" s="6"/>
      <c r="E3" s="7"/>
      <c r="F3" s="7"/>
      <c r="G3" s="7"/>
    </row>
    <row r="4" spans="2:7" x14ac:dyDescent="0.2">
      <c r="B4" s="27"/>
      <c r="C4" s="27"/>
      <c r="D4" s="33"/>
    </row>
    <row r="5" spans="2:7" ht="20.100000000000001" customHeight="1" x14ac:dyDescent="0.2">
      <c r="B5" s="34"/>
      <c r="C5" s="35" t="s">
        <v>59</v>
      </c>
      <c r="D5" s="36" t="s">
        <v>24</v>
      </c>
    </row>
    <row r="6" spans="2:7" ht="18.75" customHeight="1" x14ac:dyDescent="0.2">
      <c r="B6" s="37" t="s">
        <v>40</v>
      </c>
      <c r="C6" s="52">
        <f>รายได้!F4</f>
        <v>1936</v>
      </c>
      <c r="D6" s="53">
        <f>รายได้!G4</f>
        <v>1831</v>
      </c>
    </row>
    <row r="7" spans="2:7" ht="18.75" customHeight="1" x14ac:dyDescent="0.2">
      <c r="B7" s="38" t="s">
        <v>1</v>
      </c>
      <c r="C7" s="54">
        <f>ค่าใช้จ่าย!G4</f>
        <v>882</v>
      </c>
      <c r="D7" s="55">
        <f>ค่าใช้จ่าย!H4</f>
        <v>333</v>
      </c>
    </row>
    <row r="8" spans="2:7" ht="15.75" x14ac:dyDescent="0.25">
      <c r="B8" s="39"/>
      <c r="C8" s="40"/>
      <c r="D8" s="41"/>
    </row>
    <row r="9" spans="2:7" ht="33" customHeight="1" x14ac:dyDescent="0.2">
      <c r="B9" s="42" t="s">
        <v>64</v>
      </c>
      <c r="C9" s="56">
        <f>C6-C7</f>
        <v>1054</v>
      </c>
      <c r="D9" s="57">
        <f>D6-D7</f>
        <v>1498</v>
      </c>
    </row>
    <row r="31" spans="1:9" x14ac:dyDescent="0.2">
      <c r="A31" s="24"/>
      <c r="H31" s="24"/>
      <c r="I31" s="24"/>
    </row>
    <row r="32" spans="1:9" x14ac:dyDescent="0.2">
      <c r="A32" s="24"/>
      <c r="H32" s="24"/>
      <c r="I32" s="24"/>
    </row>
    <row r="33" spans="1:9" x14ac:dyDescent="0.2">
      <c r="A33" s="24"/>
      <c r="H33" s="24"/>
      <c r="I33" s="24"/>
    </row>
    <row r="34" spans="1:9" x14ac:dyDescent="0.2">
      <c r="A34" s="24"/>
      <c r="H34" s="24"/>
      <c r="I34" s="24"/>
    </row>
    <row r="35" spans="1:9" x14ac:dyDescent="0.2">
      <c r="A35" s="24"/>
      <c r="H35" s="24"/>
      <c r="I35" s="24"/>
    </row>
    <row r="36" spans="1:9" x14ac:dyDescent="0.2">
      <c r="A36" s="24"/>
      <c r="H36" s="24"/>
      <c r="I36" s="24"/>
    </row>
    <row r="37" spans="1:9" x14ac:dyDescent="0.2">
      <c r="A37" s="24"/>
      <c r="H37" s="24"/>
      <c r="I37" s="24"/>
    </row>
    <row r="38" spans="1:9" x14ac:dyDescent="0.2">
      <c r="A38" s="24"/>
      <c r="H38" s="24"/>
      <c r="I38" s="24"/>
    </row>
  </sheetData>
  <mergeCells count="1">
    <mergeCell ref="B1:D1"/>
  </mergeCells>
  <phoneticPr fontId="1" type="noConversion"/>
  <printOptions horizontalCentered="1"/>
  <pageMargins left="0.75" right="0.75" top="1" bottom="1" header="0.5" footer="0.5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ค่าใช้จ่าย</vt:lpstr>
      <vt:lpstr>รายได้</vt:lpstr>
      <vt:lpstr>สรุปกำไร - ขาดทุน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2017-12-27T06:30:46Z</dcterms:created>
  <dcterms:modified xsi:type="dcterms:W3CDTF">2019-06-05T08:20:59Z</dcterms:modified>
</cp:coreProperties>
</file>