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th-TH\"/>
    </mc:Choice>
  </mc:AlternateContent>
  <xr:revisionPtr revIDLastSave="0" documentId="13_ncr:1_{5526139E-39A5-499A-8427-127F6174C63D}" xr6:coauthVersionLast="43" xr6:coauthVersionMax="43" xr10:uidLastSave="{00000000-0000-0000-0000-000000000000}"/>
  <bookViews>
    <workbookView xWindow="-120" yWindow="-120" windowWidth="28890" windowHeight="14400" xr2:uid="{00000000-000D-0000-FFFF-FFFF00000000}"/>
  </bookViews>
  <sheets>
    <sheet name="ตัวคำนวณเงินกู้" sheetId="1" r:id="rId1"/>
  </sheets>
  <definedNames>
    <definedName name="CombinedMonthlyPayment">CollegeLoans[[#Totals],[การชำระเงินรายเดือนปัจจุบัน]]</definedName>
    <definedName name="ConsLoanPayback">ตัวคำนวณเงินกู้!$L$18</definedName>
    <definedName name="EstimatedAnnualSalary">ตัวคำนวณเงินกู้!$F$2</definedName>
    <definedName name="EstimatedMonthlySalary">ตัวคำนวณเงินกู้!$L$20</definedName>
    <definedName name="LoanPaybackStart">ตัวคำนวณเงินกู้!$K$2</definedName>
    <definedName name="LoanStartLToday">IF(LoanPaybackStart&lt;TODAY(),TRUE,FALSE)</definedName>
    <definedName name="PercentAboveBelow">IF(CollegeLoans[[#Totals],[การชำระเงินตามกำหนดการ]]/EstimatedMonthlySalary&gt;=0.08,"ด้านบน","ด้านล่าง")</definedName>
    <definedName name="PercentageOfIncome">CollegeLoans[[#Totals],[การชำระเงินตามกำหนดการ]]/EstimatedMonthlySalary</definedName>
    <definedName name="PercentageOfMonthlyIncome">CollegeLoans[[#Totals],[การชำระเงินรายเดือนปัจจุบัน]]/EstimatedMonthlySalary</definedName>
    <definedName name="_xlnm.Print_Titles" localSheetId="0">ตัวคำนวณเงินกู้!$8:$9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" i="1" l="1"/>
  <c r="F10" i="1"/>
  <c r="F11" i="1" l="1"/>
  <c r="I10" i="1" l="1"/>
  <c r="I15" i="1" l="1"/>
  <c r="I11" i="1"/>
  <c r="I13" i="1"/>
  <c r="I12" i="1"/>
  <c r="I14" i="1"/>
  <c r="H12" i="1"/>
  <c r="H13" i="1"/>
  <c r="K12" i="1"/>
  <c r="J12" i="1" s="1"/>
  <c r="K13" i="1"/>
  <c r="L13" i="1" s="1"/>
  <c r="H14" i="1"/>
  <c r="K14" i="1"/>
  <c r="J14" i="1" s="1"/>
  <c r="H15" i="1"/>
  <c r="K15" i="1"/>
  <c r="J15" i="1" s="1"/>
  <c r="L20" i="1"/>
  <c r="E17" i="1"/>
  <c r="D17" i="1"/>
  <c r="D16" i="1"/>
  <c r="K11" i="1"/>
  <c r="L11" i="1" s="1"/>
  <c r="H11" i="1"/>
  <c r="K10" i="1"/>
  <c r="J10" i="1" s="1"/>
  <c r="H10" i="1"/>
  <c r="L14" i="1" l="1"/>
  <c r="L12" i="1"/>
  <c r="J11" i="1"/>
  <c r="L15" i="1"/>
  <c r="J13" i="1"/>
  <c r="I16" i="1"/>
  <c r="E6" i="1" s="1"/>
  <c r="L10" i="1"/>
  <c r="K16" i="1"/>
  <c r="L5" i="1" s="1"/>
  <c r="E5" i="1" l="1"/>
  <c r="L6" i="1"/>
  <c r="J17" i="1"/>
  <c r="J16" i="1"/>
  <c r="L18" i="1" s="1"/>
  <c r="L17" i="1"/>
  <c r="L16" i="1"/>
</calcChain>
</file>

<file path=xl/sharedStrings.xml><?xml version="1.0" encoding="utf-8"?>
<sst xmlns="http://schemas.openxmlformats.org/spreadsheetml/2006/main" count="32" uniqueCount="32">
  <si>
    <t>ตัวคำนวณเงินกู้ยืมเพื่อการศึกษา</t>
  </si>
  <si>
    <t>จำนวนรวมของเงินชำระรายเดือนปัจจุบันของคุณคือ:</t>
  </si>
  <si>
    <t>เปอร์เซ็นต์ของรายได้รายเดือนปัจจุบัน:</t>
  </si>
  <si>
    <t>รายละเอียดการกู้เงิน</t>
  </si>
  <si>
    <t>หมายเลขเงินกู้</t>
  </si>
  <si>
    <t>10998M88</t>
  </si>
  <si>
    <t>20987N87</t>
  </si>
  <si>
    <t>ผลรวม</t>
  </si>
  <si>
    <t>ค่าเฉลี่ย</t>
  </si>
  <si>
    <t>รวมจำนวนเงินกู้ที่ต้องชำระคืนทั้งหมด:</t>
  </si>
  <si>
    <t>รายได้รายเดือนโดยประมาณหลังจบการศึกษา:</t>
  </si>
  <si>
    <t>ผู้ให้กู้</t>
  </si>
  <si>
    <t>ผู้ให้กู้ 1</t>
  </si>
  <si>
    <t>ผู้ให้กู้ 2</t>
  </si>
  <si>
    <t>ลูกศรสามเหลี่ยมขวาชี้ไปยังเงินเดือนรายปีอยู่ในเซลล์นี้</t>
  </si>
  <si>
    <t>จำนวนเงินกู้</t>
  </si>
  <si>
    <t>รายปี
อัตราดอกเบี้ย</t>
  </si>
  <si>
    <t>เงินเดือนรายปีโดยประมาณหลังจบการศึกษา</t>
  </si>
  <si>
    <t>ข้อมูลการชำระคืนเงินกู้</t>
  </si>
  <si>
    <t>วันเริ่มต้น</t>
  </si>
  <si>
    <t>ระยะเวลา (ปี)</t>
  </si>
  <si>
    <t>จำนวนรวมของเงินชำระรายเดือนตามกำหนดการของคุณคือ:</t>
  </si>
  <si>
    <t xml:space="preserve">  เปอร์เซ็นต์ของรายได้รายเดือนตามกำหนดการ:</t>
  </si>
  <si>
    <t>วันที่สิ้นสุด</t>
  </si>
  <si>
    <t>ลูกศรสามเหลี่ยมขวาชี้ไปยังวันที่เริ่มต้นในการชำระคืนอยู่ในเซลล์นี้</t>
  </si>
  <si>
    <t>รายละเอียดการชำระเงิน</t>
  </si>
  <si>
    <t>การชำระเงินรายเดือนปัจจุบัน</t>
  </si>
  <si>
    <t>รวม
ดอกเบี้ย</t>
  </si>
  <si>
    <t>วันที่คุณจะเริ่มการชำระคืนเงินกู้</t>
  </si>
  <si>
    <t>การชำระเงินตามกำหนดการ</t>
  </si>
  <si>
    <t>รายปี
การชำระเงิน</t>
  </si>
  <si>
    <r>
      <t xml:space="preserve"> ขอแนะนำว่าผลรวมของจำนวนเงินชำระคืน เงินกู้ยืมเพื่อการศึกษาทั้ง</t>
    </r>
    <r>
      <rPr>
        <b/>
        <sz val="16"/>
        <color theme="6" tint="-0.499984740745262"/>
        <rFont val="Leelawadee"/>
        <family val="2"/>
      </rPr>
      <t>ไม่ควรเกิน 8%</t>
    </r>
    <r>
      <rPr>
        <sz val="16"/>
        <color theme="6" tint="-0.499984740745262"/>
        <rFont val="Leelawadee"/>
        <family val="2"/>
      </rPr>
      <t xml:space="preserve"> ของเงินเดือนรายปีปีแรกของคุณ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</si>
</sst>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฿&quot;* #,##0_-;\-&quot;฿&quot;* #,##0_-;_-&quot;฿&quot;* &quot;-&quot;_-;_-@_-"/>
    <numFmt numFmtId="187" formatCode="_(* #,##0_);_(* \(#,##0\);_(* &quot;-&quot;_);_(@_)"/>
    <numFmt numFmtId="188" formatCode="_(* #,##0.00_);_(* \(#,##0.00\);_(* &quot;-&quot;??_);_(@_)"/>
    <numFmt numFmtId="189" formatCode="&quot;฿&quot;#,##0.00"/>
    <numFmt numFmtId="190" formatCode="&quot;฿&quot;#,##0"/>
    <numFmt numFmtId="191" formatCode="[$-1070000]d/mm/yyyy;@"/>
  </numFmts>
  <fonts count="27" x14ac:knownFonts="1">
    <font>
      <sz val="11"/>
      <color theme="3"/>
      <name val="Leelawadee"/>
      <family val="2"/>
    </font>
    <font>
      <sz val="11"/>
      <color theme="1"/>
      <name val="Leelawadee"/>
      <family val="2"/>
    </font>
    <font>
      <sz val="11"/>
      <color theme="3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b/>
      <sz val="11"/>
      <color theme="3"/>
      <name val="Leelawadee"/>
      <family val="2"/>
    </font>
    <font>
      <b/>
      <sz val="29"/>
      <color theme="0"/>
      <name val="Leelawadee"/>
      <family val="2"/>
    </font>
    <font>
      <b/>
      <sz val="16"/>
      <color theme="6" tint="-0.24994659260841701"/>
      <name val="Leelawadee"/>
      <family val="2"/>
    </font>
    <font>
      <b/>
      <sz val="14"/>
      <color theme="3"/>
      <name val="Leelawadee"/>
      <family val="2"/>
    </font>
    <font>
      <b/>
      <sz val="17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theme="1" tint="0.34998626667073579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b/>
      <sz val="39"/>
      <color theme="6" tint="-0.499984740745262"/>
      <name val="Leelawadee"/>
      <family val="2"/>
    </font>
    <font>
      <b/>
      <sz val="30"/>
      <color theme="0"/>
      <name val="Leelawadee"/>
      <family val="2"/>
    </font>
    <font>
      <sz val="16"/>
      <color theme="6" tint="-0.499984740745262"/>
      <name val="Leelawadee"/>
      <family val="2"/>
    </font>
    <font>
      <b/>
      <sz val="16"/>
      <color theme="6" tint="-0.499984740745262"/>
      <name val="Leelawadee"/>
      <family val="2"/>
    </font>
    <font>
      <sz val="16"/>
      <color theme="3"/>
      <name val="Leelawadee"/>
      <family val="2"/>
    </font>
    <font>
      <b/>
      <sz val="14"/>
      <color theme="6" tint="-0.499984740745262"/>
      <name val="Leelawadee"/>
      <family val="2"/>
    </font>
    <font>
      <b/>
      <sz val="18"/>
      <color theme="0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8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4" applyNumberFormat="0" applyFill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7" applyNumberFormat="0" applyAlignment="0" applyProtection="0"/>
    <xf numFmtId="0" fontId="17" fillId="8" borderId="8" applyNumberFormat="0" applyAlignment="0" applyProtection="0"/>
    <xf numFmtId="0" fontId="15" fillId="8" borderId="7" applyNumberFormat="0" applyAlignment="0" applyProtection="0"/>
    <xf numFmtId="0" fontId="19" fillId="0" borderId="9" applyNumberFormat="0" applyFill="0" applyAlignment="0" applyProtection="0"/>
    <xf numFmtId="0" fontId="10" fillId="9" borderId="10" applyNumberFormat="0" applyAlignment="0" applyProtection="0"/>
    <xf numFmtId="0" fontId="14" fillId="0" borderId="0" applyNumberFormat="0" applyFill="0" applyBorder="0" applyAlignment="0" applyProtection="0"/>
    <xf numFmtId="0" fontId="2" fillId="10" borderId="11" applyNumberFormat="0" applyFont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2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24" fillId="0" borderId="0" xfId="0" applyFont="1" applyFill="1" applyAlignment="1">
      <alignment vertical="center"/>
    </xf>
    <xf numFmtId="189" fontId="25" fillId="0" borderId="0" xfId="0" applyNumberFormat="1" applyFont="1" applyFill="1" applyAlignment="1">
      <alignment horizontal="left" indent="2"/>
    </xf>
    <xf numFmtId="0" fontId="8" fillId="0" borderId="0" xfId="0" applyNumberFormat="1" applyFont="1" applyFill="1" applyAlignment="1"/>
    <xf numFmtId="0" fontId="8" fillId="0" borderId="0" xfId="2" applyNumberFormat="1" applyFont="1" applyFill="1" applyAlignment="1">
      <alignment vertical="top"/>
    </xf>
    <xf numFmtId="19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horizontal="right" vertical="center" indent="2"/>
    </xf>
    <xf numFmtId="1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right" vertical="center" indent="3"/>
    </xf>
    <xf numFmtId="189" fontId="0" fillId="0" borderId="0" xfId="0" applyNumberFormat="1" applyFont="1" applyFill="1" applyBorder="1" applyAlignment="1">
      <alignment horizontal="right" vertical="center" indent="4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vertical="center"/>
    </xf>
    <xf numFmtId="189" fontId="10" fillId="3" borderId="0" xfId="0" applyNumberFormat="1" applyFont="1" applyFill="1" applyBorder="1" applyAlignment="1">
      <alignment horizontal="right" vertical="center" indent="2"/>
    </xf>
    <xf numFmtId="189" fontId="12" fillId="3" borderId="0" xfId="0" applyNumberFormat="1" applyFont="1" applyFill="1" applyBorder="1" applyAlignment="1">
      <alignment vertical="center"/>
    </xf>
    <xf numFmtId="189" fontId="10" fillId="3" borderId="0" xfId="0" applyNumberFormat="1" applyFont="1" applyFill="1" applyBorder="1" applyAlignment="1">
      <alignment vertical="center"/>
    </xf>
    <xf numFmtId="10" fontId="25" fillId="0" borderId="0" xfId="2" applyFont="1" applyFill="1" applyAlignment="1">
      <alignment horizontal="left" vertical="top" indent="2"/>
    </xf>
    <xf numFmtId="189" fontId="0" fillId="0" borderId="0" xfId="1" applyFont="1" applyFill="1" applyBorder="1" applyAlignment="1">
      <alignment horizontal="right" indent="3"/>
    </xf>
    <xf numFmtId="189" fontId="0" fillId="0" borderId="0" xfId="1" applyFont="1" applyFill="1" applyBorder="1" applyAlignment="1">
      <alignment horizontal="right" indent="2"/>
    </xf>
    <xf numFmtId="189" fontId="0" fillId="0" borderId="0" xfId="1" applyFont="1" applyFill="1" applyBorder="1" applyAlignment="1">
      <alignment horizontal="right" indent="4"/>
    </xf>
    <xf numFmtId="10" fontId="10" fillId="3" borderId="1" xfId="2" applyFont="1" applyFill="1" applyBorder="1" applyAlignment="1">
      <alignment horizontal="center" vertical="center"/>
    </xf>
    <xf numFmtId="10" fontId="10" fillId="3" borderId="0" xfId="2" applyFont="1" applyFill="1" applyBorder="1" applyAlignment="1">
      <alignment horizontal="center" vertical="center"/>
    </xf>
    <xf numFmtId="0" fontId="0" fillId="0" borderId="0" xfId="0" applyNumberFormat="1" applyFont="1" applyFill="1"/>
    <xf numFmtId="0" fontId="0" fillId="0" borderId="0" xfId="0" applyFont="1" applyFill="1"/>
    <xf numFmtId="0" fontId="0" fillId="0" borderId="5" xfId="0" applyFont="1" applyFill="1" applyBorder="1"/>
    <xf numFmtId="0" fontId="9" fillId="0" borderId="5" xfId="4" applyFont="1" applyFill="1" applyBorder="1" applyAlignment="1">
      <alignment horizontal="right"/>
    </xf>
    <xf numFmtId="0" fontId="9" fillId="0" borderId="5" xfId="4" applyFont="1" applyFill="1" applyBorder="1" applyAlignment="1">
      <alignment horizontal="center"/>
    </xf>
    <xf numFmtId="10" fontId="0" fillId="0" borderId="1" xfId="2" applyFont="1" applyFill="1" applyBorder="1" applyAlignment="1">
      <alignment horizontal="center"/>
    </xf>
    <xf numFmtId="191" fontId="0" fillId="0" borderId="0" xfId="0" applyNumberFormat="1" applyFont="1" applyAlignment="1">
      <alignment horizontal="center"/>
    </xf>
    <xf numFmtId="0" fontId="0" fillId="0" borderId="0" xfId="0" applyFont="1" applyFill="1" applyAlignment="1"/>
    <xf numFmtId="0" fontId="22" fillId="0" borderId="5" xfId="5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/>
    </xf>
    <xf numFmtId="0" fontId="6" fillId="2" borderId="0" xfId="3" applyFont="1" applyAlignment="1">
      <alignment horizontal="center" wrapText="1"/>
    </xf>
    <xf numFmtId="190" fontId="20" fillId="0" borderId="0" xfId="0" applyNumberFormat="1" applyFont="1" applyFill="1" applyBorder="1" applyAlignment="1">
      <alignment horizontal="center" vertical="center"/>
    </xf>
    <xf numFmtId="191" fontId="2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9" fillId="0" borderId="0" xfId="4" applyFont="1" applyFill="1" applyBorder="1" applyAlignment="1">
      <alignment horizontal="right"/>
    </xf>
    <xf numFmtId="189" fontId="23" fillId="0" borderId="0" xfId="0" applyNumberFormat="1" applyFont="1" applyAlignment="1"/>
    <xf numFmtId="0" fontId="9" fillId="0" borderId="0" xfId="4" applyFont="1" applyFill="1" applyAlignment="1">
      <alignment horizontal="right"/>
    </xf>
    <xf numFmtId="189" fontId="25" fillId="0" borderId="0" xfId="0" applyNumberFormat="1" applyFont="1" applyFill="1" applyAlignment="1">
      <alignment horizontal="left" indent="3"/>
    </xf>
    <xf numFmtId="10" fontId="25" fillId="0" borderId="0" xfId="2" applyFont="1" applyFill="1" applyAlignment="1">
      <alignment horizontal="left" vertical="top" indent="3"/>
    </xf>
    <xf numFmtId="0" fontId="26" fillId="2" borderId="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8" fillId="0" borderId="0" xfId="6" applyFont="1" applyFill="1" applyAlignment="1">
      <alignment horizontal="left"/>
    </xf>
    <xf numFmtId="0" fontId="8" fillId="0" borderId="0" xfId="6" applyFont="1" applyFill="1" applyAlignment="1">
      <alignment horizontal="left" vertical="top"/>
    </xf>
    <xf numFmtId="0" fontId="8" fillId="0" borderId="0" xfId="6" applyFont="1" applyFill="1" applyAlignment="1">
      <alignment horizontal="left" indent="3"/>
    </xf>
    <xf numFmtId="0" fontId="8" fillId="0" borderId="0" xfId="6" applyFont="1" applyFill="1" applyAlignment="1">
      <alignment horizontal="left" vertical="top" indent="2"/>
    </xf>
  </cellXfs>
  <cellStyles count="47">
    <cellStyle name="20% - ส่วนที่ถูกเน้น1" xfId="24" builtinId="30" customBuiltin="1"/>
    <cellStyle name="20% - ส่วนที่ถูกเน้น2" xfId="28" builtinId="34" customBuiltin="1"/>
    <cellStyle name="20% - ส่วนที่ถูกเน้น3" xfId="32" builtinId="38" customBuiltin="1"/>
    <cellStyle name="20% - ส่วนที่ถูกเน้น4" xfId="36" builtinId="42" customBuiltin="1"/>
    <cellStyle name="20% - ส่วนที่ถูกเน้น5" xfId="40" builtinId="46" customBuiltin="1"/>
    <cellStyle name="20% - ส่วนที่ถูกเน้น6" xfId="44" builtinId="50" customBuiltin="1"/>
    <cellStyle name="40% - ส่วนที่ถูกเน้น1" xfId="25" builtinId="31" customBuiltin="1"/>
    <cellStyle name="40% - ส่วนที่ถูกเน้น2" xfId="29" builtinId="35" customBuiltin="1"/>
    <cellStyle name="40% - ส่วนที่ถูกเน้น3" xfId="33" builtinId="39" customBuiltin="1"/>
    <cellStyle name="40% - ส่วนที่ถูกเน้น4" xfId="37" builtinId="43" customBuiltin="1"/>
    <cellStyle name="40% - ส่วนที่ถูกเน้น5" xfId="41" builtinId="47" customBuiltin="1"/>
    <cellStyle name="40% - ส่วนที่ถูกเน้น6" xfId="45" builtinId="51" customBuiltin="1"/>
    <cellStyle name="60% - ส่วนที่ถูกเน้น1" xfId="26" builtinId="32" customBuiltin="1"/>
    <cellStyle name="60% - ส่วนที่ถูกเน้น2" xfId="30" builtinId="36" customBuiltin="1"/>
    <cellStyle name="60% - ส่วนที่ถูกเน้น3" xfId="34" builtinId="40" customBuiltin="1"/>
    <cellStyle name="60% - ส่วนที่ถูกเน้น4" xfId="38" builtinId="44" customBuiltin="1"/>
    <cellStyle name="60% - ส่วนที่ถูกเน้น5" xfId="42" builtinId="48" customBuiltin="1"/>
    <cellStyle name="60% - ส่วนที่ถูกเน้น6" xfId="46" builtinId="52" customBuiltin="1"/>
    <cellStyle name="การคำนวณ" xfId="18" builtinId="22" customBuiltin="1"/>
    <cellStyle name="ข้อความเตือน" xfId="21" builtinId="11" customBuiltin="1"/>
    <cellStyle name="ข้อความอธิบาย" xfId="8" builtinId="53" customBuiltin="1"/>
    <cellStyle name="จุลภาค" xfId="10" builtinId="3" customBuiltin="1"/>
    <cellStyle name="จุลภาค [0]" xfId="11" builtinId="6" customBuiltin="1"/>
    <cellStyle name="ชื่อเรื่อง" xfId="3" builtinId="15" customBuiltin="1"/>
    <cellStyle name="เซลล์ตรวจสอบ" xfId="20" builtinId="23" customBuiltin="1"/>
    <cellStyle name="เซลล์ที่มีลิงก์" xfId="19" builtinId="24" customBuiltin="1"/>
    <cellStyle name="ดี" xfId="13" builtinId="26" customBuiltin="1"/>
    <cellStyle name="ปกติ" xfId="0" builtinId="0" customBuiltin="1"/>
    <cellStyle name="ป้อนค่า" xfId="16" builtinId="20" customBuiltin="1"/>
    <cellStyle name="ปานกลาง" xfId="15" builtinId="28" customBuiltin="1"/>
    <cellStyle name="เปอร์เซ็นต์" xfId="2" builtinId="5" customBuiltin="1"/>
    <cellStyle name="ผลรวม" xfId="9" builtinId="25" customBuiltin="1"/>
    <cellStyle name="แย่" xfId="14" builtinId="27" customBuiltin="1"/>
    <cellStyle name="สกุลเงิน" xfId="1" builtinId="4" customBuiltin="1"/>
    <cellStyle name="สกุลเงิน [0]" xfId="12" builtinId="7" customBuiltin="1"/>
    <cellStyle name="ส่วนที่ถูกเน้น1" xfId="23" builtinId="29" customBuiltin="1"/>
    <cellStyle name="ส่วนที่ถูกเน้น2" xfId="27" builtinId="33" customBuiltin="1"/>
    <cellStyle name="ส่วนที่ถูกเน้น3" xfId="31" builtinId="37" customBuiltin="1"/>
    <cellStyle name="ส่วนที่ถูกเน้น4" xfId="35" builtinId="41" customBuiltin="1"/>
    <cellStyle name="ส่วนที่ถูกเน้น5" xfId="39" builtinId="45" customBuiltin="1"/>
    <cellStyle name="ส่วนที่ถูกเน้น6" xfId="43" builtinId="49" customBuiltin="1"/>
    <cellStyle name="แสดงผล" xfId="17" builtinId="21" customBuiltin="1"/>
    <cellStyle name="หมายเหตุ" xfId="22" builtinId="10" customBuiltin="1"/>
    <cellStyle name="หัวเรื่อง 1" xfId="5" builtinId="16" customBuiltin="1"/>
    <cellStyle name="หัวเรื่อง 2" xfId="6" builtinId="17" customBuiltin="1"/>
    <cellStyle name="หัวเรื่อง 3" xfId="7" builtinId="18" customBuiltin="1"/>
    <cellStyle name="หัวเรื่อง 4" xfId="4" builtinId="19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89" formatCode="&quot;฿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89" formatCode="&quot;฿&quot;#,##0.00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89" formatCode="&quot;฿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89" formatCode="&quot;฿&quot;#,##0.0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color theme="3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1" formatCode="[$-1070000]d/mm/yyyy;@"/>
      <fill>
        <patternFill patternType="none">
          <fgColor indexed="64"/>
          <bgColor auto="1"/>
        </patternFill>
      </fill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1" formatCode="[$-1070000]d/mm/yyyy;@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89" formatCode="&quot;฿&quot;#,##0.0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ตัวคำนวณเงินกู้ยืมเพื่อการศึกษา" pivot="0" count="3" xr9:uid="{00000000-0011-0000-FFFF-FFFF00000000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ลูกศร" descr="ลูกศรสามเหลี่ยมชี้ไปทางขวา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ลูกศร" descr="ลูกศรสามเหลี่ยมชี้ไปทางขวา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ลูกศร" descr="ลูกศรสามเหลี่ยมชี้ไปทางขวา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ลูกศร" descr="ลูกศรสามเหลี่ยมชี้ไปทางขวา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ลูกศร" descr="ลูกศรสามเหลี่ยมชี้ไปทางขวา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ลูกศร" descr="ลูกศรสามเหลี่ยมชี้ไปทางขวา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llegeLoans" displayName="CollegeLoans" ref="B9:L16" totalsRowCount="1" headerRowDxfId="24" dataDxfId="23" totalsRowDxfId="22">
  <tableColumns count="11">
    <tableColumn id="1" xr3:uid="{00000000-0010-0000-0000-000001000000}" name="หมายเลขเงินกู้" totalsRowLabel="ผลรวม" dataDxfId="21" totalsRowDxfId="20"/>
    <tableColumn id="3" xr3:uid="{00000000-0010-0000-0000-000003000000}" name="ผู้ให้กู้" dataDxfId="19" totalsRowDxfId="18"/>
    <tableColumn id="6" xr3:uid="{00000000-0010-0000-0000-000006000000}" name="จำนวนเงินกู้" totalsRowFunction="sum" dataDxfId="17" totalsRowDxfId="16" dataCellStyle="สกุลเงิน"/>
    <tableColumn id="7" xr3:uid="{00000000-0010-0000-0000-000007000000}" name="รายปี_x000a_อัตราดอกเบี้ย" dataDxfId="15" totalsRowDxfId="14" dataCellStyle="เปอร์เซ็นต์"/>
    <tableColumn id="4" xr3:uid="{00000000-0010-0000-0000-000004000000}" name="วันเริ่มต้น" dataDxfId="13" totalsRowDxfId="12" dataCellStyle="ปกติ"/>
    <tableColumn id="9" xr3:uid="{00000000-0010-0000-0000-000009000000}" name="ระยะเวลา (ปี)" dataDxfId="11" totalsRowDxfId="10"/>
    <tableColumn id="5" xr3:uid="{00000000-0010-0000-0000-000005000000}" name="วันที่สิ้นสุด" dataDxfId="9" totalsRowDxfId="8">
      <calculatedColumnFormula>IF(AND(CollegeLoans[[#This Row],[วันเริ่มต้น]]&gt;0,CollegeLoans[[#This Row],[ระยะเวลา (ปี)]]&gt;0),EDATE(CollegeLoans[[#This Row],[วันเริ่มต้น]],CollegeLoans[[#This Row],[ระยะเวลา (ปี)]]*12),"")</calculatedColumnFormula>
    </tableColumn>
    <tableColumn id="8" xr3:uid="{00000000-0010-0000-0000-000008000000}" name="การชำระเงินรายเดือนปัจจุบัน" totalsRowFunction="sum" dataDxfId="7" totalsRowDxfId="6" dataCellStyle="สกุลเงิน">
      <calculatedColumnFormula>IFERROR(IF(AND(LoanStartLToday,COUNT(CollegeLoans[[#This Row],[จำนวนเงินกู้]:[ระยะเวลา (ปี)]])=4,CollegeLoans[[#This Row],[วันเริ่มต้น]]&lt;=TODAY()),PMT(CollegeLoans[[#This Row],[รายปี
อัตราดอกเบี้ย]]/12,CollegeLoans[[#This Row],[ระยะเวลา (ปี)]]*12,-CollegeLoans[[#This Row],[จำนวนเงินกู้]],0,0),""),0)</calculatedColumnFormula>
    </tableColumn>
    <tableColumn id="13" xr3:uid="{00000000-0010-0000-0000-00000D000000}" name="รวม_x000a_ดอกเบี้ย" totalsRowFunction="sum" dataDxfId="5" totalsRowDxfId="4" dataCellStyle="สกุลเงิน">
      <calculatedColumnFormula>IFERROR((CollegeLoans[[#This Row],[การชำระเงินตามกำหนดการ]]*(CollegeLoans[[#This Row],[ระยะเวลา (ปี)]]*12))-CollegeLoans[[#This Row],[จำนวนเงินกู้]],"")</calculatedColumnFormula>
    </tableColumn>
    <tableColumn id="11" xr3:uid="{00000000-0010-0000-0000-00000B000000}" name="การชำระเงินตามกำหนดการ" totalsRowFunction="sum" dataDxfId="3" totalsRowDxfId="2" dataCellStyle="สกุลเงิน">
      <calculatedColumnFormula>IF(COUNTA(CollegeLoans[[#This Row],[จำนวนเงินกู้]:[ระยะเวลา (ปี)]])&lt;&gt;4,"",PMT(CollegeLoans[[#This Row],[รายปี
อัตราดอกเบี้ย]]/12,CollegeLoans[[#This Row],[ระยะเวลา (ปี)]]*12,-CollegeLoans[[#This Row],[จำนวนเงินกู้]],0,0))</calculatedColumnFormula>
    </tableColumn>
    <tableColumn id="2" xr3:uid="{00000000-0010-0000-0000-000002000000}" name="รายปี_x000a_การชำระเงิน" totalsRowFunction="sum" dataDxfId="1" totalsRowDxfId="0" dataCellStyle="สกุลเงิน">
      <calculatedColumnFormula>IFERROR(CollegeLoans[[#This Row],[การชำระเงินตามกำหนดการ]]*12,"")</calculatedColumnFormula>
    </tableColumn>
  </tableColumns>
  <tableStyleInfo name="ตัวคำนวณเงินกู้ยืมเพื่อการศึกษา" showFirstColumn="0" showLastColumn="0" showRowStripes="1" showColumnStripes="0"/>
  <extLst>
    <ext xmlns:x14="http://schemas.microsoft.com/office/spreadsheetml/2009/9/main" uri="{504A1905-F514-4f6f-8877-14C23A59335A}">
      <x14:table altTextSummary="ใส่หมายเลขเงินกู้ ผู้ให้กู้ จำนวนเงินกู้ อัตราดอกเบี้ยรายปี วันที่เริ่มต้นและระยะเวลาการกู้เงินเป็นจำนวนปีในตารางนี้ วันที่สิ้นสุด การชำระเงินในปัจจุบัน ตามกำหนดและรายปี และจำนวนดอกเบี้ยทั้งหมดจะถูกคำนวณโดยอัตโนมัติ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21"/>
  <sheetViews>
    <sheetView showGridLines="0" tabSelected="1" zoomScaleNormal="100" workbookViewId="0"/>
  </sheetViews>
  <sheetFormatPr defaultColWidth="9.125" defaultRowHeight="20.25" customHeight="1" x14ac:dyDescent="0.25"/>
  <cols>
    <col min="1" max="1" width="2.625" style="34" customWidth="1"/>
    <col min="2" max="3" width="20.625" style="34" customWidth="1"/>
    <col min="4" max="5" width="14.375" style="34" customWidth="1"/>
    <col min="6" max="6" width="15.75" style="34" customWidth="1"/>
    <col min="7" max="7" width="12.25" style="34" customWidth="1"/>
    <col min="8" max="8" width="14" style="34" customWidth="1"/>
    <col min="9" max="9" width="19.75" style="34" customWidth="1"/>
    <col min="10" max="10" width="17.375" style="34" customWidth="1"/>
    <col min="11" max="11" width="19.375" style="34" customWidth="1"/>
    <col min="12" max="12" width="20.5" style="34" customWidth="1"/>
    <col min="13" max="13" width="2.625" style="34" customWidth="1"/>
    <col min="14" max="16384" width="9.125" style="34"/>
  </cols>
  <sheetData>
    <row r="1" spans="1:13" ht="20.25" customHeight="1" x14ac:dyDescent="0.25">
      <c r="A1" s="33"/>
    </row>
    <row r="2" spans="1:13" ht="72" customHeight="1" x14ac:dyDescent="0.5">
      <c r="B2" s="43" t="s">
        <v>0</v>
      </c>
      <c r="C2" s="43"/>
      <c r="D2" s="46" t="s">
        <v>14</v>
      </c>
      <c r="E2" s="46"/>
      <c r="F2" s="44">
        <v>50000</v>
      </c>
      <c r="G2" s="44"/>
      <c r="H2" s="44"/>
      <c r="I2" s="47" t="s">
        <v>24</v>
      </c>
      <c r="J2" s="47"/>
      <c r="K2" s="45">
        <f ca="1">TODAY()-701</f>
        <v>42907</v>
      </c>
      <c r="L2" s="45"/>
    </row>
    <row r="3" spans="1:13" ht="27.75" customHeight="1" x14ac:dyDescent="0.25">
      <c r="B3" s="42"/>
      <c r="C3" s="42"/>
      <c r="D3" s="42"/>
      <c r="E3" s="42"/>
      <c r="F3" s="48" t="s">
        <v>17</v>
      </c>
      <c r="G3" s="48"/>
      <c r="H3" s="48"/>
      <c r="I3" s="42"/>
      <c r="J3" s="42"/>
      <c r="K3" s="48" t="s">
        <v>28</v>
      </c>
      <c r="L3" s="48"/>
    </row>
    <row r="4" spans="1:13" ht="25.5" customHeight="1" x14ac:dyDescent="0.25">
      <c r="B4" s="41" t="s">
        <v>31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8"/>
    </row>
    <row r="5" spans="1:13" ht="32.25" customHeight="1" x14ac:dyDescent="0.3">
      <c r="B5" s="58" t="s">
        <v>1</v>
      </c>
      <c r="C5" s="58"/>
      <c r="D5" s="58"/>
      <c r="E5" s="52">
        <f ca="1">IFERROR(CollegeLoans[[#Totals],[การชำระเงินรายเดือนปัจจุบัน]],"")</f>
        <v>190.91792743033542</v>
      </c>
      <c r="F5" s="52"/>
      <c r="G5" s="52"/>
      <c r="H5" s="60" t="s">
        <v>21</v>
      </c>
      <c r="I5" s="60"/>
      <c r="J5" s="60"/>
      <c r="K5" s="60"/>
      <c r="L5" s="9">
        <f ca="1">IFERROR(CollegeLoans[[#Totals],[การชำระเงินตามกำหนดการ]],0)</f>
        <v>190.91792743033542</v>
      </c>
      <c r="M5" s="10"/>
    </row>
    <row r="6" spans="1:13" ht="32.25" customHeight="1" x14ac:dyDescent="0.25">
      <c r="B6" s="59" t="s">
        <v>2</v>
      </c>
      <c r="C6" s="59"/>
      <c r="D6" s="59"/>
      <c r="E6" s="53">
        <f ca="1">IFERROR(CollegeLoans[[#Totals],[การชำระเงินรายเดือนปัจจุบัน]]/EstimatedMonthlySalary,"")</f>
        <v>4.5820302583280501E-2</v>
      </c>
      <c r="F6" s="53"/>
      <c r="G6" s="53"/>
      <c r="H6" s="61" t="s">
        <v>22</v>
      </c>
      <c r="I6" s="61"/>
      <c r="J6" s="61"/>
      <c r="K6" s="61"/>
      <c r="L6" s="27">
        <f ca="1">IFERROR(CollegeLoans[[#Totals],[การชำระเงินตามกำหนดการ]]/EstimatedMonthlySalary,"")</f>
        <v>4.5820302583280501E-2</v>
      </c>
      <c r="M6" s="11"/>
    </row>
    <row r="7" spans="1:13" ht="20.25" customHeight="1" x14ac:dyDescent="0.3">
      <c r="B7" s="35"/>
      <c r="C7" s="35"/>
      <c r="D7" s="36"/>
      <c r="E7" s="37"/>
      <c r="F7" s="35"/>
      <c r="G7" s="35"/>
      <c r="H7" s="35"/>
      <c r="I7" s="35"/>
      <c r="J7" s="35"/>
      <c r="K7" s="35"/>
      <c r="L7" s="35"/>
    </row>
    <row r="8" spans="1:13" ht="23.25" customHeight="1" x14ac:dyDescent="0.25">
      <c r="B8" s="54" t="s">
        <v>3</v>
      </c>
      <c r="C8" s="54"/>
      <c r="D8" s="54"/>
      <c r="E8" s="55"/>
      <c r="F8" s="57" t="s">
        <v>18</v>
      </c>
      <c r="G8" s="54"/>
      <c r="H8" s="55"/>
      <c r="I8" s="54" t="s">
        <v>25</v>
      </c>
      <c r="J8" s="56"/>
      <c r="K8" s="56"/>
      <c r="L8" s="56"/>
    </row>
    <row r="9" spans="1:13" ht="35.1" customHeight="1" x14ac:dyDescent="0.25">
      <c r="B9" s="5" t="s">
        <v>4</v>
      </c>
      <c r="C9" s="2" t="s">
        <v>11</v>
      </c>
      <c r="D9" s="3" t="s">
        <v>15</v>
      </c>
      <c r="E9" s="6" t="s">
        <v>16</v>
      </c>
      <c r="F9" s="7" t="s">
        <v>19</v>
      </c>
      <c r="G9" s="3" t="s">
        <v>20</v>
      </c>
      <c r="H9" s="6" t="s">
        <v>23</v>
      </c>
      <c r="I9" s="3" t="s">
        <v>26</v>
      </c>
      <c r="J9" s="3" t="s">
        <v>27</v>
      </c>
      <c r="K9" s="3" t="s">
        <v>29</v>
      </c>
      <c r="L9" s="3" t="s">
        <v>30</v>
      </c>
    </row>
    <row r="10" spans="1:13" ht="15" x14ac:dyDescent="0.25">
      <c r="B10" s="5" t="s">
        <v>5</v>
      </c>
      <c r="C10" s="4" t="s">
        <v>12</v>
      </c>
      <c r="D10" s="29">
        <v>10000</v>
      </c>
      <c r="E10" s="38">
        <v>0.05</v>
      </c>
      <c r="F10" s="39">
        <f ca="1">DATE(YEAR(TODAY())-2,4,1)</f>
        <v>42826</v>
      </c>
      <c r="G10" s="1">
        <v>10</v>
      </c>
      <c r="H10" s="12">
        <f ca="1">IF(AND(CollegeLoans[[#This Row],[วันเริ่มต้น]]&gt;0,CollegeLoans[[#This Row],[ระยะเวลา (ปี)]]&gt;0),EDATE(CollegeLoans[[#This Row],[วันเริ่มต้น]],CollegeLoans[[#This Row],[ระยะเวลา (ปี)]]*12),"")</f>
        <v>46478</v>
      </c>
      <c r="I10" s="28">
        <f ca="1">IFERROR(IF(AND(LoanStartLToday,COUNT(CollegeLoans[[#This Row],[จำนวนเงินกู้]:[ระยะเวลา (ปี)]])=4,CollegeLoans[[#This Row],[วันเริ่มต้น]]&lt;=TODAY()),PMT(CollegeLoans[[#This Row],[รายปี
อัตราดอกเบี้ย]]/12,CollegeLoans[[#This Row],[ระยะเวลา (ปี)]]*12,-CollegeLoans[[#This Row],[จำนวนเงินกู้]],0,0),""),0)</f>
        <v>106.06551523907524</v>
      </c>
      <c r="J10" s="29">
        <f ca="1">IFERROR((CollegeLoans[[#This Row],[การชำระเงินตามกำหนดการ]]*(CollegeLoans[[#This Row],[ระยะเวลา (ปี)]]*12))-CollegeLoans[[#This Row],[จำนวนเงินกู้]],"")</f>
        <v>2727.8618286890287</v>
      </c>
      <c r="K10" s="30">
        <f ca="1">IF(COUNTA(CollegeLoans[[#This Row],[จำนวนเงินกู้]:[ระยะเวลา (ปี)]])&lt;&gt;4,"",PMT(CollegeLoans[[#This Row],[รายปี
อัตราดอกเบี้ย]]/12,CollegeLoans[[#This Row],[ระยะเวลา (ปี)]]*12,-CollegeLoans[[#This Row],[จำนวนเงินกู้]],0,0))</f>
        <v>106.06551523907524</v>
      </c>
      <c r="L10" s="29">
        <f ca="1">IFERROR(CollegeLoans[[#This Row],[การชำระเงินตามกำหนดการ]]*12,"")</f>
        <v>1272.7861828689029</v>
      </c>
    </row>
    <row r="11" spans="1:13" ht="15" x14ac:dyDescent="0.25">
      <c r="B11" s="5" t="s">
        <v>6</v>
      </c>
      <c r="C11" s="4" t="s">
        <v>13</v>
      </c>
      <c r="D11" s="29">
        <v>8000</v>
      </c>
      <c r="E11" s="38">
        <v>0.05</v>
      </c>
      <c r="F11" s="39">
        <f ca="1">DATE(YEAR(TODAY()),5,1)</f>
        <v>43586</v>
      </c>
      <c r="G11" s="1">
        <v>10</v>
      </c>
      <c r="H11" s="12">
        <f ca="1">IF(AND(CollegeLoans[[#This Row],[วันเริ่มต้น]]&gt;0,CollegeLoans[[#This Row],[ระยะเวลา (ปี)]]&gt;0),EDATE(CollegeLoans[[#This Row],[วันเริ่มต้น]],CollegeLoans[[#This Row],[ระยะเวลา (ปี)]]*12),"")</f>
        <v>47239</v>
      </c>
      <c r="I11" s="28">
        <f ca="1">IFERROR(IF(AND(LoanStartLToday,COUNT(CollegeLoans[[#This Row],[จำนวนเงินกู้]:[ระยะเวลา (ปี)]])=4,CollegeLoans[[#This Row],[วันเริ่มต้น]]&lt;=TODAY()),PMT(CollegeLoans[[#This Row],[รายปี
อัตราดอกเบี้ย]]/12,CollegeLoans[[#This Row],[ระยะเวลา (ปี)]]*12,-CollegeLoans[[#This Row],[จำนวนเงินกู้]],0,0),""),0)</f>
        <v>84.852412191260186</v>
      </c>
      <c r="J11" s="29">
        <f ca="1">IFERROR((CollegeLoans[[#This Row],[การชำระเงินตามกำหนดการ]]*(CollegeLoans[[#This Row],[ระยะเวลา (ปี)]]*12))-CollegeLoans[[#This Row],[จำนวนเงินกู้]],"")</f>
        <v>2182.289462951223</v>
      </c>
      <c r="K11" s="30">
        <f ca="1">IF(COUNTA(CollegeLoans[[#This Row],[จำนวนเงินกู้]:[ระยะเวลา (ปี)]])&lt;&gt;4,"",PMT(CollegeLoans[[#This Row],[รายปี
อัตราดอกเบี้ย]]/12,CollegeLoans[[#This Row],[ระยะเวลา (ปี)]]*12,-CollegeLoans[[#This Row],[จำนวนเงินกู้]],0,0))</f>
        <v>84.852412191260186</v>
      </c>
      <c r="L11" s="29">
        <f ca="1">IFERROR(CollegeLoans[[#This Row],[การชำระเงินตามกำหนดการ]]*12,"")</f>
        <v>1018.2289462951222</v>
      </c>
    </row>
    <row r="12" spans="1:13" ht="15" x14ac:dyDescent="0.25">
      <c r="B12" s="5"/>
      <c r="C12" s="4"/>
      <c r="D12" s="29"/>
      <c r="E12" s="38"/>
      <c r="F12" s="39"/>
      <c r="G12" s="1"/>
      <c r="H12" s="12" t="str">
        <f>IF(AND(CollegeLoans[[#This Row],[วันเริ่มต้น]]&gt;0,CollegeLoans[[#This Row],[ระยะเวลา (ปี)]]&gt;0),EDATE(CollegeLoans[[#This Row],[วันเริ่มต้น]],CollegeLoans[[#This Row],[ระยะเวลา (ปี)]]*12),"")</f>
        <v/>
      </c>
      <c r="I12" s="28" t="str">
        <f ca="1">IFERROR(IF(AND(LoanStartLToday,COUNT(CollegeLoans[[#This Row],[จำนวนเงินกู้]:[ระยะเวลา (ปี)]])=4,CollegeLoans[[#This Row],[วันเริ่มต้น]]&lt;=TODAY()),PMT(CollegeLoans[[#This Row],[รายปี
อัตราดอกเบี้ย]]/12,CollegeLoans[[#This Row],[ระยะเวลา (ปี)]]*12,-CollegeLoans[[#This Row],[จำนวนเงินกู้]],0,0),""),0)</f>
        <v/>
      </c>
      <c r="J12" s="29" t="str">
        <f>IFERROR((CollegeLoans[[#This Row],[การชำระเงินตามกำหนดการ]]*(CollegeLoans[[#This Row],[ระยะเวลา (ปี)]]*12))-CollegeLoans[[#This Row],[จำนวนเงินกู้]],"")</f>
        <v/>
      </c>
      <c r="K12" s="30" t="str">
        <f>IF(COUNTA(CollegeLoans[[#This Row],[จำนวนเงินกู้]:[ระยะเวลา (ปี)]])&lt;&gt;4,"",PMT(CollegeLoans[[#This Row],[รายปี
อัตราดอกเบี้ย]]/12,CollegeLoans[[#This Row],[ระยะเวลา (ปี)]]*12,-CollegeLoans[[#This Row],[จำนวนเงินกู้]],0,0))</f>
        <v/>
      </c>
      <c r="L12" s="29" t="str">
        <f>IFERROR(CollegeLoans[[#This Row],[การชำระเงินตามกำหนดการ]]*12,"")</f>
        <v/>
      </c>
    </row>
    <row r="13" spans="1:13" ht="15" x14ac:dyDescent="0.25">
      <c r="B13" s="5"/>
      <c r="C13" s="4"/>
      <c r="D13" s="29"/>
      <c r="E13" s="38"/>
      <c r="F13" s="39"/>
      <c r="G13" s="1"/>
      <c r="H13" s="12" t="str">
        <f>IF(AND(CollegeLoans[[#This Row],[วันเริ่มต้น]]&gt;0,CollegeLoans[[#This Row],[ระยะเวลา (ปี)]]&gt;0),EDATE(CollegeLoans[[#This Row],[วันเริ่มต้น]],CollegeLoans[[#This Row],[ระยะเวลา (ปี)]]*12),"")</f>
        <v/>
      </c>
      <c r="I13" s="28" t="str">
        <f ca="1">IFERROR(IF(AND(LoanStartLToday,COUNT(CollegeLoans[[#This Row],[จำนวนเงินกู้]:[ระยะเวลา (ปี)]])=4,CollegeLoans[[#This Row],[วันเริ่มต้น]]&lt;=TODAY()),PMT(CollegeLoans[[#This Row],[รายปี
อัตราดอกเบี้ย]]/12,CollegeLoans[[#This Row],[ระยะเวลา (ปี)]]*12,-CollegeLoans[[#This Row],[จำนวนเงินกู้]],0,0),""),0)</f>
        <v/>
      </c>
      <c r="J13" s="29" t="str">
        <f>IFERROR((CollegeLoans[[#This Row],[การชำระเงินตามกำหนดการ]]*(CollegeLoans[[#This Row],[ระยะเวลา (ปี)]]*12))-CollegeLoans[[#This Row],[จำนวนเงินกู้]],"")</f>
        <v/>
      </c>
      <c r="K13" s="30" t="str">
        <f>IF(COUNTA(CollegeLoans[[#This Row],[จำนวนเงินกู้]:[ระยะเวลา (ปี)]])&lt;&gt;4,"",PMT(CollegeLoans[[#This Row],[รายปี
อัตราดอกเบี้ย]]/12,CollegeLoans[[#This Row],[ระยะเวลา (ปี)]]*12,-CollegeLoans[[#This Row],[จำนวนเงินกู้]],0,0))</f>
        <v/>
      </c>
      <c r="L13" s="29" t="str">
        <f>IFERROR(CollegeLoans[[#This Row],[การชำระเงินตามกำหนดการ]]*12,"")</f>
        <v/>
      </c>
    </row>
    <row r="14" spans="1:13" ht="15" x14ac:dyDescent="0.25">
      <c r="B14" s="5"/>
      <c r="C14" s="4"/>
      <c r="D14" s="29"/>
      <c r="E14" s="38"/>
      <c r="F14" s="39"/>
      <c r="G14" s="1"/>
      <c r="H14" s="12" t="str">
        <f>IF(AND(CollegeLoans[[#This Row],[วันเริ่มต้น]]&gt;0,CollegeLoans[[#This Row],[ระยะเวลา (ปี)]]&gt;0),EDATE(CollegeLoans[[#This Row],[วันเริ่มต้น]],CollegeLoans[[#This Row],[ระยะเวลา (ปี)]]*12),"")</f>
        <v/>
      </c>
      <c r="I14" s="28" t="str">
        <f ca="1">IFERROR(IF(AND(LoanStartLToday,COUNT(CollegeLoans[[#This Row],[จำนวนเงินกู้]:[ระยะเวลา (ปี)]])=4,CollegeLoans[[#This Row],[วันเริ่มต้น]]&lt;=TODAY()),PMT(CollegeLoans[[#This Row],[รายปี
อัตราดอกเบี้ย]]/12,CollegeLoans[[#This Row],[ระยะเวลา (ปี)]]*12,-CollegeLoans[[#This Row],[จำนวนเงินกู้]],0,0),""),0)</f>
        <v/>
      </c>
      <c r="J14" s="29" t="str">
        <f>IFERROR((CollegeLoans[[#This Row],[การชำระเงินตามกำหนดการ]]*(CollegeLoans[[#This Row],[ระยะเวลา (ปี)]]*12))-CollegeLoans[[#This Row],[จำนวนเงินกู้]],"")</f>
        <v/>
      </c>
      <c r="K14" s="30" t="str">
        <f>IF(COUNTA(CollegeLoans[[#This Row],[จำนวนเงินกู้]:[ระยะเวลา (ปี)]])&lt;&gt;4,"",PMT(CollegeLoans[[#This Row],[รายปี
อัตราดอกเบี้ย]]/12,CollegeLoans[[#This Row],[ระยะเวลา (ปี)]]*12,-CollegeLoans[[#This Row],[จำนวนเงินกู้]],0,0))</f>
        <v/>
      </c>
      <c r="L14" s="29" t="str">
        <f>IFERROR(CollegeLoans[[#This Row],[การชำระเงินตามกำหนดการ]]*12,"")</f>
        <v/>
      </c>
    </row>
    <row r="15" spans="1:13" ht="15" x14ac:dyDescent="0.25">
      <c r="B15" s="5"/>
      <c r="C15" s="4"/>
      <c r="D15" s="29"/>
      <c r="E15" s="38"/>
      <c r="F15" s="39"/>
      <c r="G15" s="1"/>
      <c r="H15" s="12" t="str">
        <f>IF(AND(CollegeLoans[[#This Row],[วันเริ่มต้น]]&gt;0,CollegeLoans[[#This Row],[ระยะเวลา (ปี)]]&gt;0),EDATE(CollegeLoans[[#This Row],[วันเริ่มต้น]],CollegeLoans[[#This Row],[ระยะเวลา (ปี)]]*12),"")</f>
        <v/>
      </c>
      <c r="I15" s="28" t="str">
        <f ca="1">IFERROR(IF(AND(LoanStartLToday,COUNT(CollegeLoans[[#This Row],[จำนวนเงินกู้]:[ระยะเวลา (ปี)]])=4,CollegeLoans[[#This Row],[วันเริ่มต้น]]&lt;=TODAY()),PMT(CollegeLoans[[#This Row],[รายปี
อัตราดอกเบี้ย]]/12,CollegeLoans[[#This Row],[ระยะเวลา (ปี)]]*12,-CollegeLoans[[#This Row],[จำนวนเงินกู้]],0,0),""),0)</f>
        <v/>
      </c>
      <c r="J15" s="29" t="str">
        <f>IFERROR((CollegeLoans[[#This Row],[การชำระเงินตามกำหนดการ]]*(CollegeLoans[[#This Row],[ระยะเวลา (ปี)]]*12))-CollegeLoans[[#This Row],[จำนวนเงินกู้]],"")</f>
        <v/>
      </c>
      <c r="K15" s="30" t="str">
        <f>IF(COUNTA(CollegeLoans[[#This Row],[จำนวนเงินกู้]:[ระยะเวลา (ปี)]])&lt;&gt;4,"",PMT(CollegeLoans[[#This Row],[รายปี
อัตราดอกเบี้ย]]/12,CollegeLoans[[#This Row],[ระยะเวลา (ปี)]]*12,-CollegeLoans[[#This Row],[จำนวนเงินกู้]],0,0))</f>
        <v/>
      </c>
      <c r="L15" s="29" t="str">
        <f>IFERROR(CollegeLoans[[#This Row],[การชำระเงินตามกำหนดการ]]*12,"")</f>
        <v/>
      </c>
    </row>
    <row r="16" spans="1:13" ht="20.25" customHeight="1" x14ac:dyDescent="0.25">
      <c r="B16" s="13" t="s">
        <v>7</v>
      </c>
      <c r="C16" s="14"/>
      <c r="D16" s="15">
        <f>SUBTOTAL(109,CollegeLoans[จำนวนเงินกู้])</f>
        <v>18000</v>
      </c>
      <c r="E16" s="16"/>
      <c r="F16" s="17"/>
      <c r="G16" s="18"/>
      <c r="H16" s="19"/>
      <c r="I16" s="20">
        <f ca="1">SUBTOTAL(109,CollegeLoans[การชำระเงินรายเดือนปัจจุบัน])</f>
        <v>190.91792743033542</v>
      </c>
      <c r="J16" s="15">
        <f ca="1">SUBTOTAL(109,CollegeLoans[รวม
ดอกเบี้ย])</f>
        <v>4910.1512916402517</v>
      </c>
      <c r="K16" s="21">
        <f ca="1">SUBTOTAL(109,CollegeLoans[การชำระเงินตามกำหนดการ])</f>
        <v>190.91792743033542</v>
      </c>
      <c r="L16" s="15">
        <f ca="1">SUBTOTAL(109,CollegeLoans[รายปี
การชำระเงิน])</f>
        <v>2291.015129164025</v>
      </c>
    </row>
    <row r="17" spans="2:12" ht="20.25" customHeight="1" x14ac:dyDescent="0.25">
      <c r="B17" s="22" t="s">
        <v>8</v>
      </c>
      <c r="C17" s="23"/>
      <c r="D17" s="24">
        <f>AVERAGE(CollegeLoans[จำนวนเงินกู้])</f>
        <v>9000</v>
      </c>
      <c r="E17" s="31">
        <f>AVERAGE(CollegeLoans[รายปี
อัตราดอกเบี้ย])</f>
        <v>0.05</v>
      </c>
      <c r="F17" s="32"/>
      <c r="G17" s="32"/>
      <c r="H17" s="31"/>
      <c r="I17" s="25"/>
      <c r="J17" s="24">
        <f ca="1">AVERAGE(CollegeLoans[รวม
ดอกเบี้ย])</f>
        <v>2455.0756458201258</v>
      </c>
      <c r="K17" s="26"/>
      <c r="L17" s="24">
        <f ca="1">AVERAGE(CollegeLoans[รายปี
การชำระเงิน])</f>
        <v>1145.5075645820125</v>
      </c>
    </row>
    <row r="18" spans="2:12" s="40" customFormat="1" ht="23.25" customHeight="1" x14ac:dyDescent="0.25">
      <c r="B18" s="49" t="s">
        <v>9</v>
      </c>
      <c r="C18" s="49"/>
      <c r="D18" s="49"/>
      <c r="E18" s="49"/>
      <c r="F18" s="49"/>
      <c r="G18" s="49"/>
      <c r="H18" s="49"/>
      <c r="I18" s="49"/>
      <c r="J18" s="49"/>
      <c r="K18" s="49"/>
      <c r="L18" s="50">
        <f ca="1">CollegeLoans[[#Totals],[จำนวนเงินกู้]]+CollegeLoans[[#Totals],[รวม
ดอกเบี้ย]]</f>
        <v>22910.15129164025</v>
      </c>
    </row>
    <row r="19" spans="2:12" s="40" customFormat="1" ht="23.25" customHeight="1" x14ac:dyDescent="0.25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0"/>
    </row>
    <row r="20" spans="2:12" ht="20.25" customHeight="1" x14ac:dyDescent="0.25">
      <c r="B20" s="51" t="s">
        <v>10</v>
      </c>
      <c r="C20" s="51"/>
      <c r="D20" s="51"/>
      <c r="E20" s="51"/>
      <c r="F20" s="51"/>
      <c r="G20" s="51"/>
      <c r="H20" s="51"/>
      <c r="I20" s="51"/>
      <c r="J20" s="51"/>
      <c r="K20" s="51"/>
      <c r="L20" s="50">
        <f>(EstimatedAnnualSalary/12)</f>
        <v>4166.666666666667</v>
      </c>
    </row>
    <row r="21" spans="2:12" ht="20.25" customHeight="1" x14ac:dyDescent="0.2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0"/>
    </row>
  </sheetData>
  <mergeCells count="23"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</mergeCells>
  <dataValidations xWindow="503" yWindow="415" count="41"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  <dataValidation allowBlank="1" showInputMessage="1" showErrorMessage="1" prompt="สร้างตัวคำนวณเงินกู้เพื่อการศึกษาในเวิร์กชีตนี้ ใส่รายละเอียดในตารางโดยเริ่มต้นในเซลล์ B9 เงินเดือนต่อปีโดยประมาณในเซลล์ F2 และวันที่เริ่มชำระคืนเงินกู้ในเซลล์ K2" sqref="A1" xr:uid="{00000000-0002-0000-0000-000002000000}"/>
    <dataValidation allowBlank="1" showInputMessage="1" showErrorMessage="1" prompt="ใส่เงินเดือนต่อปีโดยประมาณหลังจากสำเร็จการศึกษาในเซลล์นี้" sqref="F2:H2" xr:uid="{00000000-0002-0000-0000-000003000000}"/>
    <dataValidation allowBlank="1" showInputMessage="1" showErrorMessage="1" prompt="ใส่เงินเดือนต่อปีโดยประมาณหลังจากสำเร็จการศึกษาในเซลล์ด้านบน" sqref="F3:H3" xr:uid="{00000000-0002-0000-0000-000004000000}"/>
    <dataValidation allowBlank="1" showInputMessage="1" showErrorMessage="1" prompt="ใส่วันที่เริ่มชำระคืนเงินกู้ในเซลล์นี้" sqref="K2:L2" xr:uid="{00000000-0002-0000-0000-000005000000}"/>
    <dataValidation allowBlank="1" showInputMessage="1" showErrorMessage="1" prompt="ใส่วันที่เริ่มชำระคืนเงินกู้ในเซลล์ด้านบน" sqref="K3:L3" xr:uid="{00000000-0002-0000-0000-000006000000}"/>
    <dataValidation allowBlank="1" showInputMessage="1" showErrorMessage="1" prompt="การชำระเงินรายเดือนโดยรวมในปัจจุบันของคุณจะถูกคำนวณโดยอัตโนมัติในเซลล์ทางด้านขวา" sqref="B5:D5" xr:uid="{00000000-0002-0000-0000-000007000000}"/>
    <dataValidation allowBlank="1" showInputMessage="1" showErrorMessage="1" prompt="การชำระเงินรายเดือนโดยรวมในปัจจุบันของคุณจะถูกคำนวณโดยอัตโนมัติในเซลล์นี้" sqref="E5:G5" xr:uid="{00000000-0002-0000-0000-000008000000}"/>
    <dataValidation allowBlank="1" showInputMessage="1" showErrorMessage="1" prompt="เปอร์เซ็นต์ของรายได้รายเดือนในปัจจุบันของคุณจะถูกคำนวณโดยอัตโนมัติในเซลล์ทางด้านขวา" sqref="B6:D6" xr:uid="{00000000-0002-0000-0000-000009000000}"/>
    <dataValidation allowBlank="1" showInputMessage="1" showErrorMessage="1" prompt="เปอร์เซ็นต์ของรายได้รายเดือนในปัจจุบันของคุณจะถูกคำนวณโดยอัตโนมัติในเซลล์นี้" sqref="E6:G6" xr:uid="{00000000-0002-0000-0000-00000A000000}"/>
    <dataValidation allowBlank="1" showInputMessage="1" showErrorMessage="1" prompt="การชำระเงินรายเดือนโดยรวมตามกำหนดของคุณจะถูกคำนวณโดยอัตโนมัติในเซลล์ทางด้านขวา" sqref="H5:K5" xr:uid="{00000000-0002-0000-0000-00000B000000}"/>
    <dataValidation allowBlank="1" showInputMessage="1" showErrorMessage="1" prompt="การชำระเงินรายเดือนโดยรวมตามกำหนดของคุณจะถูกคำนวณโดยอัตโนมัติในเซลล์นี้" sqref="L5" xr:uid="{00000000-0002-0000-0000-00000C000000}"/>
    <dataValidation allowBlank="1" showInputMessage="1" showErrorMessage="1" prompt="เปอร์เซ็นต์ของรายได้รายเดือนตามกำหนดของคุณจะถูกคำนวณโดยอัตโนมัติในเซลล์ทางด้านขวา" sqref="H6:K6" xr:uid="{00000000-0002-0000-0000-00000D000000}"/>
    <dataValidation allowBlank="1" showInputMessage="1" showErrorMessage="1" prompt="เปอร์เซ็นต์ของรายได้รายเดือนตามกำหนดของคุณจะถูกคำนวณโดยอัตโนมัติในเซลล์นี้" sqref="L6" xr:uid="{00000000-0002-0000-0000-00000E000000}"/>
    <dataValidation allowBlank="1" showInputMessage="1" showErrorMessage="1" prompt="ใส่รายละเอียดการกู้เงินทั่วไปในคอลัมน์ตารางด้านล่าง" sqref="B8:E8" xr:uid="{00000000-0002-0000-0000-00000F000000}"/>
    <dataValidation allowBlank="1" showInputMessage="1" showErrorMessage="1" prompt="ใส่หมายเลขเงินกู้ในคอลัมน์นี้ภายใต้ส่วนหัวนี้" sqref="B9" xr:uid="{00000000-0002-0000-0000-000010000000}"/>
    <dataValidation allowBlank="1" showInputMessage="1" showErrorMessage="1" prompt="ใส่ผู้ให้กู้ในคอลัมน์นี้ภายใต้ส่วนหัวนี้" sqref="C9" xr:uid="{00000000-0002-0000-0000-000011000000}"/>
    <dataValidation allowBlank="1" showInputMessage="1" showErrorMessage="1" prompt="ใส่จำนวนเงินกู้ในคอลัมน์นี้ภายใต้ส่วนหัวนี้" sqref="D9" xr:uid="{00000000-0002-0000-0000-000012000000}"/>
    <dataValidation allowBlank="1" showInputMessage="1" showErrorMessage="1" prompt="ใส่อัตราดอกเบี้ยรายปีในคอลัมน์นี้ภายใต้ส่วนหัวนี้" sqref="E9" xr:uid="{00000000-0002-0000-0000-000013000000}"/>
    <dataValidation allowBlank="1" showInputMessage="1" showErrorMessage="1" prompt="ใส่ข้อมูลการชำระคืนเงินกู้ในคอลัมน์ตารางด้านล่าง" sqref="F8:H8" xr:uid="{00000000-0002-0000-0000-000014000000}"/>
    <dataValidation allowBlank="1" showInputMessage="1" showErrorMessage="1" prompt="ใส่วันที่เริ่มต้นในคอลัมน์นี้ภายใต้ส่วนหัวนี้" sqref="F9" xr:uid="{00000000-0002-0000-0000-000015000000}"/>
    <dataValidation allowBlank="1" showInputMessage="1" showErrorMessage="1" prompt="ใส่ระยะเวลาเป็นจำนวนปีในคอลัมน์นี้ภายใต้ส่วนหัวนี้" sqref="G9" xr:uid="{00000000-0002-0000-0000-000016000000}"/>
    <dataValidation allowBlank="1" showInputMessage="1" showErrorMessage="1" prompt="วันที่สิ้นสุดจะอัปเดตโดยอัตโนมัติในคอลัมน์นี้ภายใต้ส่วนหัวนี้" sqref="H9" xr:uid="{00000000-0002-0000-0000-000017000000}"/>
    <dataValidation allowBlank="1" showInputMessage="1" showErrorMessage="1" prompt="รายละเอียดการชำระเงินจะถูกคำนวณโดยอัตโนมัติในคอลัมน์ตารางด้านล่าง" sqref="I8:L8" xr:uid="{00000000-0002-0000-0000-000018000000}"/>
    <dataValidation allowBlank="1" showInputMessage="1" showErrorMessage="1" prompt="การชำระเงินรายเดือนในปัจจุบันจะถูกคำนวณโดยอัตโนมัติในคอลัมน์นี้ภายใต้ส่วนหัวนี้" sqref="I9" xr:uid="{00000000-0002-0000-0000-000019000000}"/>
    <dataValidation allowBlank="1" showInputMessage="1" showErrorMessage="1" prompt="จำนวนดอกเบี้ยทั้งหมดจะถูกคำนวณโดยอัตโนมัติในคอลัมน์นี้ภายใต้ส่วนหัวนี้" sqref="J9" xr:uid="{00000000-0002-0000-0000-00001A000000}"/>
    <dataValidation allowBlank="1" showInputMessage="1" showErrorMessage="1" prompt="การชำระเงินตามกำหนดจะถูกคำนวณโดยอัตโนมัติในคอลัมน์นี้ภายใต้ส่วนหัวนี้" sqref="K9" xr:uid="{00000000-0002-0000-0000-00001B000000}"/>
    <dataValidation allowBlank="1" showInputMessage="1" showErrorMessage="1" prompt="การชำระเงินรายปีจะถูกคำนวณโดยอัตโนมัติในคอลัมน์นี้ภายใต้ส่วนหัวนี้ ค่าเฉลี่ยจะถูกคำนวณโดยอัตโนมัติด้านล่างตารางในคอลัมน์นี้" sqref="L9" xr:uid="{00000000-0002-0000-0000-00001C000000}"/>
    <dataValidation allowBlank="1" showInputMessage="1" showErrorMessage="1" prompt="ค่าเฉลี่ยของจำนวนเงินกู้ อัตราดอกเบี้ยรายปี จำนวนดอกเบี้ยทั้งหมด และการชำระเงินรายปีจะถูกคำนวณโดยอัตโนมัติ และแผนภูมิการชำระเงินตามกำหนดจะอัปเดตอยู่ในเซลล์ทางด้านขวา" sqref="B17" xr:uid="{00000000-0002-0000-0000-00001D000000}"/>
    <dataValidation allowBlank="1" showInputMessage="1" showErrorMessage="1" prompt="จำนวนเงินกู้โดยเฉลี่ยจะถูกคำนวณโดยอัตโนมัติในเซลล์นี้" sqref="D17" xr:uid="{00000000-0002-0000-0000-00001E000000}"/>
    <dataValidation allowBlank="1" showInputMessage="1" showErrorMessage="1" prompt="อัตราดอกเบี้ยรายปีโดยเฉลี่ยจะถูกคำนวณโดยอัตโนมัติในเซลล์นี้" sqref="E17" xr:uid="{00000000-0002-0000-0000-00001F000000}"/>
    <dataValidation allowBlank="1" showInputMessage="1" showErrorMessage="1" prompt="จำนวนดอกเบี้ยทั้งหมดโดยเฉลี่ยจะถูกคำนวณโดยอัตโนมัติในเซลล์นี้" sqref="J17" xr:uid="{00000000-0002-0000-0000-000020000000}"/>
    <dataValidation allowBlank="1" showInputMessage="1" showErrorMessage="1" prompt="แผนภูมิการชำระเงินตามกำหนดโดยเฉลี่ยจะอัปเดตโดยอัตโนมัติในเซลล์นี้" sqref="K17" xr:uid="{00000000-0002-0000-0000-000021000000}"/>
    <dataValidation allowBlank="1" showInputMessage="1" showErrorMessage="1" prompt="จำนวนการชำระเงินรายปีโดยเฉลี่ยจะถูกคำนวณโดยอัตโนมัติในเซลล์นี้ และยอดรวมการชำระคืนเงินกู้ที่รวมบัญชีและรายได้รายเดือนโดยประมาณหลังจบการศึกษาจะอยู่ในเซลล์ด้านล่าง" sqref="L17" xr:uid="{00000000-0002-0000-0000-000022000000}"/>
    <dataValidation allowBlank="1" showInputMessage="1" showErrorMessage="1" prompt="ยอดรวมการชำระคืนเงินกู้ที่รวมบัญชีจะถูกคำนวณโดยอัตโนมัติในเซลล์ทางด้านขวา" sqref="B18:K19" xr:uid="{00000000-0002-0000-0000-000023000000}"/>
    <dataValidation allowBlank="1" showInputMessage="1" showErrorMessage="1" prompt="ยอดรวมการชำระคืนเงินกู้ที่รวมบัญชีจะถูกคำนวณโดยอัตโนมัติในเซลล์นี้" sqref="L18:L19" xr:uid="{00000000-0002-0000-0000-000024000000}"/>
    <dataValidation allowBlank="1" showInputMessage="1" showErrorMessage="1" prompt="รายได้รายเดือนโดยประมาณหลังจบการศึกษาจะถูกคำนวณโดยอัตโนมัติในเซลล์ทางด้านขวา" sqref="B20:K21" xr:uid="{00000000-0002-0000-0000-000025000000}"/>
    <dataValidation allowBlank="1" showInputMessage="1" showErrorMessage="1" prompt="รายได้รายเดือนโดยประมาณหลังจบการศึกษาจะถูกคำนวณโดยอัตโนมัติในเซลล์นี้" sqref="L20:L21" xr:uid="{00000000-0002-0000-0000-000026000000}"/>
    <dataValidation allowBlank="1" showInputMessage="1" showErrorMessage="1" prompt="ชื่อของเวิร์กชีตนี้อยู่ในเซลล์นี้และเคล็ดลับอยู่ในเซลล์ B4 โดยค่าเฉลี่ย ยอดรวมการชำระคืนเงินกู้ที่รวมบัญชี และรายได้รายเดือนโดยประมาณจะถูกคำนวณโดยอัตโนมัติด้านล่างตาราง" sqref="B2:C2" xr:uid="{00000000-0002-0000-0000-000027000000}"/>
    <dataValidation allowBlank="1" showInputMessage="1" showErrorMessage="1" prompt="การชำระเงินรายเดือนในปัจจุบันโดยรวมและตามกำหนด และเปอร์เซ็นต์ของรายได้รายเดือนในปัจจุบันและตามกำหนดจะถูกคำนวณโดยอัตโนมัติในเซลล์ E5, E6, L5 และ L6" sqref="B4:L4" xr:uid="{00000000-0002-0000-0000-00002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2:H15 D17:E17 I12:K15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ตัวคำนวณเงินกู้!K10:K15</xm:f>
              <xm:sqref>K17</xm:sqref>
            </x14:sparkline>
            <x14:sparkline>
              <xm:f>ตัวคำนวณเงินกู้!I10:I15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6</vt:i4>
      </vt:variant>
    </vt:vector>
  </HeadingPairs>
  <TitlesOfParts>
    <vt:vector size="7" baseType="lpstr">
      <vt:lpstr>ตัวคำนวณเงินกู้</vt:lpstr>
      <vt:lpstr>CombinedMonthlyPayment</vt:lpstr>
      <vt:lpstr>ConsLoanPayback</vt:lpstr>
      <vt:lpstr>EstimatedAnnualSalary</vt:lpstr>
      <vt:lpstr>EstimatedMonthlySalary</vt:lpstr>
      <vt:lpstr>LoanPaybackStart</vt:lpstr>
      <vt:lpstr>ตัวคำนวณเงินกู้!Print_Titles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2019-05-23T09:55:29Z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