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91.xml" ContentType="application/vnd.openxmlformats-officedocument.spreadsheetml.table+xml"/>
  <Override PartName="/xl/tables/table82.xml" ContentType="application/vnd.openxmlformats-officedocument.spreadsheetml.table+xml"/>
  <Override PartName="/xl/tables/table113.xml" ContentType="application/vnd.openxmlformats-officedocument.spreadsheetml.table+xml"/>
  <Override PartName="/xl/tables/table104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75.xml" ContentType="application/vnd.openxmlformats-officedocument.spreadsheetml.table+xml"/>
  <Override PartName="/xl/tables/table26.xml" ContentType="application/vnd.openxmlformats-officedocument.spreadsheetml.table+xml"/>
  <Override PartName="/xl/tables/table67.xml" ContentType="application/vnd.openxmlformats-officedocument.spreadsheetml.table+xml"/>
  <Override PartName="/xl/tables/table18.xml" ContentType="application/vnd.openxmlformats-officedocument.spreadsheetml.table+xml"/>
  <Override PartName="/xl/tables/table59.xml" ContentType="application/vnd.openxmlformats-officedocument.spreadsheetml.table+xml"/>
  <Override PartName="/xl/tables/table410.xml" ContentType="application/vnd.openxmlformats-officedocument.spreadsheetml.table+xml"/>
  <Override PartName="/xl/tables/table311.xml" ContentType="application/vnd.openxmlformats-officedocument.spreadsheetml.table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xl/tables/table1212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03"/>
  <workbookPr filterPrivacy="1"/>
  <xr:revisionPtr revIDLastSave="35" documentId="13_ncr:1_{B18E95DD-E0A9-4972-90C6-2A28A558B71C}" xr6:coauthVersionLast="47" xr6:coauthVersionMax="47" xr10:uidLastSave="{8C322D08-CEBB-4FEE-9555-D74183F22EDF}"/>
  <bookViews>
    <workbookView xWindow="-120" yWindow="-120" windowWidth="28980" windowHeight="16065" activeTab="1" xr2:uid="{00000000-000D-0000-FFFF-FFFF00000000}"/>
  </bookViews>
  <sheets>
    <sheet name="Start" sheetId="5" r:id="rId1"/>
    <sheet name="Utgifter" sheetId="1" r:id="rId2"/>
    <sheet name="Intäkter" sheetId="2" r:id="rId3"/>
    <sheet name="Sammanfattning vinst – förlust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3" l="1"/>
  <c r="B1" i="3"/>
  <c r="D1" i="2"/>
  <c r="B1" i="2"/>
  <c r="C32" i="1" l="1"/>
  <c r="D32" i="1"/>
  <c r="G24" i="1"/>
  <c r="H24" i="1"/>
  <c r="C25" i="1"/>
  <c r="D25" i="1"/>
  <c r="G19" i="1"/>
  <c r="H19" i="1"/>
  <c r="C19" i="1"/>
  <c r="D19" i="1"/>
  <c r="G11" i="1"/>
  <c r="H11" i="1"/>
  <c r="C11" i="1"/>
  <c r="D11" i="1"/>
  <c r="H4" i="1" l="1"/>
  <c r="G4" i="1"/>
  <c r="C6" i="3" s="1"/>
  <c r="F7" i="2"/>
  <c r="F8" i="2"/>
  <c r="F9" i="2"/>
  <c r="F13" i="2"/>
  <c r="F14" i="2"/>
  <c r="F15" i="2"/>
  <c r="F19" i="2"/>
  <c r="F20" i="2"/>
  <c r="F21" i="2"/>
  <c r="F25" i="2"/>
  <c r="F26" i="2"/>
  <c r="F27" i="2"/>
  <c r="F28" i="2"/>
  <c r="G7" i="2"/>
  <c r="G8" i="2"/>
  <c r="G9" i="2"/>
  <c r="G13" i="2"/>
  <c r="G14" i="2"/>
  <c r="G15" i="2"/>
  <c r="G19" i="2"/>
  <c r="G20" i="2"/>
  <c r="G21" i="2"/>
  <c r="G25" i="2"/>
  <c r="G26" i="2"/>
  <c r="G27" i="2"/>
  <c r="G28" i="2"/>
  <c r="G29" i="2" l="1"/>
  <c r="F22" i="2"/>
  <c r="F29" i="2"/>
  <c r="G22" i="2"/>
  <c r="G16" i="2"/>
  <c r="F16" i="2"/>
  <c r="F10" i="2"/>
  <c r="G10" i="2"/>
  <c r="D6" i="3"/>
  <c r="G4" i="2" l="1"/>
  <c r="C5" i="3"/>
  <c r="C8" i="3" s="1"/>
  <c r="F4" i="2"/>
  <c r="D5" i="3" s="1"/>
  <c r="D8" i="3" l="1"/>
</calcChain>
</file>

<file path=xl/sharedStrings.xml><?xml version="1.0" encoding="utf-8"?>
<sst xmlns="http://schemas.openxmlformats.org/spreadsheetml/2006/main" count="149" uniqueCount="100">
  <si>
    <t>OM DEN HÄR MALLEN</t>
  </si>
  <si>
    <t>Använd den här arbetsboken för en evenemangsbudget för att spåra utgifter och intäkter från ett evenemang.</t>
  </si>
  <si>
    <t>Fyll i evenemangets namn och ange information i tabeller i kalkylbladet Utgifter och kalkylbladet Intäkter.</t>
  </si>
  <si>
    <t>Summa utgifter och summa intäkter beräknas automatiskt.</t>
  </si>
  <si>
    <t>Sammanfattning av vinst och förlust och diagrammet uppdateras automatiskt i kalkylbladet Sammanfattning av vinst – förlust.</t>
  </si>
  <si>
    <t>Obs! </t>
  </si>
  <si>
    <t xml:space="preserve">Ytterligare anvisningar finns i kolumn A i varje kalkylblad. Den här texten har avsiktligt dolts. För att ta bort texten markera kolumn A och välj sedan TA BORT. </t>
  </si>
  <si>
    <t>Om du vill veta mer om tabeller tryck på SKIFT och sedan på F10 i en tabell, välj alternativet TABELL och sedan ALTERNATIVTEXT</t>
  </si>
  <si>
    <t>Ange beräknade och faktiska utgifter för varje kategori i respektive tabell i det här kalkylbladet, och händelsenamn i cell D1 för att anpassa rubriken för det här och andra kalkylblad. Kalkylbladets underrubrik finns i cell H1. Anvisningar för hur du använder det här kalkylbladet finns i cellerna i den här kolumnen. Fler anvisningar finns i cell A3.</t>
  </si>
  <si>
    <t>Etiketten Summa utgifter finns i cellen till höger, etiketten Beräknad i cell G3 och Faktisk i H3.</t>
  </si>
  <si>
    <t>Summa beräknade utgifter finns i cell G4. Summa faktiska utgifter beräknas automatiskt i H4. Fler anvisningar finns i cell A6.</t>
  </si>
  <si>
    <t>Ange utgifter för lokal i tabellen som börjar i cellen till höger och utgifter för förfriskningar i tabellen som börjar i cell F6. Fler anvisningar finns i cell A13.</t>
  </si>
  <si>
    <t>Ange utgifter för dekorationer i tabellen som börjar i cellen till höger och utgifter för programmet i tabellen som börjar i cell F13. Fler anvisningar finns i cell A21.</t>
  </si>
  <si>
    <t>Ange utgifter för reklam i tabellen som börjar i cellen till höger och utgifter för priser i tabellen som börjar i cell F21. Fler anvisningar finns i cell A27.</t>
  </si>
  <si>
    <t>Ange Övriga utgifter i tabellen som börjar i cellen till höger.</t>
  </si>
  <si>
    <t>Evenemangsbudget för</t>
  </si>
  <si>
    <t>SUMMA UTGIFTER</t>
  </si>
  <si>
    <t>Lokal</t>
  </si>
  <si>
    <t>Avgifter för rum och sal</t>
  </si>
  <si>
    <t>Personal på plats</t>
  </si>
  <si>
    <t>Utrustning</t>
  </si>
  <si>
    <t>Bord och stolar</t>
  </si>
  <si>
    <t>Summa</t>
  </si>
  <si>
    <t>Dekorationer</t>
  </si>
  <si>
    <t>Blommor</t>
  </si>
  <si>
    <t>Ljus</t>
  </si>
  <si>
    <t>Belysning</t>
  </si>
  <si>
    <t>Ballonger</t>
  </si>
  <si>
    <t>Pappersmaterial</t>
  </si>
  <si>
    <t>Reklam</t>
  </si>
  <si>
    <t>Grafik</t>
  </si>
  <si>
    <t>Fotokopiering/utskrifter</t>
  </si>
  <si>
    <t>Porto</t>
  </si>
  <si>
    <t>Övrigt</t>
  </si>
  <si>
    <t>Telefon</t>
  </si>
  <si>
    <t>Transport</t>
  </si>
  <si>
    <t>Kontorsmaterial</t>
  </si>
  <si>
    <t>Faxtjänster</t>
  </si>
  <si>
    <t>Beräknad</t>
  </si>
  <si>
    <t>Beräknade</t>
  </si>
  <si>
    <t>Händelsenamn</t>
  </si>
  <si>
    <t>Faktisk</t>
  </si>
  <si>
    <t>Förfriskningar</t>
  </si>
  <si>
    <t>Mat</t>
  </si>
  <si>
    <t>Dryck</t>
  </si>
  <si>
    <t>Linne</t>
  </si>
  <si>
    <t>Personal och serviceavgifter</t>
  </si>
  <si>
    <t>Program</t>
  </si>
  <si>
    <t>Artister</t>
  </si>
  <si>
    <t>Talare</t>
  </si>
  <si>
    <t>Resor</t>
  </si>
  <si>
    <t>Hotell</t>
  </si>
  <si>
    <t>Priser</t>
  </si>
  <si>
    <t>Band/plaketter/troféer</t>
  </si>
  <si>
    <t>Gåvor</t>
  </si>
  <si>
    <t>UTGIFTER</t>
  </si>
  <si>
    <t>Ange beräknade och faktiska intäkter för varje kategori i respektive tabell i det här kalkylbladet. Rubriken för det här kalkylbladet uppdateras automatiskt i cellen till höger. Cell G1 innehåller underrubriken. Anvisningar för hur du använder det här kalkylbladet finns i cellerna i den här kolumnen. Fler anvisningar finns i cell A3.</t>
  </si>
  <si>
    <t>Etiketten Summa intäkter finns i cellen till höger, etiketten Beräknad i cell F3 och Faktisk i G3.</t>
  </si>
  <si>
    <t>Summa beräknade intäkter beräknas automatiskt i cell F4 och summa faktiska intäkter i G4.</t>
  </si>
  <si>
    <t>Etiketten Inträde finns i cellen till höger.</t>
  </si>
  <si>
    <t>Ange beräknat och faktiskt inträdesantal med biljettpriser i tabellen som börjar i cellen till höger. Beräknade och faktiska intäkter från inträde beräknas automatiskt. Fler anvisningar finns i cell A11.</t>
  </si>
  <si>
    <t>Etiketten Reklam i programmet finns i cellen till höger.</t>
  </si>
  <si>
    <t>Ange beräknat och faktiskt reklamantal och reklampris i tabellen som börjar i cellen till höger. Beräknade och faktiska intäkter från reklam beräknas automatiskt. Fler anvisningar finns i cell A17.</t>
  </si>
  <si>
    <t>Etiketten Utställare eller försäljare finns i cellen till höger.</t>
  </si>
  <si>
    <t>Ange beräknat och faktiskt antal utställare och försäljare samt monterpris i tabellen som börjar i cellen till höger. Beräknade och faktiska intäkter beräknas automatiskt. Fler anvisningar finns i cell A23.</t>
  </si>
  <si>
    <t>Etiketten Sålda produkter finns i cellen till höger.</t>
  </si>
  <si>
    <t>Ange beräknat och faktiskt antal sålda produkter och produktpris i tabellen som börjar i cellen till höger. Beräknade och faktiska intäkter beräknas automatiskt.</t>
  </si>
  <si>
    <t>SUMMA INTÄKTER</t>
  </si>
  <si>
    <t>INTRÄDE</t>
  </si>
  <si>
    <t>Beräknat antal</t>
  </si>
  <si>
    <t>REKLAM I PROGRAMMET</t>
  </si>
  <si>
    <t>UTSTÄLLARE/FÖRSÄLJARE</t>
  </si>
  <si>
    <t>SÅLDA PRODUKTER</t>
  </si>
  <si>
    <t>Faktiskt antal</t>
  </si>
  <si>
    <t>Typ</t>
  </si>
  <si>
    <t>Vuxna à</t>
  </si>
  <si>
    <t>Barn à</t>
  </si>
  <si>
    <t>Övriga à</t>
  </si>
  <si>
    <t>Omslag à</t>
  </si>
  <si>
    <t>A5 à</t>
  </si>
  <si>
    <t>A6 à</t>
  </si>
  <si>
    <t>Stora montrar à</t>
  </si>
  <si>
    <t>Mellanstora montrar à</t>
  </si>
  <si>
    <t>Små montrar à</t>
  </si>
  <si>
    <t>Produkter à</t>
  </si>
  <si>
    <t>Pris</t>
  </si>
  <si>
    <t>Beräknade intäkter</t>
  </si>
  <si>
    <t>INTÄKTER</t>
  </si>
  <si>
    <t>Faktiska intäkter</t>
  </si>
  <si>
    <t>Sammanfattning av vinst och förlust och diagrammet som visar summa intäkter och utgifter uppdateras automatiskt i det här kalkylbladet. Rubriken för det här kalkylbladet uppdateras automatiskt i cellen till höger. Cell G1 och G2 innehåller underrubriken. Anvisningar för hur du använder det här kalkylbladet finns i cellerna i den här kolumnen. Fler anvisningar finns i cell A3.</t>
  </si>
  <si>
    <t>Stapeldiagram med en jämförelse av beräknade intäkter och utgifter och faktiska intäkter och utgifter finns i cell E3.</t>
  </si>
  <si>
    <t>Sammanfattningstabellen som börjar i cellen till höger uppdateras automatiskt. Fler anvisningar finns i cell A8.</t>
  </si>
  <si>
    <t>Beräknad summa vinst eller förlust beräknas automatiskt i cell C8 och faktiskt summa vinst eller förlust i cell D8.</t>
  </si>
  <si>
    <t xml:space="preserve"> Summa</t>
  </si>
  <si>
    <t>Summa intäkter</t>
  </si>
  <si>
    <t>Summa utgifter</t>
  </si>
  <si>
    <t>Total vinst
(eller förlust)</t>
  </si>
  <si>
    <t>Stapeldiagram som visar en jämförelse av beräknade intäkter och utgifter och faktiska intäkter och utgifter finns i den här cellen.</t>
  </si>
  <si>
    <t xml:space="preserve">VINST </t>
  </si>
  <si>
    <t>och förlust – sammanfattning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</si>
</sst>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#,##0.00\ &quot;kr&quot;;[Red]\-#,##0.00\ &quot;kr&quot;"/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;;;"/>
  </numFmts>
  <fonts count="42" x14ac:knownFonts="1">
    <font>
      <sz val="10"/>
      <name val="Arial"/>
      <family val="2"/>
    </font>
    <font>
      <sz val="11"/>
      <color theme="1"/>
      <name val="Lucida Sans"/>
      <family val="2"/>
      <scheme val="minor"/>
    </font>
    <font>
      <sz val="8"/>
      <name val="Arial"/>
      <family val="2"/>
    </font>
    <font>
      <sz val="10"/>
      <name val="Lucida Sans"/>
      <family val="2"/>
      <scheme val="minor"/>
    </font>
    <font>
      <sz val="9"/>
      <name val="Lucida Sans"/>
      <family val="2"/>
      <scheme val="minor"/>
    </font>
    <font>
      <b/>
      <sz val="10"/>
      <name val="Century Gothic"/>
      <family val="2"/>
      <scheme val="major"/>
    </font>
    <font>
      <b/>
      <sz val="18"/>
      <color theme="0"/>
      <name val="Century Gothic"/>
      <family val="2"/>
      <scheme val="major"/>
    </font>
    <font>
      <sz val="10"/>
      <color theme="0"/>
      <name val="Century Gothic"/>
      <family val="2"/>
      <scheme val="major"/>
    </font>
    <font>
      <sz val="9"/>
      <color theme="0"/>
      <name val="Lucida Sans"/>
      <family val="2"/>
      <scheme val="minor"/>
    </font>
    <font>
      <sz val="11"/>
      <name val="Lucida Sans"/>
      <family val="2"/>
      <scheme val="minor"/>
    </font>
    <font>
      <sz val="12"/>
      <name val="Lucida Sans"/>
      <family val="2"/>
      <scheme val="minor"/>
    </font>
    <font>
      <b/>
      <sz val="12"/>
      <color theme="0"/>
      <name val="Lucida Sans"/>
      <family val="2"/>
      <scheme val="minor"/>
    </font>
    <font>
      <b/>
      <sz val="9"/>
      <color theme="1"/>
      <name val="Lucida Sans"/>
      <family val="2"/>
      <scheme val="minor"/>
    </font>
    <font>
      <sz val="9"/>
      <color theme="1"/>
      <name val="Lucida Sans"/>
      <family val="2"/>
      <scheme val="minor"/>
    </font>
    <font>
      <sz val="10"/>
      <color theme="1"/>
      <name val="Lucida Sans"/>
      <family val="2"/>
      <scheme val="minor"/>
    </font>
    <font>
      <sz val="10"/>
      <name val="Arial"/>
      <family val="2"/>
    </font>
    <font>
      <b/>
      <sz val="12"/>
      <color theme="0"/>
      <name val="Century Gothic"/>
      <family val="2"/>
      <scheme val="major"/>
    </font>
    <font>
      <b/>
      <sz val="22"/>
      <color theme="4"/>
      <name val="Century Gothic"/>
      <family val="2"/>
      <scheme val="major"/>
    </font>
    <font>
      <sz val="22"/>
      <color theme="4"/>
      <name val="Century Gothic"/>
      <family val="2"/>
      <scheme val="major"/>
    </font>
    <font>
      <b/>
      <sz val="12"/>
      <color theme="4"/>
      <name val="Lucida Sans"/>
      <family val="2"/>
      <scheme val="minor"/>
    </font>
    <font>
      <b/>
      <sz val="12"/>
      <color theme="4"/>
      <name val="Century Gothic"/>
      <family val="2"/>
      <scheme val="major"/>
    </font>
    <font>
      <b/>
      <sz val="13"/>
      <color theme="3"/>
      <name val="Lucida Sans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Lucida Sans"/>
      <family val="2"/>
      <scheme val="minor"/>
    </font>
    <font>
      <sz val="11"/>
      <color theme="1"/>
      <name val="Calibri"/>
      <family val="2"/>
    </font>
    <font>
      <sz val="10"/>
      <color theme="1"/>
      <name val="Century Gothic"/>
      <family val="2"/>
      <scheme val="major"/>
    </font>
    <font>
      <b/>
      <sz val="15"/>
      <color theme="3"/>
      <name val="Lucida Sans"/>
      <family val="2"/>
      <scheme val="min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 tint="-4.99893185216834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theme="5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7" fillId="4" borderId="0" applyNumberFormat="0" applyBorder="0" applyAlignment="0" applyProtection="0"/>
    <xf numFmtId="0" fontId="15" fillId="0" borderId="0"/>
    <xf numFmtId="0" fontId="21" fillId="0" borderId="1" applyNumberFormat="0" applyFill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" applyNumberFormat="0" applyAlignment="0" applyProtection="0"/>
    <xf numFmtId="0" fontId="34" fillId="14" borderId="5" applyNumberFormat="0" applyAlignment="0" applyProtection="0"/>
    <xf numFmtId="0" fontId="35" fillId="14" borderId="4" applyNumberFormat="0" applyAlignment="0" applyProtection="0"/>
    <xf numFmtId="0" fontId="36" fillId="0" borderId="6" applyNumberFormat="0" applyFill="0" applyAlignment="0" applyProtection="0"/>
    <xf numFmtId="0" fontId="37" fillId="15" borderId="7" applyNumberFormat="0" applyAlignment="0" applyProtection="0"/>
    <xf numFmtId="0" fontId="38" fillId="0" borderId="0" applyNumberFormat="0" applyFill="0" applyBorder="0" applyAlignment="0" applyProtection="0"/>
    <xf numFmtId="0" fontId="15" fillId="16" borderId="8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14" fillId="0" borderId="0" xfId="0" applyFont="1"/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right" inden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right" indent="1"/>
    </xf>
    <xf numFmtId="0" fontId="3" fillId="0" borderId="0" xfId="0" applyFont="1" applyAlignment="1">
      <alignment horizontal="left" indent="1"/>
    </xf>
    <xf numFmtId="0" fontId="12" fillId="6" borderId="0" xfId="0" applyFont="1" applyFill="1" applyAlignment="1">
      <alignment vertical="center"/>
    </xf>
    <xf numFmtId="0" fontId="14" fillId="5" borderId="0" xfId="0" applyFont="1" applyFill="1" applyAlignment="1">
      <alignment horizontal="right" indent="1"/>
    </xf>
    <xf numFmtId="0" fontId="5" fillId="5" borderId="0" xfId="2" applyFont="1" applyFill="1" applyAlignment="1">
      <alignment horizontal="right" indent="1"/>
    </xf>
    <xf numFmtId="0" fontId="6" fillId="8" borderId="0" xfId="0" applyFont="1" applyFill="1" applyAlignment="1">
      <alignment horizontal="left" vertical="center" indent="1"/>
    </xf>
    <xf numFmtId="0" fontId="7" fillId="8" borderId="0" xfId="0" applyFont="1" applyFill="1" applyAlignment="1">
      <alignment vertical="center"/>
    </xf>
    <xf numFmtId="0" fontId="6" fillId="8" borderId="0" xfId="0" applyFont="1" applyFill="1" applyAlignment="1">
      <alignment horizontal="right" vertical="center" indent="1"/>
    </xf>
    <xf numFmtId="0" fontId="3" fillId="5" borderId="0" xfId="0" applyFont="1" applyFill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18" fillId="4" borderId="0" xfId="0" applyFont="1" applyFill="1" applyAlignment="1">
      <alignment vertical="center"/>
    </xf>
    <xf numFmtId="0" fontId="17" fillId="4" borderId="0" xfId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indent="1"/>
    </xf>
    <xf numFmtId="0" fontId="15" fillId="0" borderId="0" xfId="0" applyFont="1" applyAlignment="1">
      <alignment horizontal="right" vertical="center" indent="1"/>
    </xf>
    <xf numFmtId="0" fontId="0" fillId="0" borderId="0" xfId="0" applyAlignment="1">
      <alignment vertical="center"/>
    </xf>
    <xf numFmtId="0" fontId="20" fillId="4" borderId="0" xfId="0" applyFont="1" applyFill="1" applyAlignment="1">
      <alignment horizontal="right" vertical="top" indent="1"/>
    </xf>
    <xf numFmtId="0" fontId="17" fillId="4" borderId="0" xfId="1" applyAlignment="1">
      <alignment horizontal="right" vertical="top" indent="1"/>
    </xf>
    <xf numFmtId="0" fontId="18" fillId="4" borderId="0" xfId="0" applyFont="1" applyFill="1"/>
    <xf numFmtId="0" fontId="17" fillId="4" borderId="0" xfId="1" applyAlignment="1">
      <alignment horizontal="right" indent="1"/>
    </xf>
    <xf numFmtId="0" fontId="10" fillId="0" borderId="0" xfId="0" applyFont="1" applyAlignment="1">
      <alignment horizontal="right" vertical="center" indent="2"/>
    </xf>
    <xf numFmtId="0" fontId="10" fillId="0" borderId="0" xfId="0" applyFont="1" applyAlignment="1">
      <alignment horizontal="right" vertical="center" indent="1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 indent="1"/>
    </xf>
    <xf numFmtId="0" fontId="17" fillId="4" borderId="0" xfId="1" applyAlignment="1">
      <alignment vertical="center"/>
    </xf>
    <xf numFmtId="0" fontId="17" fillId="4" borderId="0" xfId="1" applyAlignment="1">
      <alignment horizontal="left"/>
    </xf>
    <xf numFmtId="0" fontId="16" fillId="7" borderId="0" xfId="0" applyFont="1" applyFill="1" applyAlignment="1">
      <alignment horizontal="right" vertical="center" indent="2"/>
    </xf>
    <xf numFmtId="0" fontId="16" fillId="7" borderId="0" xfId="0" applyFont="1" applyFill="1" applyAlignment="1">
      <alignment horizontal="right" vertical="center" indent="1"/>
    </xf>
    <xf numFmtId="0" fontId="19" fillId="0" borderId="0" xfId="0" applyFont="1"/>
    <xf numFmtId="0" fontId="23" fillId="0" borderId="0" xfId="0" applyFont="1" applyAlignment="1">
      <alignment wrapText="1"/>
    </xf>
    <xf numFmtId="0" fontId="22" fillId="9" borderId="0" xfId="3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5" fillId="0" borderId="0" xfId="0" applyFont="1"/>
    <xf numFmtId="0" fontId="3" fillId="5" borderId="0" xfId="0" applyFont="1" applyFill="1" applyAlignment="1">
      <alignment horizontal="right" vertical="center"/>
    </xf>
    <xf numFmtId="0" fontId="13" fillId="0" borderId="0" xfId="0" applyFont="1" applyAlignment="1">
      <alignment horizontal="right" vertical="center" indent="1"/>
    </xf>
    <xf numFmtId="0" fontId="26" fillId="0" borderId="0" xfId="0" applyFont="1" applyAlignment="1">
      <alignment vertical="center"/>
    </xf>
    <xf numFmtId="166" fontId="11" fillId="7" borderId="0" xfId="0" applyNumberFormat="1" applyFont="1" applyFill="1" applyAlignment="1">
      <alignment vertical="center"/>
    </xf>
    <xf numFmtId="0" fontId="23" fillId="0" borderId="0" xfId="0" applyFont="1" applyAlignment="1">
      <alignment vertical="top" wrapText="1"/>
    </xf>
    <xf numFmtId="0" fontId="27" fillId="8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right" vertical="center" indent="1"/>
    </xf>
    <xf numFmtId="8" fontId="12" fillId="6" borderId="0" xfId="0" applyNumberFormat="1" applyFont="1" applyFill="1" applyAlignment="1">
      <alignment horizontal="right" vertical="center" indent="1"/>
    </xf>
    <xf numFmtId="8" fontId="3" fillId="0" borderId="0" xfId="0" applyNumberFormat="1" applyFont="1" applyAlignment="1">
      <alignment horizontal="right" indent="1"/>
    </xf>
    <xf numFmtId="8" fontId="13" fillId="0" borderId="0" xfId="0" applyNumberFormat="1" applyFont="1" applyAlignment="1">
      <alignment horizontal="right" indent="1"/>
    </xf>
    <xf numFmtId="8" fontId="13" fillId="0" borderId="0" xfId="0" applyNumberFormat="1" applyFont="1" applyAlignment="1">
      <alignment horizontal="right" vertical="center" indent="1"/>
    </xf>
    <xf numFmtId="8" fontId="4" fillId="0" borderId="0" xfId="0" applyNumberFormat="1" applyFont="1" applyAlignment="1">
      <alignment horizontal="right" vertical="center" indent="1"/>
    </xf>
    <xf numFmtId="8" fontId="15" fillId="0" borderId="0" xfId="0" applyNumberFormat="1" applyFont="1" applyAlignment="1">
      <alignment horizontal="right" vertical="center" indent="1"/>
    </xf>
    <xf numFmtId="8" fontId="0" fillId="0" borderId="0" xfId="0" applyNumberFormat="1" applyAlignment="1">
      <alignment horizontal="right" vertical="center" indent="1"/>
    </xf>
    <xf numFmtId="8" fontId="0" fillId="0" borderId="0" xfId="0" applyNumberFormat="1" applyAlignment="1">
      <alignment vertical="center"/>
    </xf>
    <xf numFmtId="8" fontId="9" fillId="0" borderId="0" xfId="0" applyNumberFormat="1" applyFont="1" applyAlignment="1">
      <alignment horizontal="right" vertical="center" indent="2"/>
    </xf>
    <xf numFmtId="8" fontId="9" fillId="0" borderId="0" xfId="0" applyNumberFormat="1" applyFont="1" applyAlignment="1">
      <alignment horizontal="right" vertical="center" indent="1"/>
    </xf>
    <xf numFmtId="8" fontId="9" fillId="4" borderId="0" xfId="0" applyNumberFormat="1" applyFont="1" applyFill="1" applyAlignment="1">
      <alignment horizontal="right" vertical="center" indent="2"/>
    </xf>
    <xf numFmtId="8" fontId="9" fillId="4" borderId="0" xfId="0" applyNumberFormat="1" applyFont="1" applyFill="1" applyAlignment="1">
      <alignment horizontal="right" vertical="center" indent="1"/>
    </xf>
    <xf numFmtId="8" fontId="11" fillId="2" borderId="0" xfId="0" applyNumberFormat="1" applyFont="1" applyFill="1" applyAlignment="1">
      <alignment horizontal="right" vertical="center" indent="2"/>
    </xf>
    <xf numFmtId="8" fontId="11" fillId="2" borderId="0" xfId="0" applyNumberFormat="1" applyFont="1" applyFill="1" applyAlignment="1">
      <alignment horizontal="right" vertical="center" indent="1"/>
    </xf>
    <xf numFmtId="0" fontId="16" fillId="7" borderId="0" xfId="0" applyFont="1" applyFill="1" applyAlignment="1">
      <alignment horizontal="center" vertical="center"/>
    </xf>
    <xf numFmtId="0" fontId="17" fillId="4" borderId="0" xfId="1" applyAlignment="1">
      <alignment horizontal="left" vertical="center" indent="3"/>
    </xf>
    <xf numFmtId="0" fontId="17" fillId="4" borderId="0" xfId="1" applyAlignment="1">
      <alignment horizontal="left" indent="2"/>
    </xf>
  </cellXfs>
  <cellStyles count="48">
    <cellStyle name="20 % - Dekorfärg1" xfId="25" builtinId="30" customBuiltin="1"/>
    <cellStyle name="20 % - Dekorfärg2" xfId="29" builtinId="34" customBuiltin="1"/>
    <cellStyle name="20 % - Dekorfärg3" xfId="33" builtinId="38" customBuiltin="1"/>
    <cellStyle name="20 % - Dekorfärg4" xfId="37" builtinId="42" customBuiltin="1"/>
    <cellStyle name="20 % - Dekorfärg5" xfId="41" builtinId="46" customBuiltin="1"/>
    <cellStyle name="20 % - Dekorfärg6" xfId="45" builtinId="50" customBuiltin="1"/>
    <cellStyle name="40 % - Dekorfärg1" xfId="26" builtinId="31" customBuiltin="1"/>
    <cellStyle name="40 % - Dekorfärg2" xfId="30" builtinId="35" customBuiltin="1"/>
    <cellStyle name="40 % - Dekorfärg3" xfId="34" builtinId="39" customBuiltin="1"/>
    <cellStyle name="40 % - Dekorfärg4" xfId="38" builtinId="43" customBuiltin="1"/>
    <cellStyle name="40 % - Dekorfärg5" xfId="42" builtinId="47" customBuiltin="1"/>
    <cellStyle name="40 % - Dekorfärg6" xfId="46" builtinId="51" customBuiltin="1"/>
    <cellStyle name="60 % - Dekorfärg1" xfId="27" builtinId="32" customBuiltin="1"/>
    <cellStyle name="60 % - Dekorfärg2" xfId="31" builtinId="36" customBuiltin="1"/>
    <cellStyle name="60 % - Dekorfärg3" xfId="35" builtinId="40" customBuiltin="1"/>
    <cellStyle name="60 % - Dekorfärg4" xfId="39" builtinId="44" customBuiltin="1"/>
    <cellStyle name="60 % - Dekorfärg5" xfId="43" builtinId="48" customBuiltin="1"/>
    <cellStyle name="60 % - Dekorfärg6" xfId="47" builtinId="52" customBuiltin="1"/>
    <cellStyle name="Anteckning" xfId="21" builtinId="10" customBuiltin="1"/>
    <cellStyle name="Beräkning" xfId="17" builtinId="22" customBuiltin="1"/>
    <cellStyle name="Bra" xfId="12" builtinId="26" customBuiltin="1"/>
    <cellStyle name="Dekorfärg1" xfId="24" builtinId="29" customBuiltin="1"/>
    <cellStyle name="Dekorfärg2" xfId="28" builtinId="33" customBuiltin="1"/>
    <cellStyle name="Dekorfärg3" xfId="32" builtinId="37" customBuiltin="1"/>
    <cellStyle name="Dekorfärg4" xfId="36" builtinId="41" customBuiltin="1"/>
    <cellStyle name="Dekorfärg5" xfId="40" builtinId="45" customBuiltin="1"/>
    <cellStyle name="Dekorfärg6" xfId="44" builtinId="49" customBuiltin="1"/>
    <cellStyle name="Dålig" xfId="13" builtinId="27" customBuiltin="1"/>
    <cellStyle name="Förklarande text" xfId="22" builtinId="53" customBuiltin="1"/>
    <cellStyle name="Indata" xfId="15" builtinId="20" customBuiltin="1"/>
    <cellStyle name="Kontrollcell" xfId="19" builtinId="23" customBuiltin="1"/>
    <cellStyle name="Länkad cell" xfId="18" builtinId="24" customBuiltin="1"/>
    <cellStyle name="Neutral" xfId="14" builtinId="28" customBuiltin="1"/>
    <cellStyle name="Normal" xfId="0" builtinId="0" customBuiltin="1"/>
    <cellStyle name="Normal 2" xfId="2" xr:uid="{00000000-0005-0000-0000-000001000000}"/>
    <cellStyle name="Procent" xfId="8" builtinId="5" customBuiltin="1"/>
    <cellStyle name="Rubrik" xfId="1" builtinId="15" customBuiltin="1"/>
    <cellStyle name="Rubrik 1" xfId="9" builtinId="16" customBuiltin="1"/>
    <cellStyle name="Rubrik 2" xfId="3" builtinId="17" customBuiltin="1"/>
    <cellStyle name="Rubrik 3" xfId="10" builtinId="18" customBuiltin="1"/>
    <cellStyle name="Rubrik 4" xfId="11" builtinId="19" customBuiltin="1"/>
    <cellStyle name="Summa" xfId="23" builtinId="25" customBuiltin="1"/>
    <cellStyle name="Tusental" xfId="4" builtinId="3" customBuiltin="1"/>
    <cellStyle name="Tusental [0]" xfId="5" builtinId="6" customBuiltin="1"/>
    <cellStyle name="Utdata" xfId="16" builtinId="21" customBuiltin="1"/>
    <cellStyle name="Valuta" xfId="6" builtinId="4" customBuiltin="1"/>
    <cellStyle name="Valuta [0]" xfId="7" builtinId="7" customBuiltin="1"/>
    <cellStyle name="Varningstext" xfId="20" builtinId="11" customBuiltin="1"/>
  </cellStyles>
  <dxfs count="126">
    <dxf>
      <numFmt numFmtId="167" formatCode="#,##0.00\ &quot;kr&quot;;[Red]#,##0.00\ &quot;kr&quot;"/>
    </dxf>
    <dxf>
      <numFmt numFmtId="12" formatCode="#,##0.00\ &quot;kr&quot;;[Red]\-#,##0.00\ &quot;kr&quot;"/>
    </dxf>
    <dxf>
      <numFmt numFmtId="12" formatCode="#,##0.00\ &quot;kr&quot;;[Red]\-#,##0.00\ &quot;kr&quot;"/>
    </dxf>
    <dxf>
      <fill>
        <patternFill patternType="solid">
          <fgColor indexed="22"/>
          <bgColor theme="5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kr&quot;;[Red]\-#,##0.00\ &quot;kr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numFmt numFmtId="12" formatCode="#,##0.00\ &quot;kr&quot;;[Red]\-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kr&quot;;[Red]\-#,##0.00\ &quot;kr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numFmt numFmtId="12" formatCode="#,##0.00\ &quot;kr&quot;;[Red]\-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2" formatCode="#,##0.00\ &quot;kr&quot;;[Red]\-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kr&quot;;[Red]\-#,##0.00\ &quot;kr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numFmt numFmtId="12" formatCode="#,##0.00\ &quot;kr&quot;;[Red]\-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kr&quot;;[Red]\-#,##0.00\ &quot;kr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numFmt numFmtId="12" formatCode="#,##0.00\ &quot;kr&quot;;[Red]\-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2" formatCode="#,##0.00\ &quot;kr&quot;;[Red]\-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kr&quot;;[Red]\-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#,##0.00\ &quot;kr&quot;;[Red]\-#,##0.00\ &quot;kr&quot;"/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kr&quot;;[Red]\-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#,##0.00\ &quot;kr&quot;;[Red]\-#,##0.00\ &quot;kr&quot;"/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2" formatCode="#,##0.00\ &quot;kr&quot;;[Red]\-#,##0.00\ &quot;kr&quot;"/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relative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#,##0.00\ &quot;kr&quot;;[Red]\-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#,##0.00\ &quot;kr&quot;;[Red]\-#,##0.00\ &quot;kr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#,##0.00\ &quot;kr&quot;;[Red]\-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#,##0.00\ &quot;kr&quot;;[Red]\-#,##0.00\ &quot;kr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2" formatCode="#,##0.00\ &quot;kr&quot;;[Red]\-#,##0.00\ &quot;kr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8" formatCode="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#,##0.00\ &quot;kr&quot;;[Red]\-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7" formatCode="#,##0.00\ &quot;kr&quot;;[Red]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#,##0.00\ &quot;kr&quot;;[Red]\-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8" formatCode="#,##0.00\ &quot;kr&quot;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  <numFmt numFmtId="12" formatCode="#,##0.00\ &quot;kr&quot;;[Red]\-#,##0.00\ &quot;kr&quot;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8" formatCode="#,##0.00\ &quot;kr&quot;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  <numFmt numFmtId="12" formatCode="#,##0.00\ &quot;kr&quot;;[Red]\-#,##0.00\ &quot;kr&quot;"/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8" formatCode="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#,##0.00\ &quot;kr&quot;;[Red]\-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7" formatCode="#,##0.00\ &quot;kr&quot;;[Red]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#,##0.00\ &quot;kr&quot;;[Red]\-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8" formatCode="#,##0.00\ &quot;kr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#,##0.00\ &quot;kr&quot;;[Red]\-#,##0.00\ &quot;kr&quot;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7" formatCode="#,##0.00\ &quot;kr&quot;;[Red]#,##0.00\ &quot;kr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#,##0.00\ &quot;kr&quot;;[Red]\-#,##0.00\ &quot;kr&quot;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7" formatCode="#,##0.00\ &quot;kr&quot;;[Red]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#,##0.00\ &quot;kr&quot;;[Red]\-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7" formatCode="#,##0.00\ &quot;kr&quot;;[Red]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#,##0.00\ &quot;kr&quot;;[Red]\-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68" formatCode="#,##0.00\ &quot;kr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#,##0.00\ &quot;kr&quot;;[Red]\-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67" formatCode="#,##0.00\ &quot;kr&quot;;[Red]#,##0.00\ &quot;kr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#,##0.00\ &quot;kr&quot;;[Red]\-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numFmt numFmtId="168" formatCode="#,##0.00\ &quot;kr&quot;"/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numFmt numFmtId="12" formatCode="#,##0.00\ &quot;kr&quot;;[Red]\-#,##0.00\ &quot;kr&quot;"/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numFmt numFmtId="167" formatCode="#,##0.00\ &quot;kr&quot;;[Red]#,##0.00\ &quot;kr&quot;"/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numFmt numFmtId="12" formatCode="#,##0.00\ &quot;kr&quot;;[Red]\-#,##0.00\ &quot;kr&quot;"/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solid">
          <fgColor indexed="64"/>
          <bgColor theme="5"/>
        </patternFill>
      </fill>
      <alignment vertical="center" textRotation="0" wrapText="0" indent="0" justifyLastLine="0" shrinkToFit="0" readingOrder="0"/>
    </dxf>
    <dxf>
      <font>
        <color theme="0"/>
      </font>
    </dxf>
    <dxf>
      <fill>
        <patternFill patternType="solid">
          <fgColor theme="0" tint="-0.1499984740745262"/>
          <bgColor theme="0" tint="-0.1499984740745262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LjustTabellformat1 2" pivot="0" count="7" xr9:uid="{00000000-0011-0000-FFFF-FFFF00000000}">
      <tableStyleElement type="wholeTable" dxfId="125"/>
      <tableStyleElement type="headerRow" dxfId="124"/>
      <tableStyleElement type="totalRow" dxfId="123"/>
      <tableStyleElement type="firstColumn" dxfId="122"/>
      <tableStyleElement type="lastColumn" dxfId="121"/>
      <tableStyleElement type="firstRowStripe" size="7" dxfId="120"/>
      <tableStyleElement type="firstColumnStripe" dxfId="1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B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'Sammanfattning vinst – förlust'!$B$5</c:f>
              <c:strCache>
                <c:ptCount val="1"/>
                <c:pt idx="0">
                  <c:v>Summa intäkter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'Sammanfattning vinst – förlust'!$C$4:$D$4</c:f>
              <c:strCache>
                <c:ptCount val="2"/>
                <c:pt idx="0">
                  <c:v>Beräknade</c:v>
                </c:pt>
                <c:pt idx="1">
                  <c:v>Faktisk</c:v>
                </c:pt>
              </c:strCache>
            </c:strRef>
          </c:cat>
          <c:val>
            <c:numRef>
              <c:f>'Sammanfattning vinst – förlust'!$C$5:$D$5</c:f>
              <c:numCache>
                <c:formatCode>"kr"#,##0.00_);[Red]\("kr"#,##0.00\)</c:formatCode>
                <c:ptCount val="2"/>
                <c:pt idx="0">
                  <c:v>1936</c:v>
                </c:pt>
                <c:pt idx="1">
                  <c:v>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D9B-AD98-D1F682920A3A}"/>
            </c:ext>
          </c:extLst>
        </c:ser>
        <c:ser>
          <c:idx val="1"/>
          <c:order val="1"/>
          <c:tx>
            <c:strRef>
              <c:f>'Sammanfattning vinst – förlust'!$B$6</c:f>
              <c:strCache>
                <c:ptCount val="1"/>
                <c:pt idx="0">
                  <c:v>Summa utgifter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108800624769863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2B-459F-A5A9-095CE5B88A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'Sammanfattning vinst – förlust'!$C$4:$D$4</c:f>
              <c:strCache>
                <c:ptCount val="2"/>
                <c:pt idx="0">
                  <c:v>Beräknade</c:v>
                </c:pt>
                <c:pt idx="1">
                  <c:v>Faktisk</c:v>
                </c:pt>
              </c:strCache>
            </c:strRef>
          </c:cat>
          <c:val>
            <c:numRef>
              <c:f>'Sammanfattning vinst – förlust'!$C$6:$D$6</c:f>
              <c:numCache>
                <c:formatCode>"kr"#,##0.00_);[Red]\("kr"#,##0.00\)</c:formatCode>
                <c:ptCount val="2"/>
                <c:pt idx="0">
                  <c:v>882</c:v>
                </c:pt>
                <c:pt idx="1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6-4D9B-AD98-D1F682920A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45310464"/>
        <c:axId val="145313152"/>
      </c:barChart>
      <c:catAx>
        <c:axId val="1453104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5313152"/>
        <c:crosses val="autoZero"/>
        <c:auto val="1"/>
        <c:lblAlgn val="ctr"/>
        <c:lblOffset val="100"/>
        <c:noMultiLvlLbl val="0"/>
      </c:catAx>
      <c:valAx>
        <c:axId val="1453131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53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7982452138773807"/>
          <c:y val="0.17525721762459154"/>
          <c:w val="0.46967222936806879"/>
          <c:h val="8.89663226686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ucida Sans"/>
              <a:ea typeface="Lucida Sans"/>
              <a:cs typeface="Lucida Sans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76198</xdr:colOff>
      <xdr:row>1</xdr:row>
      <xdr:rowOff>104773</xdr:rowOff>
    </xdr:from>
    <xdr:to>
      <xdr:col>7</xdr:col>
      <xdr:colOff>28575</xdr:colOff>
      <xdr:row>11</xdr:row>
      <xdr:rowOff>152400</xdr:rowOff>
    </xdr:to>
    <xdr:graphicFrame macro="">
      <xdr:nvGraphicFramePr>
        <xdr:cNvPr id="3073" name="Diagram 1" descr="Stapeldiagram som visar en jämförelse mellan beräknade intäkter och utgifter och faktiska intäkter och utgifter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UtställareOchLeverantörer" displayName="UtställareOchLeverantörer" ref="B18:G22" totalsRowCount="1">
  <autoFilter ref="B18:G21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Beräknat antal" totalsRowLabel="Summa" totalsRowDxfId="24"/>
    <tableColumn id="2" xr3:uid="{00000000-0010-0000-0900-000002000000}" name="Faktiskt antal" totalsRowDxfId="23"/>
    <tableColumn id="3" xr3:uid="{00000000-0010-0000-0900-000003000000}" name="Typ" totalsRowDxfId="22"/>
    <tableColumn id="4" xr3:uid="{00000000-0010-0000-0900-000004000000}" name="Pris" dataDxfId="21" totalsRowDxfId="20"/>
    <tableColumn id="5" xr3:uid="{00000000-0010-0000-0900-000005000000}" name="Beräknade intäkter" totalsRowFunction="sum" dataDxfId="19" totalsRowDxfId="18">
      <calculatedColumnFormula>B19*E19</calculatedColumnFormula>
    </tableColumn>
    <tableColumn id="6" xr3:uid="{00000000-0010-0000-0900-000006000000}" name="Faktiska intäkter" totalsRowFunction="sum" dataDxfId="17" totalsRowDxfId="16">
      <calculatedColumnFormula>C19*E19</calculatedColumnFormula>
    </tableColumn>
  </tableColumns>
  <tableStyleInfo name="LjustTabellformat1 2" showFirstColumn="0" showLastColumn="0" showRowStripes="1" showColumnStripes="0"/>
  <extLst>
    <ext xmlns:x14="http://schemas.microsoft.com/office/spreadsheetml/2009/9/main" uri="{504A1905-F514-4f6f-8877-14C23A59335A}">
      <x14:table altTextSummary="Ange uppskattat och faktiskt antal utställare och leverantörer, montertyp och pris i den här tabellen. Beräknad och faktisk inkomst från utställare för varje montertyp och Summor beräknas automatiskt"/>
    </ext>
  </extLst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FörsäljningAvProdukter" displayName="FörsäljningAvProdukter" ref="B24:G29" totalsRowCount="1">
  <autoFilter ref="B24:G2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Beräknat antal" totalsRowLabel="Summa" totalsRowDxfId="15"/>
    <tableColumn id="2" xr3:uid="{00000000-0010-0000-0A00-000002000000}" name="Faktiskt antal" totalsRowDxfId="14"/>
    <tableColumn id="3" xr3:uid="{00000000-0010-0000-0A00-000003000000}" name="Typ" totalsRowDxfId="13"/>
    <tableColumn id="4" xr3:uid="{00000000-0010-0000-0A00-000004000000}" name="Pris" dataDxfId="12" totalsRowDxfId="11"/>
    <tableColumn id="5" xr3:uid="{00000000-0010-0000-0A00-000005000000}" name="Beräknade intäkter" totalsRowFunction="sum" dataDxfId="10" totalsRowDxfId="9">
      <calculatedColumnFormula>B25*E25</calculatedColumnFormula>
    </tableColumn>
    <tableColumn id="6" xr3:uid="{00000000-0010-0000-0A00-000006000000}" name="Faktiska intäkter" totalsRowFunction="sum" dataDxfId="8" totalsRowDxfId="7">
      <calculatedColumnFormula>C25*E25</calculatedColumnFormula>
    </tableColumn>
  </tableColumns>
  <tableStyleInfo name="LjustTabellformat1 2" showFirstColumn="0" showLastColumn="0" showRowStripes="1" showColumnStripes="0"/>
  <extLst>
    <ext xmlns:x14="http://schemas.microsoft.com/office/spreadsheetml/2009/9/main" uri="{504A1905-F514-4f6f-8877-14C23A59335A}">
      <x14:table altTextSummary="Ange uppskattat och faktiskt antal sålda produkter, typ och pris i den här tabellen. Beräknade och faktiska intäkter från försäljning av produkter och summor beräknas automatiskt"/>
    </ext>
  </extLst>
</table>
</file>

<file path=xl/tables/table12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053438-C393-4A6F-85EB-6141CE2E580F}" name="Sammanfattning" displayName="Sammanfattning" ref="B4:D6" headerRowDxfId="3">
  <autoFilter ref="B4:D6" xr:uid="{E2E1E93F-962E-4908-B5FF-C49FFDD203EC}">
    <filterColumn colId="0" hiddenButton="1"/>
    <filterColumn colId="1" hiddenButton="1"/>
    <filterColumn colId="2" hiddenButton="1"/>
  </autoFilter>
  <tableColumns count="3">
    <tableColumn id="1" xr3:uid="{F67213F1-F34B-417E-9245-0F02F8ACA01B}" name=" Summa" totalsRowLabel="Summa"/>
    <tableColumn id="2" xr3:uid="{B31A4B15-FE6A-45D0-A35F-8DEBCAB99AF7}" name="Beräknade" dataDxfId="2">
      <calculatedColumnFormula>Utgifter!G3</calculatedColumnFormula>
    </tableColumn>
    <tableColumn id="3" xr3:uid="{D633F0A4-A59C-4679-9F1C-8D364B0C972E}" name="Faktisk" totalsRowFunction="sum" dataDxfId="1" totalsRowDxfId="0">
      <calculatedColumnFormula>Utgifter!H3</calculatedColumn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umma beräknade och faktiska intäkter och utgifter uppdateras automatiskt i den här tabellen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tgifterFörLokal" displayName="UtgifterFörLokal" ref="B6:D11" totalsRowCount="1" headerRowDxfId="117" dataDxfId="116" totalsRowDxfId="115">
  <autoFilter ref="B6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Lokal" totalsRowLabel="Summa" dataDxfId="114" totalsRowDxfId="113"/>
    <tableColumn id="2" xr3:uid="{00000000-0010-0000-0000-000002000000}" name="Beräknad" totalsRowFunction="sum" dataDxfId="112" totalsRowDxfId="111"/>
    <tableColumn id="3" xr3:uid="{00000000-0010-0000-0000-000003000000}" name="Faktisk" totalsRowFunction="count" dataDxfId="110" totalsRowDxfId="109"/>
  </tableColumns>
  <tableStyleInfo name="LjustTabellformat1 2" showFirstColumn="1" showLastColumn="0" showRowStripes="1" showColumnStripes="0"/>
  <extLst>
    <ext xmlns:x14="http://schemas.microsoft.com/office/spreadsheetml/2009/9/main" uri="{504A1905-F514-4f6f-8877-14C23A59335A}">
      <x14:table altTextSummary="Ange uppskattade och faktiska utgifter för lokal i den här tabellen. Summan beräknas automatiskt i slutet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UtgifterFörFörfriskningar" displayName="UtgifterFörFörfriskningar" ref="F6:H11" totalsRowCount="1" headerRowDxfId="108" dataDxfId="107" totalsRowDxfId="106">
  <autoFilter ref="F6:H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Förfriskningar" totalsRowLabel="Summa" dataDxfId="105" totalsRowDxfId="104"/>
    <tableColumn id="2" xr3:uid="{00000000-0010-0000-0100-000002000000}" name="Beräknad" totalsRowFunction="sum" dataDxfId="103" totalsRowDxfId="102"/>
    <tableColumn id="3" xr3:uid="{00000000-0010-0000-0100-000003000000}" name="Faktisk" totalsRowFunction="count" dataDxfId="101" totalsRowDxfId="100"/>
  </tableColumns>
  <tableStyleInfo name="LjustTabellformat1 2" showFirstColumn="1" showLastColumn="0" showRowStripes="1" showColumnStripes="0"/>
  <extLst>
    <ext xmlns:x14="http://schemas.microsoft.com/office/spreadsheetml/2009/9/main" uri="{504A1905-F514-4f6f-8877-14C23A59335A}">
      <x14:table altTextSummary="Ange uppskattade och faktiska utgifter för förfriskningar i den här tabellen. Summan beräknas automatiskt i slutet"/>
    </ext>
  </extLst>
</table>
</file>

<file path=xl/tables/table3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UtgifterFörDekorationer" displayName="UtgifterFörDekorationer" ref="B13:D19" totalsRowCount="1" headerRowDxfId="99" dataDxfId="98" totalsRowDxfId="97">
  <autoFilter ref="B13:D1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Dekorationer" totalsRowLabel="Summa" dataDxfId="96" totalsRowDxfId="95"/>
    <tableColumn id="2" xr3:uid="{00000000-0010-0000-0200-000002000000}" name="Beräknad" totalsRowFunction="sum" dataDxfId="94" totalsRowDxfId="93"/>
    <tableColumn id="3" xr3:uid="{00000000-0010-0000-0200-000003000000}" name="Faktisk" totalsRowFunction="sum" dataDxfId="92" totalsRowDxfId="91"/>
  </tableColumns>
  <tableStyleInfo name="LjustTabellformat1 2" showFirstColumn="1" showLastColumn="0" showRowStripes="1" showColumnStripes="0"/>
  <extLst>
    <ext xmlns:x14="http://schemas.microsoft.com/office/spreadsheetml/2009/9/main" uri="{504A1905-F514-4f6f-8877-14C23A59335A}">
      <x14:table altTextSummary="Ange uppskattade och faktiska utgifter för dekoration i den här tabellen. Summan beräknas automatiskt i slutet"/>
    </ext>
  </extLst>
</table>
</file>

<file path=xl/tables/table4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UtgifterFörProgram" displayName="UtgifterFörProgram" ref="F13:H19" totalsRowCount="1" headerRowDxfId="90" dataDxfId="89" totalsRowDxfId="88">
  <autoFilter ref="F13:H18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Program" totalsRowLabel="Summa" dataDxfId="87" totalsRowDxfId="86"/>
    <tableColumn id="2" xr3:uid="{00000000-0010-0000-0300-000002000000}" name="Beräknad" totalsRowFunction="sum" dataDxfId="85" totalsRowDxfId="84"/>
    <tableColumn id="3" xr3:uid="{00000000-0010-0000-0300-000003000000}" name="Faktisk" totalsRowFunction="count" dataDxfId="83" totalsRowDxfId="82"/>
  </tableColumns>
  <tableStyleInfo name="LjustTabellformat1 2" showFirstColumn="1" showLastColumn="0" showRowStripes="1" showColumnStripes="0"/>
  <extLst>
    <ext xmlns:x14="http://schemas.microsoft.com/office/spreadsheetml/2009/9/main" uri="{504A1905-F514-4f6f-8877-14C23A59335A}">
      <x14:table altTextSummary="Ange uppskattade och faktiska utgifter för program i den här tabellen. Summan beräknas automatiskt i slutet"/>
    </ext>
  </extLst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UtgifterFörReklam" displayName="UtgifterFörReklam" ref="B21:D25" totalsRowCount="1" headerRowDxfId="81" dataDxfId="80" totalsRowDxfId="79">
  <autoFilter ref="B21:D24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Reklam" totalsRowLabel="Summa" dataDxfId="78" totalsRowDxfId="77"/>
    <tableColumn id="2" xr3:uid="{00000000-0010-0000-0400-000002000000}" name="Beräknad" totalsRowFunction="sum" dataDxfId="76" totalsRowDxfId="75"/>
    <tableColumn id="3" xr3:uid="{00000000-0010-0000-0400-000003000000}" name="Faktisk" totalsRowFunction="count" dataDxfId="74" totalsRowDxfId="73"/>
  </tableColumns>
  <tableStyleInfo name="LjustTabellformat1 2" showFirstColumn="1" showLastColumn="0" showRowStripes="1" showColumnStripes="0"/>
  <extLst>
    <ext xmlns:x14="http://schemas.microsoft.com/office/spreadsheetml/2009/9/main" uri="{504A1905-F514-4f6f-8877-14C23A59335A}">
      <x14:table altTextSummary="Ange uppskattade och faktiska utgifter för reklam i den här tabellen. Summan beräknas automatiskt i slutet"/>
    </ext>
  </extLst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UtgifterFörPriser" displayName="UtgifterFörPriser" ref="F21:H24" totalsRowCount="1" headerRowDxfId="72" dataDxfId="71" totalsRowDxfId="70">
  <autoFilter ref="F21:H23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Priser" totalsRowLabel="Summa" dataDxfId="69" totalsRowDxfId="68"/>
    <tableColumn id="2" xr3:uid="{00000000-0010-0000-0500-000002000000}" name="Beräknad" totalsRowFunction="sum" dataDxfId="67" totalsRowDxfId="66"/>
    <tableColumn id="3" xr3:uid="{00000000-0010-0000-0500-000003000000}" name="Faktisk" totalsRowFunction="count" dataDxfId="65" totalsRowDxfId="64"/>
  </tableColumns>
  <tableStyleInfo name="LjustTabellformat1 2" showFirstColumn="1" showLastColumn="0" showRowStripes="1" showColumnStripes="0"/>
  <extLst>
    <ext xmlns:x14="http://schemas.microsoft.com/office/spreadsheetml/2009/9/main" uri="{504A1905-F514-4f6f-8877-14C23A59335A}">
      <x14:table altTextSummary="Ange uppskattade och faktiska utgifter för priser i den här tabellen. Summan beräknas automatiskt i slutet"/>
    </ext>
  </extLst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ÖvrigaUtgifter" displayName="ÖvrigaUtgifter" ref="B27:D32" totalsRowCount="1" headerRowDxfId="63" dataDxfId="62" totalsRowDxfId="61">
  <autoFilter ref="B27:D31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600-000001000000}" name="Övrigt" totalsRowLabel="Summa" dataDxfId="60" totalsRowDxfId="59"/>
    <tableColumn id="2" xr3:uid="{00000000-0010-0000-0600-000002000000}" name="Beräknade" totalsRowFunction="sum" dataDxfId="58" totalsRowDxfId="57"/>
    <tableColumn id="3" xr3:uid="{00000000-0010-0000-0600-000003000000}" name="Faktisk" totalsRowFunction="count" dataDxfId="56" totalsRowDxfId="55"/>
  </tableColumns>
  <tableStyleInfo name="LjustTabellformat1 2" showFirstColumn="1" showLastColumn="0" showRowStripes="1" showColumnStripes="0"/>
  <extLst>
    <ext xmlns:x14="http://schemas.microsoft.com/office/spreadsheetml/2009/9/main" uri="{504A1905-F514-4f6f-8877-14C23A59335A}">
      <x14:table altTextSummary="Ange uppskattade och faktiska övriga utgifter i den här tabellen. Summan beräknas automatiskt i slutet"/>
    </ext>
  </extLst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Antagningar" displayName="Antagningar" ref="B6:G10" totalsRowCount="1" headerRowDxfId="53" dataDxfId="52" totalsRowDxfId="51">
  <autoFilter ref="B6:G9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Beräknat antal" totalsRowLabel="Summa" totalsRowDxfId="50"/>
    <tableColumn id="2" xr3:uid="{00000000-0010-0000-0700-000002000000}" name="Faktiskt antal" dataDxfId="49" totalsRowDxfId="48"/>
    <tableColumn id="3" xr3:uid="{00000000-0010-0000-0700-000003000000}" name="Typ" dataDxfId="47" totalsRowDxfId="46"/>
    <tableColumn id="4" xr3:uid="{00000000-0010-0000-0700-000004000000}" name="Pris" dataDxfId="45" totalsRowDxfId="44"/>
    <tableColumn id="6" xr3:uid="{00000000-0010-0000-0700-000006000000}" name="Beräknade intäkter" totalsRowFunction="sum" dataDxfId="43" totalsRowDxfId="42">
      <calculatedColumnFormula>B7*E7</calculatedColumnFormula>
    </tableColumn>
    <tableColumn id="7" xr3:uid="{00000000-0010-0000-0700-000007000000}" name="Faktiska intäkter" totalsRowFunction="sum" dataDxfId="41" totalsRowDxfId="40">
      <calculatedColumnFormula>C7*E7</calculatedColumnFormula>
    </tableColumn>
  </tableColumns>
  <tableStyleInfo name="LjustTabellformat1 2" showFirstColumn="0" showLastColumn="0" showRowStripes="1" showColumnStripes="0"/>
  <extLst>
    <ext xmlns:x14="http://schemas.microsoft.com/office/spreadsheetml/2009/9/main" uri="{504A1905-F514-4f6f-8877-14C23A59335A}">
      <x14:table altTextSummary="Ange uppskattat och faktiskt antal antagningar, typ och pris i den här tabellen. Beräknade och faktiska intäkter från antagningar och summor beräknas automatiskt"/>
    </ext>
  </extLst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AnnonserIProgrammet" displayName="AnnonserIProgrammet" ref="B12:G16" totalsRowCount="1" headerRowDxfId="39" dataDxfId="38" totalsRowDxfId="37">
  <autoFilter ref="B12:G1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Beräknat antal" totalsRowLabel="Summa" dataDxfId="36" totalsRowDxfId="35"/>
    <tableColumn id="2" xr3:uid="{00000000-0010-0000-0800-000002000000}" name="Faktiskt antal" dataDxfId="34" totalsRowDxfId="33"/>
    <tableColumn id="3" xr3:uid="{00000000-0010-0000-0800-000003000000}" name="Typ" dataDxfId="32" totalsRowDxfId="31"/>
    <tableColumn id="4" xr3:uid="{00000000-0010-0000-0800-000004000000}" name="Pris" dataDxfId="30" totalsRowDxfId="29"/>
    <tableColumn id="5" xr3:uid="{00000000-0010-0000-0800-000005000000}" name="Beräknade intäkter" totalsRowFunction="sum" dataDxfId="28" totalsRowDxfId="27">
      <calculatedColumnFormula>B13*E13</calculatedColumnFormula>
    </tableColumn>
    <tableColumn id="6" xr3:uid="{00000000-0010-0000-0800-000006000000}" name="Faktiska intäkter" totalsRowFunction="sum" dataDxfId="26" totalsRowDxfId="25">
      <calculatedColumnFormula>C13*E13</calculatedColumnFormula>
    </tableColumn>
  </tableColumns>
  <tableStyleInfo name="LjustTabellformat1 2" showFirstColumn="0" showLastColumn="0" showRowStripes="1" showColumnStripes="0"/>
  <extLst>
    <ext xmlns:x14="http://schemas.microsoft.com/office/spreadsheetml/2009/9/main" uri="{504A1905-F514-4f6f-8877-14C23A59335A}">
      <x14:table altTextSummary="Ange uppskattat och faktiskt antal annonser, typ och pris i den här tabellen. Beräknade och faktiska intäkter från annonser och summor beräknas automatiskt"/>
    </ext>
  </extLst>
</table>
</file>

<file path=xl/theme/theme11.xml><?xml version="1.0" encoding="utf-8"?>
<a:theme xmlns:a="http://schemas.openxmlformats.org/drawingml/2006/main" name="Office Theme">
  <a:themeElements>
    <a:clrScheme name="Custom 13">
      <a:dk1>
        <a:srgbClr val="111111"/>
      </a:dk1>
      <a:lt1>
        <a:srgbClr val="FFFFFF"/>
      </a:lt1>
      <a:dk2>
        <a:srgbClr val="2D3047"/>
      </a:dk2>
      <a:lt2>
        <a:srgbClr val="FFFFFF"/>
      </a:lt2>
      <a:accent1>
        <a:srgbClr val="B50745"/>
      </a:accent1>
      <a:accent2>
        <a:srgbClr val="1C9AAA"/>
      </a:accent2>
      <a:accent3>
        <a:srgbClr val="E0C93A"/>
      </a:accent3>
      <a:accent4>
        <a:srgbClr val="B50745"/>
      </a:accent4>
      <a:accent5>
        <a:srgbClr val="1C9AAA"/>
      </a:accent5>
      <a:accent6>
        <a:srgbClr val="E0C93A"/>
      </a:accent6>
      <a:hlink>
        <a:srgbClr val="4CD0E2"/>
      </a:hlink>
      <a:folHlink>
        <a:srgbClr val="4CD0E2"/>
      </a:folHlink>
    </a:clrScheme>
    <a:fontScheme name="Custom 2">
      <a:majorFont>
        <a:latin typeface="Century Gothic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75.xml" Id="rId8" /><Relationship Type="http://schemas.openxmlformats.org/officeDocument/2006/relationships/table" Target="/xl/tables/table26.xml" Id="rId3" /><Relationship Type="http://schemas.openxmlformats.org/officeDocument/2006/relationships/table" Target="/xl/tables/table67.xml" Id="rId7" /><Relationship Type="http://schemas.openxmlformats.org/officeDocument/2006/relationships/table" Target="/xl/tables/table18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59.xml" Id="rId6" /><Relationship Type="http://schemas.openxmlformats.org/officeDocument/2006/relationships/table" Target="/xl/tables/table410.xml" Id="rId5" /><Relationship Type="http://schemas.openxmlformats.org/officeDocument/2006/relationships/table" Target="/xl/tables/table311.xml" Id="rId4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91.xml" Id="rId3" /><Relationship Type="http://schemas.openxmlformats.org/officeDocument/2006/relationships/table" Target="/xl/tables/table82.xml" Id="rId2" /><Relationship Type="http://schemas.openxmlformats.org/officeDocument/2006/relationships/printerSettings" Target="/xl/printerSettings/printerSettings31.bin" Id="rId1" /><Relationship Type="http://schemas.openxmlformats.org/officeDocument/2006/relationships/table" Target="/xl/tables/table113.xml" Id="rId5" /><Relationship Type="http://schemas.openxmlformats.org/officeDocument/2006/relationships/table" Target="/xl/tables/table104.xml" Id="rId4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1212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00B4-02BC-4B65-B20F-7C842CD422DD}">
  <sheetPr>
    <tabColor theme="8" tint="-0.499984740745262"/>
  </sheetPr>
  <dimension ref="B1:B8"/>
  <sheetViews>
    <sheetView showGridLines="0" zoomScaleNormal="100" workbookViewId="0"/>
  </sheetViews>
  <sheetFormatPr defaultRowHeight="12.75" x14ac:dyDescent="0.2"/>
  <cols>
    <col min="1" max="1" width="2.7109375" customWidth="1"/>
    <col min="2" max="2" width="95" customWidth="1"/>
    <col min="3" max="3" width="2.7109375" customWidth="1"/>
  </cols>
  <sheetData>
    <row r="1" spans="2:2" s="28" customFormat="1" ht="30" customHeight="1" x14ac:dyDescent="0.2">
      <c r="B1" s="45" t="s">
        <v>0</v>
      </c>
    </row>
    <row r="2" spans="2:2" ht="43.5" customHeight="1" x14ac:dyDescent="0.25">
      <c r="B2" s="44" t="s">
        <v>1</v>
      </c>
    </row>
    <row r="3" spans="2:2" ht="30" customHeight="1" x14ac:dyDescent="0.25">
      <c r="B3" s="44" t="s">
        <v>2</v>
      </c>
    </row>
    <row r="4" spans="2:2" ht="30" customHeight="1" x14ac:dyDescent="0.25">
      <c r="B4" s="44" t="s">
        <v>3</v>
      </c>
    </row>
    <row r="5" spans="2:2" ht="43.5" customHeight="1" x14ac:dyDescent="0.25">
      <c r="B5" s="44" t="s">
        <v>4</v>
      </c>
    </row>
    <row r="6" spans="2:2" ht="30" customHeight="1" x14ac:dyDescent="0.25">
      <c r="B6" s="46" t="s">
        <v>5</v>
      </c>
    </row>
    <row r="7" spans="2:2" ht="52.5" customHeight="1" x14ac:dyDescent="0.2">
      <c r="B7" s="52" t="s">
        <v>6</v>
      </c>
    </row>
    <row r="8" spans="2:2" ht="39.95" customHeight="1" x14ac:dyDescent="0.25">
      <c r="B8" s="44" t="s">
        <v>7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H32"/>
  <sheetViews>
    <sheetView showGridLines="0" tabSelected="1" zoomScaleNormal="100" workbookViewId="0"/>
  </sheetViews>
  <sheetFormatPr defaultColWidth="9.140625" defaultRowHeight="12.75" x14ac:dyDescent="0.2"/>
  <cols>
    <col min="1" max="1" width="2.7109375" style="5" customWidth="1"/>
    <col min="2" max="2" width="37.28515625" style="1" customWidth="1"/>
    <col min="3" max="3" width="15.7109375" style="1" customWidth="1"/>
    <col min="4" max="4" width="22.7109375" style="1" customWidth="1"/>
    <col min="5" max="5" width="3.42578125" style="1" customWidth="1"/>
    <col min="6" max="6" width="37.28515625" style="1" customWidth="1"/>
    <col min="7" max="8" width="22.7109375" style="1" customWidth="1"/>
    <col min="9" max="9" width="2.7109375" style="1" customWidth="1"/>
    <col min="10" max="16384" width="9.140625" style="1"/>
  </cols>
  <sheetData>
    <row r="1" spans="1:8" ht="45.75" customHeight="1" x14ac:dyDescent="0.2">
      <c r="A1" s="50" t="s">
        <v>8</v>
      </c>
      <c r="B1" s="71" t="s">
        <v>15</v>
      </c>
      <c r="C1" s="71"/>
      <c r="D1" s="39" t="s">
        <v>40</v>
      </c>
      <c r="E1" s="39"/>
      <c r="F1" s="22"/>
      <c r="G1" s="22"/>
      <c r="H1" s="23" t="s">
        <v>55</v>
      </c>
    </row>
    <row r="2" spans="1:8" ht="6.75" customHeight="1" x14ac:dyDescent="0.2">
      <c r="B2" s="15"/>
      <c r="C2" s="15"/>
      <c r="D2" s="15"/>
      <c r="E2" s="16"/>
      <c r="F2" s="16"/>
      <c r="G2" s="16"/>
      <c r="H2" s="17"/>
    </row>
    <row r="3" spans="1:8" s="10" customFormat="1" ht="15" customHeight="1" x14ac:dyDescent="0.2">
      <c r="A3" s="50" t="s">
        <v>9</v>
      </c>
      <c r="B3" s="70" t="s">
        <v>16</v>
      </c>
      <c r="C3" s="13"/>
      <c r="D3" s="13"/>
      <c r="E3" s="13"/>
      <c r="F3" s="13"/>
      <c r="G3" s="14" t="s">
        <v>38</v>
      </c>
      <c r="H3" s="14" t="s">
        <v>41</v>
      </c>
    </row>
    <row r="4" spans="1:8" ht="24" customHeight="1" x14ac:dyDescent="0.2">
      <c r="A4" s="50" t="s">
        <v>10</v>
      </c>
      <c r="B4" s="70"/>
      <c r="C4" s="12"/>
      <c r="D4" s="12"/>
      <c r="E4" s="12"/>
      <c r="F4" s="12"/>
      <c r="G4" s="56">
        <f>SUM(C11,C19,C25,C32,G11,G19,G24)</f>
        <v>882</v>
      </c>
      <c r="H4" s="56">
        <f>SUM(D11,D19,D25,D32,H11,H19,H24)</f>
        <v>302</v>
      </c>
    </row>
    <row r="5" spans="1:8" ht="15" customHeight="1" x14ac:dyDescent="0.2">
      <c r="B5" s="6"/>
      <c r="C5" s="7"/>
      <c r="D5" s="7"/>
      <c r="E5" s="5"/>
      <c r="F5" s="5"/>
      <c r="G5" s="5"/>
      <c r="H5" s="5"/>
    </row>
    <row r="6" spans="1:8" s="8" customFormat="1" ht="20.1" customHeight="1" x14ac:dyDescent="0.2">
      <c r="A6" s="50" t="s">
        <v>11</v>
      </c>
      <c r="B6" s="18" t="s">
        <v>17</v>
      </c>
      <c r="C6" s="48" t="s">
        <v>38</v>
      </c>
      <c r="D6" s="48" t="s">
        <v>41</v>
      </c>
      <c r="E6" s="9"/>
      <c r="F6" s="54" t="s">
        <v>42</v>
      </c>
      <c r="G6" s="55" t="s">
        <v>38</v>
      </c>
      <c r="H6" s="55" t="s">
        <v>41</v>
      </c>
    </row>
    <row r="7" spans="1:8" ht="15.95" customHeight="1" x14ac:dyDescent="0.2">
      <c r="B7" s="11" t="s">
        <v>18</v>
      </c>
      <c r="C7" s="57">
        <v>500</v>
      </c>
      <c r="D7" s="57"/>
      <c r="E7" s="5"/>
      <c r="F7" s="11" t="s">
        <v>43</v>
      </c>
      <c r="G7" s="57"/>
      <c r="H7" s="57"/>
    </row>
    <row r="8" spans="1:8" ht="15.95" customHeight="1" x14ac:dyDescent="0.2">
      <c r="B8" s="11" t="s">
        <v>19</v>
      </c>
      <c r="C8" s="57"/>
      <c r="D8" s="57"/>
      <c r="E8" s="5"/>
      <c r="F8" s="11" t="s">
        <v>44</v>
      </c>
      <c r="G8" s="57">
        <v>20</v>
      </c>
      <c r="H8" s="57"/>
    </row>
    <row r="9" spans="1:8" ht="15.95" customHeight="1" x14ac:dyDescent="0.2">
      <c r="B9" s="11" t="s">
        <v>20</v>
      </c>
      <c r="C9" s="57"/>
      <c r="D9" s="57"/>
      <c r="E9" s="5"/>
      <c r="F9" s="11" t="s">
        <v>45</v>
      </c>
      <c r="G9" s="57"/>
      <c r="H9" s="57">
        <v>20</v>
      </c>
    </row>
    <row r="10" spans="1:8" ht="15.95" customHeight="1" x14ac:dyDescent="0.2">
      <c r="B10" s="11" t="s">
        <v>21</v>
      </c>
      <c r="C10" s="57"/>
      <c r="D10" s="57"/>
      <c r="E10" s="5"/>
      <c r="F10" s="11" t="s">
        <v>46</v>
      </c>
      <c r="G10" s="57"/>
      <c r="H10" s="57"/>
    </row>
    <row r="11" spans="1:8" ht="15.95" customHeight="1" x14ac:dyDescent="0.2">
      <c r="B11" s="11" t="s">
        <v>22</v>
      </c>
      <c r="C11" s="57">
        <f>SUBTOTAL(109,UtgifterFörLokal[Beräknad])</f>
        <v>500</v>
      </c>
      <c r="D11" s="57">
        <f>SUBTOTAL(103,UtgifterFörLokal[Faktisk])</f>
        <v>0</v>
      </c>
      <c r="E11" s="5"/>
      <c r="F11" s="11" t="s">
        <v>22</v>
      </c>
      <c r="G11" s="57">
        <f>SUBTOTAL(109,UtgifterFörFörfriskningar[Beräknad])</f>
        <v>20</v>
      </c>
      <c r="H11" s="57">
        <f>SUBTOTAL(103,UtgifterFörFörfriskningar[Faktisk])</f>
        <v>1</v>
      </c>
    </row>
    <row r="12" spans="1:8" ht="15" customHeight="1" x14ac:dyDescent="0.2">
      <c r="B12" s="6"/>
      <c r="C12" s="7"/>
      <c r="D12" s="7"/>
      <c r="E12" s="5"/>
      <c r="F12" s="5"/>
      <c r="G12" s="5"/>
      <c r="H12" s="5"/>
    </row>
    <row r="13" spans="1:8" ht="20.1" customHeight="1" x14ac:dyDescent="0.2">
      <c r="A13" s="5" t="s">
        <v>12</v>
      </c>
      <c r="B13" s="19" t="s">
        <v>23</v>
      </c>
      <c r="C13" s="49" t="s">
        <v>38</v>
      </c>
      <c r="D13" s="49" t="s">
        <v>41</v>
      </c>
      <c r="E13" s="5"/>
      <c r="F13" s="19" t="s">
        <v>47</v>
      </c>
      <c r="G13" s="49" t="s">
        <v>38</v>
      </c>
      <c r="H13" s="49" t="s">
        <v>41</v>
      </c>
    </row>
    <row r="14" spans="1:8" ht="15.95" customHeight="1" x14ac:dyDescent="0.2">
      <c r="B14" s="19" t="s">
        <v>24</v>
      </c>
      <c r="C14" s="59">
        <v>200</v>
      </c>
      <c r="D14" s="59">
        <v>300</v>
      </c>
      <c r="E14" s="5"/>
      <c r="F14" s="19" t="s">
        <v>48</v>
      </c>
      <c r="G14" s="58"/>
      <c r="H14" s="58"/>
    </row>
    <row r="15" spans="1:8" ht="15.95" customHeight="1" x14ac:dyDescent="0.2">
      <c r="B15" s="19" t="s">
        <v>25</v>
      </c>
      <c r="C15" s="59"/>
      <c r="D15" s="59"/>
      <c r="E15" s="5"/>
      <c r="F15" s="19" t="s">
        <v>49</v>
      </c>
      <c r="G15" s="58">
        <v>30</v>
      </c>
      <c r="H15" s="58"/>
    </row>
    <row r="16" spans="1:8" ht="15.95" customHeight="1" x14ac:dyDescent="0.2">
      <c r="B16" s="19" t="s">
        <v>26</v>
      </c>
      <c r="C16" s="59"/>
      <c r="D16" s="59"/>
      <c r="E16" s="5"/>
      <c r="F16" s="19" t="s">
        <v>50</v>
      </c>
      <c r="G16" s="58"/>
      <c r="H16" s="58"/>
    </row>
    <row r="17" spans="1:8" ht="15.95" customHeight="1" x14ac:dyDescent="0.2">
      <c r="B17" s="19" t="s">
        <v>27</v>
      </c>
      <c r="C17" s="59"/>
      <c r="D17" s="59"/>
      <c r="E17" s="5"/>
      <c r="F17" s="19" t="s">
        <v>51</v>
      </c>
      <c r="G17" s="58"/>
      <c r="H17" s="58"/>
    </row>
    <row r="18" spans="1:8" ht="15.95" customHeight="1" x14ac:dyDescent="0.2">
      <c r="B18" s="19" t="s">
        <v>28</v>
      </c>
      <c r="C18" s="59"/>
      <c r="D18" s="59"/>
      <c r="E18" s="5"/>
      <c r="F18" s="19" t="s">
        <v>33</v>
      </c>
      <c r="G18" s="58"/>
      <c r="H18" s="58"/>
    </row>
    <row r="19" spans="1:8" ht="15.95" customHeight="1" x14ac:dyDescent="0.2">
      <c r="B19" s="19" t="s">
        <v>22</v>
      </c>
      <c r="C19" s="59">
        <f>SUBTOTAL(109,UtgifterFörDekorationer[Beräknad])</f>
        <v>200</v>
      </c>
      <c r="D19" s="59">
        <f>SUBTOTAL(109,UtgifterFörDekorationer[Faktisk])</f>
        <v>300</v>
      </c>
      <c r="E19" s="5"/>
      <c r="F19" s="19" t="s">
        <v>22</v>
      </c>
      <c r="G19" s="58">
        <f>SUBTOTAL(109,UtgifterFörProgram[Beräknad])</f>
        <v>30</v>
      </c>
      <c r="H19" s="58">
        <f>SUBTOTAL(103,UtgifterFörProgram[Faktisk])</f>
        <v>0</v>
      </c>
    </row>
    <row r="20" spans="1:8" ht="15" customHeight="1" x14ac:dyDescent="0.2">
      <c r="B20" s="20"/>
      <c r="C20" s="38"/>
      <c r="D20" s="38"/>
      <c r="E20" s="5"/>
      <c r="F20" s="20"/>
      <c r="G20" s="5"/>
      <c r="H20" s="5"/>
    </row>
    <row r="21" spans="1:8" ht="20.1" customHeight="1" x14ac:dyDescent="0.2">
      <c r="A21" s="50" t="s">
        <v>13</v>
      </c>
      <c r="B21" s="19" t="s">
        <v>29</v>
      </c>
      <c r="C21" s="49" t="s">
        <v>38</v>
      </c>
      <c r="D21" s="49" t="s">
        <v>41</v>
      </c>
      <c r="E21" s="5"/>
      <c r="F21" s="19" t="s">
        <v>52</v>
      </c>
      <c r="G21" s="49" t="s">
        <v>38</v>
      </c>
      <c r="H21" s="49" t="s">
        <v>41</v>
      </c>
    </row>
    <row r="22" spans="1:8" ht="15.95" customHeight="1" x14ac:dyDescent="0.2">
      <c r="B22" s="19" t="s">
        <v>30</v>
      </c>
      <c r="C22" s="59"/>
      <c r="D22" s="59"/>
      <c r="E22" s="5"/>
      <c r="F22" s="19" t="s">
        <v>53</v>
      </c>
      <c r="G22" s="58"/>
      <c r="H22" s="58"/>
    </row>
    <row r="23" spans="1:8" ht="15.95" customHeight="1" x14ac:dyDescent="0.2">
      <c r="B23" s="19" t="s">
        <v>31</v>
      </c>
      <c r="C23" s="59">
        <v>20</v>
      </c>
      <c r="D23" s="59"/>
      <c r="E23" s="5"/>
      <c r="F23" s="19" t="s">
        <v>54</v>
      </c>
      <c r="G23" s="58">
        <v>100</v>
      </c>
      <c r="H23" s="58"/>
    </row>
    <row r="24" spans="1:8" ht="15.95" customHeight="1" x14ac:dyDescent="0.2">
      <c r="B24" s="19" t="s">
        <v>32</v>
      </c>
      <c r="C24" s="59"/>
      <c r="D24" s="59"/>
      <c r="E24" s="5"/>
      <c r="F24" s="19" t="s">
        <v>22</v>
      </c>
      <c r="G24" s="58">
        <f>SUBTOTAL(109,UtgifterFörPriser[Beräknad])</f>
        <v>100</v>
      </c>
      <c r="H24" s="58">
        <f>SUBTOTAL(103,UtgifterFörPriser[Faktisk])</f>
        <v>0</v>
      </c>
    </row>
    <row r="25" spans="1:8" ht="15.95" customHeight="1" x14ac:dyDescent="0.2">
      <c r="B25" s="19" t="s">
        <v>22</v>
      </c>
      <c r="C25" s="59">
        <f>SUBTOTAL(109,UtgifterFörReklam[Beräknad])</f>
        <v>20</v>
      </c>
      <c r="D25" s="59">
        <f>SUBTOTAL(103,UtgifterFörReklam[Faktisk])</f>
        <v>0</v>
      </c>
      <c r="E25" s="5"/>
      <c r="F25" s="5"/>
      <c r="G25" s="5"/>
      <c r="H25" s="5"/>
    </row>
    <row r="26" spans="1:8" ht="15" customHeight="1" x14ac:dyDescent="0.2">
      <c r="B26" s="20"/>
      <c r="C26" s="38"/>
      <c r="D26" s="38"/>
      <c r="E26" s="5"/>
      <c r="F26" s="5"/>
      <c r="G26" s="5"/>
      <c r="H26" s="5"/>
    </row>
    <row r="27" spans="1:8" ht="20.1" customHeight="1" x14ac:dyDescent="0.2">
      <c r="A27" s="50" t="s">
        <v>14</v>
      </c>
      <c r="B27" s="19" t="s">
        <v>33</v>
      </c>
      <c r="C27" s="49" t="s">
        <v>39</v>
      </c>
      <c r="D27" s="49" t="s">
        <v>41</v>
      </c>
      <c r="E27" s="5"/>
      <c r="F27" s="5"/>
      <c r="G27" s="5"/>
      <c r="H27" s="5"/>
    </row>
    <row r="28" spans="1:8" ht="15.95" customHeight="1" x14ac:dyDescent="0.2">
      <c r="B28" s="19" t="s">
        <v>34</v>
      </c>
      <c r="C28" s="59"/>
      <c r="D28" s="59">
        <v>13</v>
      </c>
      <c r="E28" s="5"/>
      <c r="F28" s="5"/>
      <c r="G28" s="5"/>
      <c r="H28" s="5"/>
    </row>
    <row r="29" spans="1:8" ht="15.95" customHeight="1" x14ac:dyDescent="0.2">
      <c r="B29" s="19" t="s">
        <v>35</v>
      </c>
      <c r="C29" s="59">
        <v>12</v>
      </c>
      <c r="D29" s="59"/>
      <c r="E29" s="5"/>
      <c r="F29" s="5"/>
      <c r="G29" s="5"/>
      <c r="H29" s="5"/>
    </row>
    <row r="30" spans="1:8" ht="15.95" customHeight="1" x14ac:dyDescent="0.2">
      <c r="B30" s="19" t="s">
        <v>36</v>
      </c>
      <c r="C30" s="59"/>
      <c r="D30" s="59"/>
      <c r="E30" s="5"/>
      <c r="F30" s="5"/>
      <c r="G30" s="5"/>
      <c r="H30" s="5"/>
    </row>
    <row r="31" spans="1:8" ht="15.95" customHeight="1" x14ac:dyDescent="0.2">
      <c r="B31" s="19" t="s">
        <v>37</v>
      </c>
      <c r="C31" s="59"/>
      <c r="D31" s="59"/>
      <c r="E31" s="5"/>
      <c r="F31" s="5"/>
      <c r="G31" s="5"/>
      <c r="H31" s="5"/>
    </row>
    <row r="32" spans="1:8" ht="15.95" customHeight="1" x14ac:dyDescent="0.2">
      <c r="B32" s="21" t="s">
        <v>22</v>
      </c>
      <c r="C32" s="60">
        <f>SUBTOTAL(109,ÖvrigaUtgifter[Beräknade])</f>
        <v>12</v>
      </c>
      <c r="D32" s="60">
        <f>SUBTOTAL(103,ÖvrigaUtgifter[Faktisk])</f>
        <v>1</v>
      </c>
    </row>
  </sheetData>
  <mergeCells count="2">
    <mergeCell ref="B3:B4"/>
    <mergeCell ref="B1:C1"/>
  </mergeCells>
  <phoneticPr fontId="2" type="noConversion"/>
  <conditionalFormatting sqref="A1:A1048576">
    <cfRule type="notContainsBlanks" dxfId="118" priority="1">
      <formula>LEN(TRIM(A1))&gt;0</formula>
    </cfRule>
  </conditionalFormatting>
  <pageMargins left="0.7" right="0.7" top="0.75" bottom="0.75" header="0.3" footer="0.3"/>
  <pageSetup paperSize="9" scale="54" fitToHeight="0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"/>
  </sheetPr>
  <dimension ref="A1:H29"/>
  <sheetViews>
    <sheetView showGridLines="0" zoomScaleNormal="100" zoomScaleSheetLayoutView="75" workbookViewId="0"/>
  </sheetViews>
  <sheetFormatPr defaultColWidth="9.140625" defaultRowHeight="12.75" x14ac:dyDescent="0.2"/>
  <cols>
    <col min="1" max="1" width="2.7109375" style="5" customWidth="1"/>
    <col min="2" max="2" width="37.28515625" style="1" customWidth="1"/>
    <col min="3" max="3" width="15.7109375" style="1" customWidth="1"/>
    <col min="4" max="7" width="23.140625" style="1" customWidth="1"/>
    <col min="8" max="8" width="2.7109375" style="1" customWidth="1"/>
    <col min="9" max="16384" width="9.140625" style="1"/>
  </cols>
  <sheetData>
    <row r="1" spans="1:8" ht="45.75" customHeight="1" x14ac:dyDescent="0.2">
      <c r="A1" s="5" t="s">
        <v>56</v>
      </c>
      <c r="B1" s="71" t="str">
        <f>Utgifter!B1</f>
        <v>Evenemangsbudget för</v>
      </c>
      <c r="C1" s="71"/>
      <c r="D1" s="39" t="str">
        <f>Utgifter!D1</f>
        <v>Händelsenamn</v>
      </c>
      <c r="E1" s="22"/>
      <c r="F1" s="22"/>
      <c r="G1" s="23" t="s">
        <v>87</v>
      </c>
    </row>
    <row r="2" spans="1:8" ht="6.75" customHeight="1" x14ac:dyDescent="0.2">
      <c r="B2" s="15"/>
      <c r="C2" s="15"/>
      <c r="D2" s="15"/>
      <c r="E2" s="16"/>
      <c r="F2" s="16"/>
      <c r="G2" s="16"/>
      <c r="H2" s="17"/>
    </row>
    <row r="3" spans="1:8" s="10" customFormat="1" ht="15" customHeight="1" x14ac:dyDescent="0.2">
      <c r="A3" s="50" t="s">
        <v>57</v>
      </c>
      <c r="B3" s="70" t="s">
        <v>67</v>
      </c>
      <c r="C3" s="13"/>
      <c r="D3" s="13"/>
      <c r="E3" s="13"/>
      <c r="F3" s="14" t="s">
        <v>38</v>
      </c>
      <c r="G3" s="14" t="s">
        <v>41</v>
      </c>
    </row>
    <row r="4" spans="1:8" ht="24" customHeight="1" x14ac:dyDescent="0.2">
      <c r="A4" s="50" t="s">
        <v>58</v>
      </c>
      <c r="B4" s="70"/>
      <c r="C4" s="12"/>
      <c r="D4" s="12"/>
      <c r="E4" s="12"/>
      <c r="F4" s="56">
        <f>SUM(Antagningar[[#Totals],[Beräknade intäkter]],AnnonserIProgrammet[[#Totals],[Beräknade intäkter]],UtställareOchLeverantörer[[#Totals],[Beräknade intäkter]],FörsäljningAvProdukter[[#Totals],[Beräknade intäkter]])</f>
        <v>1936</v>
      </c>
      <c r="G4" s="56">
        <f>SUM(Antagningar[[#Totals],[Faktiska intäkter]],AnnonserIProgrammet[[#Totals],[Faktiska intäkter]],UtställareOchLeverantörer[[#Totals],[Faktiska intäkter]],FörsäljningAvProdukter[[#Totals],[Faktiska intäkter]])</f>
        <v>1831</v>
      </c>
    </row>
    <row r="5" spans="1:8" ht="35.1" customHeight="1" x14ac:dyDescent="0.2">
      <c r="A5" s="50" t="s">
        <v>59</v>
      </c>
      <c r="B5" s="43" t="s">
        <v>68</v>
      </c>
      <c r="C5" s="24"/>
      <c r="D5" s="24"/>
      <c r="E5" s="24"/>
      <c r="F5" s="24"/>
      <c r="G5" s="24"/>
    </row>
    <row r="6" spans="1:8" ht="20.1" customHeight="1" x14ac:dyDescent="0.2">
      <c r="A6" s="50" t="s">
        <v>60</v>
      </c>
      <c r="B6" s="26" t="s">
        <v>69</v>
      </c>
      <c r="C6" s="26" t="s">
        <v>73</v>
      </c>
      <c r="D6" s="26" t="s">
        <v>74</v>
      </c>
      <c r="E6" s="26" t="s">
        <v>85</v>
      </c>
      <c r="F6" s="26" t="s">
        <v>86</v>
      </c>
      <c r="G6" s="26" t="s">
        <v>88</v>
      </c>
    </row>
    <row r="7" spans="1:8" ht="15.95" customHeight="1" x14ac:dyDescent="0.2">
      <c r="B7" s="26">
        <v>300</v>
      </c>
      <c r="C7" s="26">
        <v>278</v>
      </c>
      <c r="D7" s="26" t="s">
        <v>75</v>
      </c>
      <c r="E7" s="62">
        <v>5</v>
      </c>
      <c r="F7" s="62">
        <f>B7*E7</f>
        <v>1500</v>
      </c>
      <c r="G7" s="62">
        <f>C7*E7</f>
        <v>1390</v>
      </c>
    </row>
    <row r="8" spans="1:8" ht="15.95" customHeight="1" x14ac:dyDescent="0.2">
      <c r="B8" s="26">
        <v>197</v>
      </c>
      <c r="C8" s="26">
        <v>195</v>
      </c>
      <c r="D8" s="26" t="s">
        <v>76</v>
      </c>
      <c r="E8" s="62">
        <v>2</v>
      </c>
      <c r="F8" s="62">
        <f>B8*E8</f>
        <v>394</v>
      </c>
      <c r="G8" s="62">
        <f>C8*E8</f>
        <v>390</v>
      </c>
    </row>
    <row r="9" spans="1:8" ht="15.75" customHeight="1" x14ac:dyDescent="0.2">
      <c r="B9" s="26">
        <v>42</v>
      </c>
      <c r="C9" s="26">
        <v>51</v>
      </c>
      <c r="D9" s="26" t="s">
        <v>77</v>
      </c>
      <c r="E9" s="62">
        <v>1</v>
      </c>
      <c r="F9" s="62">
        <f>B9*E9</f>
        <v>42</v>
      </c>
      <c r="G9" s="62">
        <f>C9*E9</f>
        <v>51</v>
      </c>
    </row>
    <row r="10" spans="1:8" ht="15.95" customHeight="1" x14ac:dyDescent="0.2">
      <c r="B10" s="27" t="s">
        <v>22</v>
      </c>
      <c r="C10" s="27"/>
      <c r="D10" s="27"/>
      <c r="E10" s="27"/>
      <c r="F10" s="61">
        <f>SUBTOTAL(109,Antagningar[Beräknade intäkter])</f>
        <v>1936</v>
      </c>
      <c r="G10" s="61">
        <f>SUBTOTAL(109,Antagningar[Faktiska intäkter])</f>
        <v>1831</v>
      </c>
    </row>
    <row r="11" spans="1:8" ht="35.1" customHeight="1" x14ac:dyDescent="0.2">
      <c r="A11" s="50" t="s">
        <v>61</v>
      </c>
      <c r="B11" s="43" t="s">
        <v>70</v>
      </c>
      <c r="C11" s="24"/>
      <c r="D11" s="24"/>
      <c r="E11" s="24"/>
      <c r="F11" s="24"/>
      <c r="G11" s="24"/>
    </row>
    <row r="12" spans="1:8" ht="20.1" customHeight="1" x14ac:dyDescent="0.2">
      <c r="A12" s="50" t="s">
        <v>62</v>
      </c>
      <c r="B12" s="26" t="s">
        <v>69</v>
      </c>
      <c r="C12" s="26" t="s">
        <v>73</v>
      </c>
      <c r="D12" s="26" t="s">
        <v>74</v>
      </c>
      <c r="E12" s="26" t="s">
        <v>85</v>
      </c>
      <c r="F12" s="26" t="s">
        <v>86</v>
      </c>
      <c r="G12" s="26" t="s">
        <v>88</v>
      </c>
    </row>
    <row r="13" spans="1:8" ht="15.95" customHeight="1" x14ac:dyDescent="0.2">
      <c r="B13" s="26">
        <v>12</v>
      </c>
      <c r="C13" s="26"/>
      <c r="D13" s="26" t="s">
        <v>78</v>
      </c>
      <c r="E13" s="62"/>
      <c r="F13" s="62">
        <f>B13*E13</f>
        <v>0</v>
      </c>
      <c r="G13" s="62">
        <f>C13*E13</f>
        <v>0</v>
      </c>
    </row>
    <row r="14" spans="1:8" ht="15.95" customHeight="1" x14ac:dyDescent="0.2">
      <c r="B14" s="26"/>
      <c r="C14" s="26">
        <v>158</v>
      </c>
      <c r="D14" s="26" t="s">
        <v>79</v>
      </c>
      <c r="E14" s="62"/>
      <c r="F14" s="62">
        <f>B14*E14</f>
        <v>0</v>
      </c>
      <c r="G14" s="62">
        <f>C14*E14</f>
        <v>0</v>
      </c>
    </row>
    <row r="15" spans="1:8" ht="15.95" customHeight="1" x14ac:dyDescent="0.2">
      <c r="B15" s="26">
        <v>4</v>
      </c>
      <c r="C15" s="26"/>
      <c r="D15" s="26" t="s">
        <v>80</v>
      </c>
      <c r="E15" s="62"/>
      <c r="F15" s="62">
        <f>B15*E15</f>
        <v>0</v>
      </c>
      <c r="G15" s="62">
        <f>C15*E15</f>
        <v>0</v>
      </c>
    </row>
    <row r="16" spans="1:8" ht="15.95" customHeight="1" x14ac:dyDescent="0.2">
      <c r="B16" s="26" t="s">
        <v>22</v>
      </c>
      <c r="C16" s="26"/>
      <c r="D16" s="26"/>
      <c r="E16" s="26"/>
      <c r="F16" s="62">
        <f>SUBTOTAL(109,AnnonserIProgrammet[Beräknade intäkter])</f>
        <v>0</v>
      </c>
      <c r="G16" s="62">
        <f>SUBTOTAL(109,AnnonserIProgrammet[Faktiska intäkter])</f>
        <v>0</v>
      </c>
    </row>
    <row r="17" spans="1:7" ht="35.1" customHeight="1" x14ac:dyDescent="0.2">
      <c r="A17" s="5" t="s">
        <v>63</v>
      </c>
      <c r="B17" s="43" t="s">
        <v>71</v>
      </c>
      <c r="C17" s="24"/>
      <c r="D17" s="24"/>
      <c r="E17" s="24"/>
      <c r="F17" s="24"/>
      <c r="G17" s="24"/>
    </row>
    <row r="18" spans="1:7" ht="20.1" customHeight="1" x14ac:dyDescent="0.2">
      <c r="A18" s="50" t="s">
        <v>64</v>
      </c>
      <c r="B18" s="26" t="s">
        <v>69</v>
      </c>
      <c r="C18" s="26" t="s">
        <v>73</v>
      </c>
      <c r="D18" s="26" t="s">
        <v>74</v>
      </c>
      <c r="E18" s="26" t="s">
        <v>85</v>
      </c>
      <c r="F18" s="26" t="s">
        <v>86</v>
      </c>
      <c r="G18" s="26" t="s">
        <v>88</v>
      </c>
    </row>
    <row r="19" spans="1:7" ht="15.95" customHeight="1" x14ac:dyDescent="0.2">
      <c r="B19" s="28">
        <v>23</v>
      </c>
      <c r="C19" s="28"/>
      <c r="D19" s="25" t="s">
        <v>81</v>
      </c>
      <c r="E19" s="63"/>
      <c r="F19" s="63">
        <f>B19*E19</f>
        <v>0</v>
      </c>
      <c r="G19" s="63">
        <f>C19*E19</f>
        <v>0</v>
      </c>
    </row>
    <row r="20" spans="1:7" ht="15.95" customHeight="1" x14ac:dyDescent="0.2">
      <c r="B20" s="28">
        <v>354</v>
      </c>
      <c r="C20" s="28"/>
      <c r="D20" s="25" t="s">
        <v>82</v>
      </c>
      <c r="E20" s="63"/>
      <c r="F20" s="63">
        <f>B20*E20</f>
        <v>0</v>
      </c>
      <c r="G20" s="63">
        <f>C20*E20</f>
        <v>0</v>
      </c>
    </row>
    <row r="21" spans="1:7" ht="15.95" customHeight="1" x14ac:dyDescent="0.2">
      <c r="B21" s="28">
        <v>56</v>
      </c>
      <c r="C21" s="28"/>
      <c r="D21" s="25" t="s">
        <v>83</v>
      </c>
      <c r="E21" s="63"/>
      <c r="F21" s="63">
        <f>B21*E21</f>
        <v>0</v>
      </c>
      <c r="G21" s="63">
        <f>C21*E21</f>
        <v>0</v>
      </c>
    </row>
    <row r="22" spans="1:7" ht="15.95" customHeight="1" x14ac:dyDescent="0.2">
      <c r="B22" s="28" t="s">
        <v>22</v>
      </c>
      <c r="C22" s="28"/>
      <c r="D22" s="25"/>
      <c r="E22" s="28"/>
      <c r="F22" s="63">
        <f>SUBTOTAL(109,UtställareOchLeverantörer[Beräknade intäkter])</f>
        <v>0</v>
      </c>
      <c r="G22" s="63">
        <f>SUBTOTAL(109,UtställareOchLeverantörer[Faktiska intäkter])</f>
        <v>0</v>
      </c>
    </row>
    <row r="23" spans="1:7" ht="35.1" customHeight="1" x14ac:dyDescent="0.2">
      <c r="A23" s="50" t="s">
        <v>65</v>
      </c>
      <c r="B23" s="43" t="s">
        <v>72</v>
      </c>
      <c r="C23" s="24"/>
      <c r="D23" s="24"/>
      <c r="E23" s="24"/>
      <c r="F23" s="24"/>
      <c r="G23" s="24"/>
    </row>
    <row r="24" spans="1:7" ht="20.1" customHeight="1" x14ac:dyDescent="0.2">
      <c r="A24" s="50" t="s">
        <v>66</v>
      </c>
      <c r="B24" s="26" t="s">
        <v>69</v>
      </c>
      <c r="C24" s="26" t="s">
        <v>73</v>
      </c>
      <c r="D24" s="26" t="s">
        <v>74</v>
      </c>
      <c r="E24" s="26" t="s">
        <v>85</v>
      </c>
      <c r="F24" s="26" t="s">
        <v>86</v>
      </c>
      <c r="G24" s="26" t="s">
        <v>88</v>
      </c>
    </row>
    <row r="25" spans="1:7" ht="15.95" customHeight="1" x14ac:dyDescent="0.2">
      <c r="B25" s="28"/>
      <c r="C25" s="28"/>
      <c r="D25" s="25" t="s">
        <v>84</v>
      </c>
      <c r="E25" s="63"/>
      <c r="F25" s="63">
        <f>B25*E25</f>
        <v>0</v>
      </c>
      <c r="G25" s="63">
        <f>C25*E25</f>
        <v>0</v>
      </c>
    </row>
    <row r="26" spans="1:7" ht="15.95" customHeight="1" x14ac:dyDescent="0.2">
      <c r="B26" s="28">
        <v>123</v>
      </c>
      <c r="C26" s="28"/>
      <c r="D26" s="25" t="s">
        <v>84</v>
      </c>
      <c r="E26" s="63"/>
      <c r="F26" s="63">
        <f>B26*E26</f>
        <v>0</v>
      </c>
      <c r="G26" s="63">
        <f>C26*E26</f>
        <v>0</v>
      </c>
    </row>
    <row r="27" spans="1:7" ht="15.95" customHeight="1" x14ac:dyDescent="0.2">
      <c r="B27" s="28"/>
      <c r="C27" s="28"/>
      <c r="D27" s="25" t="s">
        <v>84</v>
      </c>
      <c r="E27" s="63"/>
      <c r="F27" s="63">
        <f>B27*E27</f>
        <v>0</v>
      </c>
      <c r="G27" s="63">
        <f>C27*E27</f>
        <v>0</v>
      </c>
    </row>
    <row r="28" spans="1:7" ht="15.95" customHeight="1" x14ac:dyDescent="0.2">
      <c r="B28" s="28">
        <v>13</v>
      </c>
      <c r="C28" s="28"/>
      <c r="D28" s="25" t="s">
        <v>84</v>
      </c>
      <c r="E28" s="63"/>
      <c r="F28" s="63">
        <f>B28*E28</f>
        <v>0</v>
      </c>
      <c r="G28" s="63">
        <f>C28*E28</f>
        <v>0</v>
      </c>
    </row>
    <row r="29" spans="1:7" ht="15.95" customHeight="1" x14ac:dyDescent="0.2">
      <c r="B29" s="28" t="s">
        <v>22</v>
      </c>
      <c r="C29" s="28"/>
      <c r="D29" s="25"/>
      <c r="E29" s="28"/>
      <c r="F29" s="63">
        <f>SUBTOTAL(109,FörsäljningAvProdukter[Beräknade intäkter])</f>
        <v>0</v>
      </c>
      <c r="G29" s="63">
        <f>SUBTOTAL(109,FörsäljningAvProdukter[Faktiska intäkter])</f>
        <v>0</v>
      </c>
    </row>
  </sheetData>
  <mergeCells count="2">
    <mergeCell ref="B3:B4"/>
    <mergeCell ref="B1:C1"/>
  </mergeCells>
  <phoneticPr fontId="2" type="noConversion"/>
  <conditionalFormatting sqref="A1:A1048576">
    <cfRule type="notContainsBlanks" dxfId="54" priority="1">
      <formula>LEN(TRIM(A1))&gt;0</formula>
    </cfRule>
  </conditionalFormatting>
  <pageMargins left="0.7" right="0.7" top="0.75" bottom="0.75" header="0.3" footer="0.3"/>
  <pageSetup paperSize="9" scale="59" fitToHeight="0" orientation="portrait" r:id="rId1"/>
  <ignoredErrors>
    <ignoredError sqref="G25:G29 F25:F28 G19:G21 F19:F21 G13:G16 F13:F15" emptyCellReference="1"/>
  </ignoredErrors>
  <tableParts count="4">
    <tablePart r:id="rId2"/>
    <tablePart r:id="rId3"/>
    <tablePart r:id="rId4"/>
    <tablePart r:id="rId5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"/>
  </sheetPr>
  <dimension ref="A1:G12"/>
  <sheetViews>
    <sheetView showGridLines="0" zoomScaleNormal="100" workbookViewId="0"/>
  </sheetViews>
  <sheetFormatPr defaultColWidth="9.140625" defaultRowHeight="12.75" x14ac:dyDescent="0.2"/>
  <cols>
    <col min="1" max="1" width="2.7109375" style="47" customWidth="1"/>
    <col min="2" max="2" width="24.85546875" style="1" customWidth="1"/>
    <col min="3" max="4" width="26.7109375" style="1" customWidth="1"/>
    <col min="5" max="7" width="23.140625" style="1" customWidth="1"/>
    <col min="8" max="8" width="2.7109375" style="1" customWidth="1"/>
    <col min="9" max="9" width="5.28515625" style="1" customWidth="1"/>
    <col min="10" max="16384" width="9.140625" style="1"/>
  </cols>
  <sheetData>
    <row r="1" spans="1:7" ht="36.75" customHeight="1" x14ac:dyDescent="0.4">
      <c r="A1" s="5" t="s">
        <v>89</v>
      </c>
      <c r="B1" s="72" t="str">
        <f>Utgifter!B1</f>
        <v>Evenemangsbudget för</v>
      </c>
      <c r="C1" s="72"/>
      <c r="D1" s="40" t="str">
        <f>Utgifter!D1</f>
        <v>Händelsenamn</v>
      </c>
      <c r="E1" s="31"/>
      <c r="F1" s="31"/>
      <c r="G1" s="32" t="s">
        <v>98</v>
      </c>
    </row>
    <row r="2" spans="1:7" ht="21" customHeight="1" x14ac:dyDescent="0.2">
      <c r="B2" s="30"/>
      <c r="C2" s="30"/>
      <c r="D2" s="30"/>
      <c r="E2" s="30"/>
      <c r="F2" s="30"/>
      <c r="G2" s="29" t="s">
        <v>99</v>
      </c>
    </row>
    <row r="3" spans="1:7" ht="19.5" customHeight="1" x14ac:dyDescent="0.2">
      <c r="A3" s="50" t="s">
        <v>90</v>
      </c>
      <c r="B3" s="2"/>
      <c r="C3" s="2"/>
      <c r="D3" s="3"/>
      <c r="E3" s="53" t="s">
        <v>97</v>
      </c>
      <c r="F3" s="53"/>
      <c r="G3" s="53"/>
    </row>
    <row r="4" spans="1:7" ht="20.1" customHeight="1" x14ac:dyDescent="0.2">
      <c r="A4" s="50" t="s">
        <v>91</v>
      </c>
      <c r="B4" s="51" t="s">
        <v>93</v>
      </c>
      <c r="C4" s="41" t="s">
        <v>39</v>
      </c>
      <c r="D4" s="42" t="s">
        <v>41</v>
      </c>
      <c r="E4" s="53"/>
      <c r="F4" s="53"/>
      <c r="G4" s="53"/>
    </row>
    <row r="5" spans="1:7" ht="15.95" customHeight="1" x14ac:dyDescent="0.2">
      <c r="B5" s="35" t="s">
        <v>94</v>
      </c>
      <c r="C5" s="64">
        <f>Intäkter!F10</f>
        <v>1936</v>
      </c>
      <c r="D5" s="65">
        <f>Intäkter!F4</f>
        <v>1936</v>
      </c>
      <c r="E5" s="53"/>
      <c r="F5" s="53"/>
      <c r="G5" s="53"/>
    </row>
    <row r="6" spans="1:7" ht="15.95" customHeight="1" x14ac:dyDescent="0.2">
      <c r="B6" s="36" t="s">
        <v>95</v>
      </c>
      <c r="C6" s="66">
        <f>Utgifter!G4</f>
        <v>882</v>
      </c>
      <c r="D6" s="67">
        <f>Utgifter!H4</f>
        <v>302</v>
      </c>
      <c r="E6" s="53"/>
      <c r="F6" s="53"/>
      <c r="G6" s="53"/>
    </row>
    <row r="7" spans="1:7" ht="15" x14ac:dyDescent="0.2">
      <c r="B7" s="4"/>
      <c r="C7" s="33"/>
      <c r="D7" s="34"/>
      <c r="E7" s="53"/>
      <c r="F7" s="53"/>
      <c r="G7" s="53"/>
    </row>
    <row r="8" spans="1:7" ht="33" customHeight="1" x14ac:dyDescent="0.2">
      <c r="A8" s="50" t="s">
        <v>92</v>
      </c>
      <c r="B8" s="37" t="s">
        <v>96</v>
      </c>
      <c r="C8" s="68">
        <f>C5-C6</f>
        <v>1054</v>
      </c>
      <c r="D8" s="69">
        <f>D5-D6</f>
        <v>1634</v>
      </c>
      <c r="E8" s="53"/>
      <c r="F8" s="53"/>
      <c r="G8" s="53"/>
    </row>
    <row r="9" spans="1:7" ht="12.75" customHeight="1" x14ac:dyDescent="0.2">
      <c r="E9" s="53"/>
      <c r="F9" s="53"/>
      <c r="G9" s="53"/>
    </row>
    <row r="10" spans="1:7" ht="12.75" customHeight="1" x14ac:dyDescent="0.2">
      <c r="E10" s="53"/>
      <c r="F10" s="53"/>
      <c r="G10" s="53"/>
    </row>
    <row r="11" spans="1:7" ht="12.75" customHeight="1" x14ac:dyDescent="0.2">
      <c r="E11" s="53"/>
      <c r="F11" s="53"/>
      <c r="G11" s="53"/>
    </row>
    <row r="12" spans="1:7" ht="12.75" customHeight="1" x14ac:dyDescent="0.2">
      <c r="E12" s="53"/>
      <c r="F12" s="53"/>
      <c r="G12" s="53"/>
    </row>
  </sheetData>
  <mergeCells count="1">
    <mergeCell ref="B1:C1"/>
  </mergeCells>
  <phoneticPr fontId="2" type="noConversion"/>
  <conditionalFormatting sqref="E3:G12">
    <cfRule type="notContainsBlanks" dxfId="6" priority="3">
      <formula>LEN(TRIM(E3))&gt;0</formula>
    </cfRule>
  </conditionalFormatting>
  <conditionalFormatting sqref="A3:A4 A8">
    <cfRule type="notContainsBlanks" dxfId="5" priority="2">
      <formula>LEN(TRIM(A3))&gt;0</formula>
    </cfRule>
  </conditionalFormatting>
  <conditionalFormatting sqref="A1">
    <cfRule type="notContainsBlanks" dxfId="4" priority="1">
      <formula>LEN(TRIM(A1))&gt;0</formula>
    </cfRule>
  </conditionalFormatting>
  <pageMargins left="0.7" right="0.7" top="0.75" bottom="0.75" header="0.3" footer="0.3"/>
  <pageSetup paperSize="9" scale="56" orientation="portrait" r:id="rId1"/>
  <ignoredErrors>
    <ignoredError sqref="C5:D5" calculatedColumn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26568BA1-2FDA-464D-8355-78278E7731C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2CE7E4D5-0BA1-4F98-9DF9-E74EBFAB9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99C40AA8-EDC4-4BEE-8E8B-AE672B586EED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TM16410231</ap:Template>
  <ap:ScaleCrop>false</ap:ScaleCrop>
  <ap:HeadingPairs>
    <vt:vector baseType="variant" size="2">
      <vt:variant>
        <vt:lpstr>Kalkylblad</vt:lpstr>
      </vt:variant>
      <vt:variant>
        <vt:i4>4</vt:i4>
      </vt:variant>
    </vt:vector>
  </ap:HeadingPairs>
  <ap:TitlesOfParts>
    <vt:vector baseType="lpstr" size="4">
      <vt:lpstr>Start</vt:lpstr>
      <vt:lpstr>Utgifter</vt:lpstr>
      <vt:lpstr>Intäkter</vt:lpstr>
      <vt:lpstr>Sammanfattning vinst – förlust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2022-02-14T05:29:59Z</dcterms:created>
  <dcterms:modified xsi:type="dcterms:W3CDTF">2022-06-07T09:35:53Z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