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05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sv-SE\Office Online\Template\target\"/>
    </mc:Choice>
  </mc:AlternateContent>
  <bookViews>
    <workbookView xWindow="0" yWindow="0" windowWidth="27540" windowHeight="12420"/>
  </bookViews>
  <sheets>
    <sheet name="Projektspårare" sheetId="1" r:id="rId1"/>
    <sheet name="Inställning" sheetId="2" r:id="rId2"/>
  </sheets>
  <definedNames>
    <definedName name="FlaggaProcent">Projektspårare!$D$2</definedName>
    <definedName name="KategoriLista">Inställning!$B$5:$B$10</definedName>
    <definedName name="KolumnRubrik1">Projektspårare!$B$4</definedName>
    <definedName name="KolumnRubrik2">KategoriOchPersonalTabell[[#Headers],[Kategorinamn]]</definedName>
    <definedName name="PersonalLista">Inställning!$C$5:$C$10</definedName>
    <definedName name="_xlnm.Print_Titles" localSheetId="0">Projektspårare!$4:$4</definedName>
  </definedNames>
  <calcPr calcId="162913"/>
</workbook>
</file>

<file path=xl/calcChain.xml><?xml version="1.0" encoding="utf-8"?>
<calcChain xmlns="http://schemas.openxmlformats.org/spreadsheetml/2006/main">
  <c r="M13" i="1" l="1"/>
  <c r="K6" i="1"/>
  <c r="K7" i="1"/>
  <c r="K8" i="1"/>
  <c r="K9" i="1"/>
  <c r="K10" i="1"/>
  <c r="K11" i="1"/>
  <c r="K12" i="1"/>
  <c r="K13" i="1"/>
  <c r="K5" i="1"/>
  <c r="N13" i="1"/>
  <c r="H13" i="1"/>
  <c r="J12" i="1" l="1"/>
  <c r="J11" i="1"/>
  <c r="J10" i="1"/>
  <c r="J9" i="1"/>
  <c r="J8" i="1"/>
  <c r="J7" i="1"/>
  <c r="J6" i="1"/>
  <c r="J5" i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  <c r="F6" i="1" l="1"/>
  <c r="E6" i="1"/>
  <c r="F5" i="1"/>
  <c r="E5" i="1"/>
  <c r="E9" i="1"/>
  <c r="H5" i="1" l="1"/>
  <c r="M5" i="1" s="1"/>
  <c r="H6" i="1"/>
  <c r="M6" i="1" s="1"/>
  <c r="F12" i="1"/>
  <c r="E12" i="1"/>
  <c r="F11" i="1"/>
  <c r="E11" i="1"/>
  <c r="F10" i="1"/>
  <c r="E10" i="1"/>
  <c r="F9" i="1"/>
  <c r="H9" i="1" s="1"/>
  <c r="M9" i="1" s="1"/>
  <c r="F8" i="1"/>
  <c r="E8" i="1"/>
  <c r="E7" i="1"/>
  <c r="F7" i="1"/>
  <c r="H10" i="1" l="1"/>
  <c r="M10" i="1" s="1"/>
  <c r="H11" i="1"/>
  <c r="M11" i="1" s="1"/>
  <c r="H12" i="1"/>
  <c r="M12" i="1" s="1"/>
  <c r="H8" i="1"/>
  <c r="M8" i="1" s="1"/>
  <c r="H7" i="1"/>
  <c r="M7" i="1" s="1"/>
</calcChain>
</file>

<file path=xl/sharedStrings.xml><?xml version="1.0" encoding="utf-8"?>
<sst xmlns="http://schemas.openxmlformats.org/spreadsheetml/2006/main" count="58" uniqueCount="40">
  <si>
    <t>Projektspårare</t>
  </si>
  <si>
    <t>Projekt</t>
  </si>
  <si>
    <t>Projekt 1</t>
  </si>
  <si>
    <t>Projekt 3</t>
  </si>
  <si>
    <t>Projekt 4</t>
  </si>
  <si>
    <t>Projekt 5</t>
  </si>
  <si>
    <t>Projekt 6</t>
  </si>
  <si>
    <t>Projekt 7</t>
  </si>
  <si>
    <t>Projekt 8</t>
  </si>
  <si>
    <t>Projekt 9</t>
  </si>
  <si>
    <t xml:space="preserve">Procent över/under att flagga: </t>
  </si>
  <si>
    <t>Kategori</t>
  </si>
  <si>
    <t>Kategori 1</t>
  </si>
  <si>
    <t>Kategori 2</t>
  </si>
  <si>
    <t>Kategori 3</t>
  </si>
  <si>
    <t>Kategori 4</t>
  </si>
  <si>
    <t>Kategori 5</t>
  </si>
  <si>
    <t>Anställd 1</t>
  </si>
  <si>
    <t>Anställd 4</t>
  </si>
  <si>
    <t>Anställd 2</t>
  </si>
  <si>
    <t>Anställd 3</t>
  </si>
  <si>
    <t>Flaggikon för Över/under faktiskt arbete (i timmar)</t>
  </si>
  <si>
    <t>Flaggikon för Över/under faktisk varaktighet (i dagar)</t>
  </si>
  <si>
    <t>Anteckningar</t>
  </si>
  <si>
    <t>Inställning</t>
  </si>
  <si>
    <t>Kategorinamn</t>
  </si>
  <si>
    <t>Kategori 6</t>
  </si>
  <si>
    <t>Namn på anställd</t>
  </si>
  <si>
    <t>Anställd 5</t>
  </si>
  <si>
    <t>Anställd 6</t>
  </si>
  <si>
    <t>Beräknat arbete (i timmar)</t>
  </si>
  <si>
    <t>Beräknad varaktighet (i dagar)</t>
  </si>
  <si>
    <t>Faktiskt arbete (i timmar)</t>
  </si>
  <si>
    <t>Faktisk varaktighet (i dagar)</t>
  </si>
  <si>
    <t>Tilldelat till</t>
  </si>
  <si>
    <t>Beräknad
start</t>
  </si>
  <si>
    <t>Beräknat 
slut</t>
  </si>
  <si>
    <t>Faktisk 
start</t>
  </si>
  <si>
    <t>Faktisk
slut</t>
  </si>
  <si>
    <t>Projekt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</si>
</sst>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Over/Under flag&quot;;&quot;&quot;;&quot;&quot;"/>
  </numFmts>
  <fonts count="11" x14ac:knownFonts="1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64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64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</xf>
    <xf numFmtId="14" fontId="0" fillId="0" borderId="0" xfId="8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 vertical="center"/>
    </xf>
    <xf numFmtId="9" fontId="5" fillId="0" borderId="3" xfId="2" applyProtection="1">
      <alignment horizontal="center" vertical="center"/>
    </xf>
    <xf numFmtId="0" fontId="6" fillId="0" borderId="0" xfId="6">
      <alignment horizontal="left" vertical="center" wrapText="1" indent="1"/>
    </xf>
    <xf numFmtId="0" fontId="4" fillId="0" borderId="0" xfId="9" applyAlignment="1" applyProtection="1">
      <alignment vertical="center"/>
    </xf>
    <xf numFmtId="0" fontId="4" fillId="0" borderId="0" xfId="9" applyAlignment="1">
      <alignment vertical="center"/>
    </xf>
    <xf numFmtId="0" fontId="8" fillId="0" borderId="0" xfId="5">
      <alignment horizontal="left" vertical="center" wrapText="1" indent="1"/>
    </xf>
    <xf numFmtId="0" fontId="8" fillId="0" borderId="0" xfId="5" applyNumberFormat="1" applyFont="1" applyBorder="1" applyAlignment="1">
      <alignment horizontal="left" vertical="center" wrapText="1" indent="1"/>
    </xf>
    <xf numFmtId="14" fontId="7" fillId="0" borderId="0" xfId="8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15" applyNumberFormat="1" applyFont="1" applyFill="1" applyBorder="1" applyAlignment="1">
      <alignment horizontal="left" vertical="center" indent="1"/>
    </xf>
    <xf numFmtId="14" fontId="7" fillId="0" borderId="5" xfId="13" applyNumberFormat="1" applyFont="1" applyBorder="1" applyAlignment="1">
      <alignment horizontal="left" vertical="center" indent="2"/>
    </xf>
    <xf numFmtId="164" fontId="9" fillId="0" borderId="4" xfId="12" applyNumberFormat="1" applyFont="1" applyBorder="1" applyAlignment="1">
      <alignment horizontal="right" vertical="center"/>
    </xf>
    <xf numFmtId="3" fontId="8" fillId="2" borderId="0" xfId="14" applyNumberFormat="1" applyFont="1" applyFill="1" applyBorder="1" applyAlignment="1">
      <alignment horizontal="left" vertical="center" indent="1"/>
    </xf>
    <xf numFmtId="0" fontId="6" fillId="0" borderId="0" xfId="6" applyFont="1" applyFill="1" applyBorder="1" applyAlignment="1">
      <alignment horizontal="left" vertical="center" wrapText="1" indent="1"/>
    </xf>
    <xf numFmtId="14" fontId="6" fillId="0" borderId="0" xfId="6" applyNumberFormat="1" applyFont="1" applyFill="1" applyBorder="1" applyAlignment="1">
      <alignment horizontal="left" vertical="center" wrapText="1" indent="1"/>
    </xf>
    <xf numFmtId="3" fontId="6" fillId="0" borderId="0" xfId="6" applyNumberFormat="1" applyFont="1" applyFill="1" applyBorder="1" applyAlignment="1">
      <alignment horizontal="left" vertical="center" wrapText="1" indent="1"/>
    </xf>
    <xf numFmtId="0" fontId="6" fillId="0" borderId="0" xfId="6" applyNumberFormat="1" applyFont="1" applyFill="1" applyBorder="1" applyAlignment="1">
      <alignment horizontal="left" vertical="center" wrapText="1" indent="1"/>
    </xf>
    <xf numFmtId="14" fontId="6" fillId="0" borderId="5" xfId="11" applyNumberFormat="1" applyFont="1" applyFill="1" applyBorder="1" applyAlignment="1">
      <alignment horizontal="left" vertical="center" wrapText="1" indent="2"/>
    </xf>
    <xf numFmtId="164" fontId="10" fillId="0" borderId="0" xfId="1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Font="1" applyProtection="1">
      <alignment vertical="center"/>
    </xf>
  </cellXfs>
  <cellStyles count="16">
    <cellStyle name="Anteckning" xfId="7" builtinId="10" customBuiltin="1"/>
    <cellStyle name="Beräknad varaktighet" xfId="15"/>
    <cellStyle name="Datum" xfId="8"/>
    <cellStyle name="Faktisk start" xfId="13"/>
    <cellStyle name="Flagga" xfId="12"/>
    <cellStyle name="Grå kolumn" xfId="14"/>
    <cellStyle name="Indata" xfId="2" builtinId="20" customBuiltin="1"/>
    <cellStyle name="Normal" xfId="0" builtinId="0" customBuiltin="1"/>
    <cellStyle name="Rubrik" xfId="9" builtinId="15" customBuiltin="1"/>
    <cellStyle name="Rubrik 1" xfId="1" builtinId="16" customBuiltin="1"/>
    <cellStyle name="Rubrik 2" xfId="6" builtinId="17" customBuiltin="1"/>
    <cellStyle name="Rubrik 3" xfId="10" builtinId="18" customBuiltin="1"/>
    <cellStyle name="Rubrik 4" xfId="11" builtinId="19" customBuiltin="1"/>
    <cellStyle name="Tal" xfId="4"/>
    <cellStyle name="Text" xfId="5"/>
    <cellStyle name="Utdata" xfId="3" builtinId="2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yyyy/mm/dd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yyyy/mm/dd"/>
      <alignment horizontal="left" vertical="center" textRotation="0" wrapText="0" indent="2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yyyy/mm/dd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yyyy/mm/dd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border diagonalUp="0" diagonalDown="0">
        <left/>
        <right/>
        <top/>
        <bottom style="thin">
          <color theme="9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Anpassat tabellformat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stallat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rojektsp&#229;rar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</xdr:colOff>
      <xdr:row>1</xdr:row>
      <xdr:rowOff>6351</xdr:rowOff>
    </xdr:from>
    <xdr:to>
      <xdr:col>1</xdr:col>
      <xdr:colOff>1095375</xdr:colOff>
      <xdr:row>2</xdr:row>
      <xdr:rowOff>26671</xdr:rowOff>
    </xdr:to>
    <xdr:sp macro="" textlink="">
      <xdr:nvSpPr>
        <xdr:cNvPr id="3" name="Knappen Inställningar" descr="Navigeringsknappen Inställningar Klicka för att visa kalkylbladet för Inställningar." title="Navigeringsknapp – Inställningar">
          <a:hlinkClick xmlns:r="http://schemas.openxmlformats.org/officeDocument/2006/relationships" r:id="rId1" tooltip="Klicka för att visa Inställningar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200490" y="825501"/>
          <a:ext cx="1094910" cy="27749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sv-se" sz="1100" b="1"/>
            <a:t>INSTÄLLNING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 textlink="">
      <xdr:nvSpPr>
        <xdr:cNvPr id="3" name="Knappen Projekt" descr="Knappen Navigering för projekt. Klicka för att visa kalkylbladet för projektet." title="Navigeringsknapp – Projekt">
          <a:hlinkClick xmlns:r="http://schemas.openxmlformats.org/officeDocument/2006/relationships" r:id="rId1" tooltip="Klicka för att visa projekt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181934" y="578490"/>
          <a:ext cx="914400" cy="274754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sv-se" sz="1100" b="1"/>
            <a:t>PROJEKT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ojektspårare" displayName="Projektspårare" ref="B4:O13" totalsRowShown="0" headerRowDxfId="15" tableBorderDxfId="14">
  <autoFilter ref="B4:O13"/>
  <tableColumns count="14">
    <tableColumn id="1" name="Projekt" dataDxfId="13" dataCellStyle="Text"/>
    <tableColumn id="2" name="Kategori" dataDxfId="12" dataCellStyle="Text"/>
    <tableColumn id="3" name="Tilldelat till" dataDxfId="11" dataCellStyle="Text"/>
    <tableColumn id="4" name="Beräknad_x000a_start" dataDxfId="10" dataCellStyle="Datum"/>
    <tableColumn id="5" name="Beräknat _x000a_slut" dataDxfId="9" dataCellStyle="Datum"/>
    <tableColumn id="6" name="Beräknat arbete (i timmar)" dataDxfId="8" dataCellStyle="Tal"/>
    <tableColumn id="7" name="Beräknad varaktighet (i dagar)" dataDxfId="7" dataCellStyle="Beräknad varaktighet">
      <calculatedColumnFormula>IF(COUNTA(Projektspårare!$E5,Projektspårare!$F5)&lt;&gt;2,"",DAYS360(Projektspårare!$E5,Projektspårare!$F5,FALSE))</calculatedColumnFormula>
    </tableColumn>
    <tableColumn id="8" name="Faktisk _x000a_start" dataDxfId="6" dataCellStyle="Faktisk start"/>
    <tableColumn id="9" name="Faktisk_x000a_slut" dataDxfId="5" dataCellStyle="Datum"/>
    <tableColumn id="10" name="Flaggikon för Över/under faktiskt arbete (i timmar)" dataDxfId="4" dataCellStyle="Flagga">
      <calculatedColumnFormula>IFERROR(IF(Projektspårare[Faktiskt arbete (i timmar)]=0,"",IF(ABS((Projektspårare[[#This Row],[Faktiskt arbete (i timmar)]]-Projektspårare[[#This Row],[Beräknat arbete (i timmar)]])/Projektspårare[[#This Row],[Beräknat arbete (i timmar)]])&gt;FlaggaProcent,1,0)),"")</calculatedColumnFormula>
    </tableColumn>
    <tableColumn id="11" name="Faktiskt arbete (i timmar)" dataDxfId="3" dataCellStyle="Tal"/>
    <tableColumn id="12" name="Flaggikon för Över/under faktisk varaktighet (i dagar)" dataDxfId="2" dataCellStyle="Flagga">
      <calculatedColumnFormula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calculatedColumnFormula>
    </tableColumn>
    <tableColumn id="13" name="Faktisk varaktighet (i dagar)" dataDxfId="1" dataCellStyle="Grå kolumn">
      <calculatedColumnFormula>IF(COUNTA(Projektspårare!$I5,Projektspårare!$J5)&lt;&gt;2,"",DAYS360(Projektspårare!$I5,Projektspårare!$J5,FALSE))</calculatedColumnFormula>
    </tableColumn>
    <tableColumn id="14" name="Anteckningar" dataDxfId="0" dataCellStyle="Text"/>
  </tableColumns>
  <tableStyleInfo name="Anpassat tabellformat" showFirstColumn="0" showLastColumn="0" showRowStripes="1" showColumnStripes="0"/>
</table>
</file>

<file path=xl/tables/table2.xml><?xml version="1.0" encoding="utf-8"?>
<table xmlns="http://schemas.openxmlformats.org/spreadsheetml/2006/main" id="3" name="KategoriOchPersonalTabell" displayName="KategoriOchPersonalTabell" ref="B4:C10" totalsRowShown="0" dataCellStyle="Text">
  <autoFilter ref="B4:C10"/>
  <tableColumns count="2">
    <tableColumn id="1" name="Kategorinamn" dataCellStyle="Text"/>
    <tableColumn id="2" name="Namn på anställd" dataCellStyle="Text"/>
  </tableColumns>
  <tableStyleInfo name="Anpassat tabellformat" showFirstColumn="0" showLastColumn="0" showRowStripes="1" showColumnStripes="0"/>
  <extLst>
    <ext xmlns:x14="http://schemas.microsoft.com/office/spreadsheetml/2009/9/main" uri="{504A1905-F514-4f6f-8877-14C23A59335A}">
      <x14:table altTextSummary="Lista med kategorier och personal som används i listrutan för datavalidering för Kategori och Personal i kalkylbladet projektspårning. Använd dessa kolumner för att anpassa posterna i varje lista. Listorna behöver inte ha samma antal poster.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autoPageBreaks="0" fitToPage="1"/>
  </sheetPr>
  <dimension ref="A1:O16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" defaultRowHeight="30" customHeight="1" x14ac:dyDescent="0.3"/>
  <cols>
    <col min="1" max="1" width="2.625" style="1" customWidth="1"/>
    <col min="2" max="2" width="22.625" style="1" customWidth="1"/>
    <col min="3" max="3" width="24.625" style="1" customWidth="1"/>
    <col min="4" max="4" width="22.625" style="1" customWidth="1"/>
    <col min="5" max="5" width="17.25" style="2" customWidth="1"/>
    <col min="6" max="6" width="15.625" style="2" customWidth="1"/>
    <col min="7" max="7" width="13.5" style="1" customWidth="1"/>
    <col min="8" max="8" width="13.875" style="1" customWidth="1"/>
    <col min="9" max="10" width="15.625" style="2" customWidth="1"/>
    <col min="11" max="11" width="2.875" style="2" customWidth="1"/>
    <col min="12" max="12" width="13" style="1" customWidth="1"/>
    <col min="13" max="13" width="2.875" style="1" customWidth="1"/>
    <col min="14" max="14" width="14" style="1" customWidth="1"/>
    <col min="15" max="15" width="25.625" style="1" customWidth="1"/>
    <col min="16" max="16" width="2.625" style="1" customWidth="1"/>
    <col min="17" max="16384" width="9" style="1"/>
  </cols>
  <sheetData>
    <row r="1" spans="1:15" ht="65.099999999999994" customHeight="1" x14ac:dyDescent="0.3">
      <c r="B1" s="7" t="s">
        <v>0</v>
      </c>
      <c r="C1"/>
    </row>
    <row r="2" spans="1:15" ht="20.25" customHeight="1" x14ac:dyDescent="0.3">
      <c r="A2" s="3"/>
      <c r="B2" s="7"/>
      <c r="C2" s="4" t="s">
        <v>10</v>
      </c>
      <c r="D2" s="5">
        <v>0.25</v>
      </c>
    </row>
    <row r="3" spans="1:15" ht="20.25" customHeight="1" x14ac:dyDescent="0.3">
      <c r="G3"/>
      <c r="H3"/>
    </row>
    <row r="4" spans="1:15" ht="54.95" customHeight="1" x14ac:dyDescent="0.3">
      <c r="B4" s="17" t="s">
        <v>1</v>
      </c>
      <c r="C4" s="17" t="s">
        <v>11</v>
      </c>
      <c r="D4" s="17" t="s">
        <v>34</v>
      </c>
      <c r="E4" s="18" t="s">
        <v>35</v>
      </c>
      <c r="F4" s="18" t="s">
        <v>36</v>
      </c>
      <c r="G4" s="19" t="s">
        <v>30</v>
      </c>
      <c r="H4" s="20" t="s">
        <v>31</v>
      </c>
      <c r="I4" s="21" t="s">
        <v>37</v>
      </c>
      <c r="J4" s="18" t="s">
        <v>38</v>
      </c>
      <c r="K4" s="22" t="s">
        <v>21</v>
      </c>
      <c r="L4" s="19" t="s">
        <v>32</v>
      </c>
      <c r="M4" s="22" t="s">
        <v>22</v>
      </c>
      <c r="N4" s="19" t="s">
        <v>33</v>
      </c>
      <c r="O4" s="17" t="s">
        <v>23</v>
      </c>
    </row>
    <row r="5" spans="1:15" ht="30" customHeight="1" x14ac:dyDescent="0.3">
      <c r="B5" s="10" t="s">
        <v>2</v>
      </c>
      <c r="C5" s="10" t="s">
        <v>12</v>
      </c>
      <c r="D5" s="10" t="s">
        <v>17</v>
      </c>
      <c r="E5" s="11">
        <f ca="1">TODAY()-65</f>
        <v>42660</v>
      </c>
      <c r="F5" s="11">
        <f ca="1">TODAY()-5</f>
        <v>42720</v>
      </c>
      <c r="G5" s="12">
        <v>210</v>
      </c>
      <c r="H5" s="13">
        <f ca="1">IF(COUNTA(Projektspårare!$E5,Projektspårare!$F5)&lt;&gt;2,"",DAYS360(Projektspårare!$E5,Projektspårare!$F5,FALSE))</f>
        <v>59</v>
      </c>
      <c r="I5" s="14">
        <f ca="1">TODAY()-65</f>
        <v>42660</v>
      </c>
      <c r="J5" s="11">
        <f ca="1">TODAY()</f>
        <v>42725</v>
      </c>
      <c r="K5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1</v>
      </c>
      <c r="L5" s="12">
        <v>300</v>
      </c>
      <c r="M5" s="15">
        <f ca="1"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0</v>
      </c>
      <c r="N5" s="16">
        <f ca="1">IF(COUNTA(Projektspårare!$I5,Projektspårare!$J5)&lt;&gt;2,"",DAYS360(Projektspårare!$I5,Projektspårare!$J5,FALSE))</f>
        <v>64</v>
      </c>
      <c r="O5" s="10"/>
    </row>
    <row r="6" spans="1:15" ht="30" customHeight="1" x14ac:dyDescent="0.3">
      <c r="B6" s="10" t="s">
        <v>39</v>
      </c>
      <c r="C6" s="10" t="s">
        <v>13</v>
      </c>
      <c r="D6" s="10" t="s">
        <v>18</v>
      </c>
      <c r="E6" s="11">
        <f ca="1">TODAY()-41</f>
        <v>42684</v>
      </c>
      <c r="F6" s="11">
        <f ca="1">TODAY()-10</f>
        <v>42715</v>
      </c>
      <c r="G6" s="12">
        <v>400</v>
      </c>
      <c r="H6" s="13">
        <f ca="1">IF(COUNTA(Projektspårare!$E6,Projektspårare!$F6)&lt;&gt;2,"",DAYS360(Projektspårare!$E6,Projektspårare!$F6,FALSE))</f>
        <v>31</v>
      </c>
      <c r="I6" s="14">
        <f ca="1">TODAY()-41</f>
        <v>42684</v>
      </c>
      <c r="J6" s="11">
        <f ca="1">TODAY()-7</f>
        <v>42718</v>
      </c>
      <c r="K6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0</v>
      </c>
      <c r="L6" s="12">
        <v>390</v>
      </c>
      <c r="M6" s="15">
        <f ca="1"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0</v>
      </c>
      <c r="N6" s="16">
        <f ca="1">IF(COUNTA(Projektspårare!$I6,Projektspårare!$J6)&lt;&gt;2,"",DAYS360(Projektspårare!$I6,Projektspårare!$J6,FALSE))</f>
        <v>34</v>
      </c>
      <c r="O6" s="10"/>
    </row>
    <row r="7" spans="1:15" ht="30" customHeight="1" x14ac:dyDescent="0.3">
      <c r="B7" s="10" t="s">
        <v>3</v>
      </c>
      <c r="C7" s="10" t="s">
        <v>12</v>
      </c>
      <c r="D7" s="10" t="s">
        <v>19</v>
      </c>
      <c r="E7" s="11">
        <f ca="1">TODAY()-100</f>
        <v>42625</v>
      </c>
      <c r="F7" s="11">
        <f ca="1">TODAY()-40</f>
        <v>42685</v>
      </c>
      <c r="G7" s="12">
        <v>500</v>
      </c>
      <c r="H7" s="13">
        <f ca="1">IF(COUNTA(Projektspårare!$E7,Projektspårare!$F7)&lt;&gt;2,"",DAYS360(Projektspårare!$E7,Projektspårare!$F7,FALSE))</f>
        <v>59</v>
      </c>
      <c r="I7" s="14">
        <f ca="1">TODAY()-100</f>
        <v>42625</v>
      </c>
      <c r="J7" s="11">
        <f ca="1">TODAY()-27</f>
        <v>42698</v>
      </c>
      <c r="K7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0</v>
      </c>
      <c r="L7" s="12">
        <v>500</v>
      </c>
      <c r="M7" s="15">
        <f ca="1"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0</v>
      </c>
      <c r="N7" s="16">
        <f ca="1">IF(COUNTA(Projektspårare!$I7,Projektspårare!$J7)&lt;&gt;2,"",DAYS360(Projektspårare!$I7,Projektspårare!$J7,FALSE))</f>
        <v>72</v>
      </c>
      <c r="O7" s="10"/>
    </row>
    <row r="8" spans="1:15" ht="30" customHeight="1" x14ac:dyDescent="0.3">
      <c r="B8" s="10" t="s">
        <v>4</v>
      </c>
      <c r="C8" s="10" t="s">
        <v>13</v>
      </c>
      <c r="D8" s="10" t="s">
        <v>20</v>
      </c>
      <c r="E8" s="11">
        <f ca="1">TODAY()-90</f>
        <v>42635</v>
      </c>
      <c r="F8" s="11">
        <f ca="1">TODAY()-80</f>
        <v>42645</v>
      </c>
      <c r="G8" s="12">
        <v>250</v>
      </c>
      <c r="H8" s="13">
        <f ca="1">IF(COUNTA(Projektspårare!$E8,Projektspårare!$F8)&lt;&gt;2,"",DAYS360(Projektspårare!$E8,Projektspårare!$F8,FALSE))</f>
        <v>10</v>
      </c>
      <c r="I8" s="14">
        <f ca="1">TODAY()-90</f>
        <v>42635</v>
      </c>
      <c r="J8" s="11">
        <f ca="1">TODAY()-71</f>
        <v>42654</v>
      </c>
      <c r="K8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0</v>
      </c>
      <c r="L8" s="12">
        <v>276</v>
      </c>
      <c r="M8" s="15">
        <f ca="1"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1</v>
      </c>
      <c r="N8" s="16">
        <f ca="1">IF(COUNTA(Projektspårare!$I8,Projektspårare!$J8)&lt;&gt;2,"",DAYS360(Projektspårare!$I8,Projektspårare!$J8,FALSE))</f>
        <v>19</v>
      </c>
      <c r="O8" s="10"/>
    </row>
    <row r="9" spans="1:15" ht="30" customHeight="1" x14ac:dyDescent="0.3">
      <c r="B9" s="10" t="s">
        <v>5</v>
      </c>
      <c r="C9" s="10" t="s">
        <v>14</v>
      </c>
      <c r="D9" s="10" t="s">
        <v>19</v>
      </c>
      <c r="E9" s="11">
        <f ca="1">TODAY()-90</f>
        <v>42635</v>
      </c>
      <c r="F9" s="11">
        <f ca="1">TODAY()-50</f>
        <v>42675</v>
      </c>
      <c r="G9" s="12">
        <v>300</v>
      </c>
      <c r="H9" s="13">
        <f ca="1">IF(COUNTA(Projektspårare!$E9,Projektspårare!$F9)&lt;&gt;2,"",DAYS360(Projektspårare!$E9,Projektspårare!$F9,FALSE))</f>
        <v>39</v>
      </c>
      <c r="I9" s="14">
        <f ca="1">TODAY()-90</f>
        <v>42635</v>
      </c>
      <c r="J9" s="11">
        <f ca="1">TODAY()-44</f>
        <v>42681</v>
      </c>
      <c r="K9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0</v>
      </c>
      <c r="L9" s="12">
        <v>310</v>
      </c>
      <c r="M9" s="15">
        <f ca="1"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0</v>
      </c>
      <c r="N9" s="16">
        <f ca="1">IF(COUNTA(Projektspårare!$I9,Projektspårare!$J9)&lt;&gt;2,"",DAYS360(Projektspårare!$I9,Projektspårare!$J9,FALSE))</f>
        <v>45</v>
      </c>
      <c r="O9" s="10"/>
    </row>
    <row r="10" spans="1:15" ht="30" customHeight="1" x14ac:dyDescent="0.3">
      <c r="B10" s="10" t="s">
        <v>6</v>
      </c>
      <c r="C10" s="10" t="s">
        <v>15</v>
      </c>
      <c r="D10" s="10" t="s">
        <v>18</v>
      </c>
      <c r="E10" s="11">
        <f ca="1">TODAY()-60</f>
        <v>42665</v>
      </c>
      <c r="F10" s="11">
        <f ca="1">TODAY()-50</f>
        <v>42675</v>
      </c>
      <c r="G10" s="12">
        <v>500</v>
      </c>
      <c r="H10" s="13">
        <f ca="1">IF(COUNTA(Projektspårare!$E10,Projektspårare!$F10)&lt;&gt;2,"",DAYS360(Projektspårare!$E10,Projektspårare!$F10,FALSE))</f>
        <v>9</v>
      </c>
      <c r="I10" s="14">
        <f ca="1">TODAY()-60</f>
        <v>42665</v>
      </c>
      <c r="J10" s="11">
        <f ca="1">TODAY()-45</f>
        <v>42680</v>
      </c>
      <c r="K10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0</v>
      </c>
      <c r="L10" s="12">
        <v>510</v>
      </c>
      <c r="M10" s="15">
        <f ca="1"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1</v>
      </c>
      <c r="N10" s="16">
        <f ca="1">IF(COUNTA(Projektspårare!$I10,Projektspårare!$J10)&lt;&gt;2,"",DAYS360(Projektspårare!$I10,Projektspårare!$J10,FALSE))</f>
        <v>14</v>
      </c>
      <c r="O10" s="10"/>
    </row>
    <row r="11" spans="1:15" ht="30" customHeight="1" x14ac:dyDescent="0.3">
      <c r="B11" s="10" t="s">
        <v>7</v>
      </c>
      <c r="C11" s="10" t="s">
        <v>16</v>
      </c>
      <c r="D11" s="10" t="s">
        <v>17</v>
      </c>
      <c r="E11" s="11">
        <f ca="1">TODAY()-44</f>
        <v>42681</v>
      </c>
      <c r="F11" s="11">
        <f ca="1">TODAY()-20</f>
        <v>42705</v>
      </c>
      <c r="G11" s="12">
        <v>750</v>
      </c>
      <c r="H11" s="13">
        <f ca="1">IF(COUNTA(Projektspårare!$E11,Projektspårare!$F11)&lt;&gt;2,"",DAYS360(Projektspårare!$E11,Projektspårare!$F11,FALSE))</f>
        <v>24</v>
      </c>
      <c r="I11" s="14">
        <f ca="1">TODAY()-44</f>
        <v>42681</v>
      </c>
      <c r="J11" s="11">
        <f ca="1">TODAY()-15</f>
        <v>42710</v>
      </c>
      <c r="K11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0</v>
      </c>
      <c r="L11" s="12">
        <v>790</v>
      </c>
      <c r="M11" s="15">
        <f ca="1"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0</v>
      </c>
      <c r="N11" s="16">
        <f ca="1">IF(COUNTA(Projektspårare!$I11,Projektspårare!$J11)&lt;&gt;2,"",DAYS360(Projektspårare!$I11,Projektspårare!$J11,FALSE))</f>
        <v>29</v>
      </c>
      <c r="O11" s="10"/>
    </row>
    <row r="12" spans="1:15" ht="30" customHeight="1" x14ac:dyDescent="0.3">
      <c r="B12" s="10" t="s">
        <v>8</v>
      </c>
      <c r="C12" s="10" t="s">
        <v>13</v>
      </c>
      <c r="D12" s="10" t="s">
        <v>17</v>
      </c>
      <c r="E12" s="11">
        <f ca="1">TODAY()-39</f>
        <v>42686</v>
      </c>
      <c r="F12" s="11">
        <f ca="1">TODAY()</f>
        <v>42725</v>
      </c>
      <c r="G12" s="12">
        <v>450</v>
      </c>
      <c r="H12" s="13">
        <f ca="1">IF(COUNTA(Projektspårare!$E12,Projektspårare!$F12)&lt;&gt;2,"",DAYS360(Projektspårare!$E12,Projektspårare!$F12,FALSE))</f>
        <v>39</v>
      </c>
      <c r="I12" s="14">
        <f ca="1">TODAY()-45</f>
        <v>42680</v>
      </c>
      <c r="J12" s="11">
        <f ca="1">TODAY()-5</f>
        <v>42720</v>
      </c>
      <c r="K12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0</v>
      </c>
      <c r="L12" s="12">
        <v>430</v>
      </c>
      <c r="M12" s="15">
        <f ca="1"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0</v>
      </c>
      <c r="N12" s="16">
        <f ca="1">IF(COUNTA(Projektspårare!$I12,Projektspårare!$J12)&lt;&gt;2,"",DAYS360(Projektspårare!$I12,Projektspårare!$J12,FALSE))</f>
        <v>40</v>
      </c>
      <c r="O12" s="10"/>
    </row>
    <row r="13" spans="1:15" ht="30" customHeight="1" x14ac:dyDescent="0.3">
      <c r="B13" s="10" t="s">
        <v>9</v>
      </c>
      <c r="C13" s="10" t="s">
        <v>15</v>
      </c>
      <c r="D13" s="10" t="s">
        <v>17</v>
      </c>
      <c r="E13" s="11">
        <v>42405</v>
      </c>
      <c r="F13" s="11">
        <v>42530</v>
      </c>
      <c r="G13" s="12">
        <v>250</v>
      </c>
      <c r="H13" s="13">
        <f>IF(COUNTA(Projektspårare!$E13,Projektspårare!$F13)&lt;&gt;2,"",DAYS360(Projektspårare!$E13,Projektspårare!$F13,FALSE))</f>
        <v>124</v>
      </c>
      <c r="I13" s="14">
        <v>42434</v>
      </c>
      <c r="J13" s="11">
        <v>42495</v>
      </c>
      <c r="K13" s="15">
        <f>IFERROR(IF(Projektspårare[Faktiskt arbete (i timmar)]=0,"",IF(ABS((Projektspårare[[#This Row],[Faktiskt arbete (i timmar)]]-Projektspårare[[#This Row],[Beräknat arbete (i timmar)]])/Projektspårare[[#This Row],[Beräknat arbete (i timmar)]])&gt;FlaggaProcent,1,0)),"")</f>
        <v>0</v>
      </c>
      <c r="L13" s="12">
        <v>200</v>
      </c>
      <c r="M13" s="15">
        <f>IFERROR(IF(Projektspårare[Faktisk varaktighet (i dagar)]=0,"",IF(ABS((Projektspårare[[#This Row],[Faktisk varaktighet (i dagar)]]-Projektspårare[[#This Row],[Beräknad varaktighet (i dagar)]])/Projektspårare[[#This Row],[Beräknad varaktighet (i dagar)]])&gt;FlaggaProcent,1,0)),"")</f>
        <v>1</v>
      </c>
      <c r="N13" s="16">
        <f>IF(COUNTA(Projektspårare!$I13,Projektspårare!$J13)&lt;&gt;2,"",DAYS360(Projektspårare!$I13,Projektspårare!$J13,FALSE))</f>
        <v>60</v>
      </c>
      <c r="O13" s="10"/>
    </row>
    <row r="16" spans="1:15" ht="30" customHeight="1" x14ac:dyDescent="0.3">
      <c r="C16" s="25"/>
    </row>
  </sheetData>
  <conditionalFormatting sqref="L5:L13">
    <cfRule type="expression" dxfId="17" priority="6">
      <formula>(ABS((L5-G5))/G5)&gt;FlaggaProcent</formula>
    </cfRule>
  </conditionalFormatting>
  <conditionalFormatting sqref="N5:N13">
    <cfRule type="expression" dxfId="16" priority="8">
      <formula>(ABS((N5-H5))/H5)&gt;FlaggaProcent</formula>
    </cfRule>
  </conditionalFormatting>
  <dataValidations count="20">
    <dataValidation allowBlank="1" showInputMessage="1" prompt="För in projekt i kalkylbladet för projektspårning. Ange procent över/under som ska flaggas i D2. Faktiskt arbete i timmar och faktisk varaktighet i dagar markerar värden som är över/under med röd text i fetstil och en flaggikon i kolumnerna K och M" sqref="A1"/>
    <dataValidation allowBlank="1" showInputMessage="1" showErrorMessage="1" prompt="Anpassningsbart procentvärde för över/under för att markera det faktiska arbetet i timmar och dagar i projekttabellen som ligger över eller under detta värde." sqref="D2"/>
    <dataValidation type="list" allowBlank="1" showInputMessage="1" showErrorMessage="1" error="Välj en kategori från listan eller skapa en ny kategori som ska visas i denna lista från kalkylbladet Inställning." sqref="C6:C13">
      <formula1>KategoriLista</formula1>
    </dataValidation>
    <dataValidation type="list" allowBlank="1" showInputMessage="1" showErrorMessage="1" error="Välj en anställd från listan eller skapa en ny anställd som ska visas i denna lista från kalkylbladet Inställning." sqref="D6:D13">
      <formula1>PersonalLista</formula1>
    </dataValidation>
    <dataValidation type="list" allowBlank="1" showInputMessage="1" showErrorMessage="1" error="Välj en anställd från listan eller skapa en ny anställd som ska visas i denna lista från kalkylbladet Inställning." sqref="D5">
      <formula1>PersonalLista</formula1>
    </dataValidation>
    <dataValidation type="list" allowBlank="1" showInputMessage="1" showErrorMessage="1" error="Välj en kategori från listan eller skapa en ny kategori som ska visas i denna lista från kalkylbladet Inställning." sqref="C5">
      <formula1>KategoriLista</formula1>
    </dataValidation>
    <dataValidation allowBlank="1" showInputMessage="1" showErrorMessage="1" prompt="Ange projektnamnen i denna kolumn." sqref="B4"/>
    <dataValidation allowBlank="1" showInputMessage="1" showErrorMessage="1" prompt="Välj kategori från listrutan i varje cell i denna kolumn. Alternativen i denna lista ställs in i kalkylbladet Inställning. Tryck på Alt+Nedåtpil för att flytta runt i listan och på Retur för att välja." sqref="C4"/>
    <dataValidation allowBlank="1" showInputMessage="1" showErrorMessage="1" prompt="Välj den anställdes namn från listrutan i varje cell i denna kolumn. Alternativen ställs in i kalkylbladet Inställning. Tryck på Alt+Nedåtpil för att flytta runt i listan och på Retur för att välja." sqref="D4"/>
    <dataValidation allowBlank="1" showInputMessage="1" showErrorMessage="1" prompt="Ange det beräknade startdatumet för projektet i denna kolumn." sqref="E4"/>
    <dataValidation allowBlank="1" showInputMessage="1" showErrorMessage="1" prompt="Ange det beräknade slutdatumet för projektet i denna kolumn." sqref="F4"/>
    <dataValidation allowBlank="1" showInputMessage="1" showErrorMessage="1" prompt="Ange beräknat projektarbete i timmar." sqref="G4"/>
    <dataValidation allowBlank="1" showInputMessage="1" showErrorMessage="1" prompt="Ange beräknad varaktighet för projektet i dagar i denna kolumn." sqref="H4"/>
    <dataValidation allowBlank="1" showInputMessage="1" showErrorMessage="1" prompt="Ange det faktiska startdatumet för projektet i denna kolumn." sqref="I4"/>
    <dataValidation allowBlank="1" showInputMessage="1" showErrorMessage="1" prompt="Ange det faktiska slutdatumet för projektet i denna kolumn." sqref="J4"/>
    <dataValidation allowBlank="1" showInputMessage="1" showErrorMessage="1" prompt="Flaggikon i tabellrubrik för projektspårning för Över/under Faktiskt arbete (timmar). Värden i kolumn L som stämmer med Över/under- villkoren ger en flaggikon i kolumnens alla celler. Tomma celler anger att värdena ej uppfyller Över/under- villkoren." sqref="K4"/>
    <dataValidation allowBlank="1" showInputMessage="1" showErrorMessage="1" prompt="Flaggikon i tabellrubrik för projektspårning för Över/under Faktisk varaktighet (värden för dagar i kolumn N som uppfyller Över/under- villkoren ger flaggikon i kolumnens alla celler. Tomma celler anger att värdena ej uppfyller Över/under- villkoren." sqref="M4"/>
    <dataValidation allowBlank="1" showInputMessage="1" showErrorMessage="1" prompt="Ange det faktiska projektarbetet i timmar. Värden som överensstämmer med villkoren för Över/under markeras med röd fetstil och visar en flaggikon i kolumn K till vänster." sqref="L4"/>
    <dataValidation allowBlank="1" showInputMessage="1" showErrorMessage="1" prompt="Ange faktisk varaktighet för projektet i dagar. Värden som överensstämmer med villkoren för Över/under markeras med röd fetstil och visar en flaggikon i kolumn M till vänster." sqref="N4"/>
    <dataValidation allowBlank="1" showInputMessage="1" showErrorMessage="1" prompt="Ange anteckningar för projekt i denna kolumn." sqref="O4"/>
  </dataValidations>
  <printOptions horizontalCentered="1"/>
  <pageMargins left="0.25" right="0.25" top="0.5" bottom="0.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981D7EE4-7E94-41DD-989D-38C05876B6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K5:K13</xm:sqref>
        </x14:conditionalFormatting>
        <x14:conditionalFormatting xmlns:xm="http://schemas.microsoft.com/office/excel/2006/main">
          <x14:cfRule type="iconSet" priority="24" id="{136B1933-ABA4-46F0-A1B3-AE0D99AE777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M5:M13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B1:C11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3" width="25.625" customWidth="1"/>
    <col min="4" max="4" width="2.625" customWidth="1"/>
  </cols>
  <sheetData>
    <row r="1" spans="2:3" ht="65.099999999999994" customHeight="1" x14ac:dyDescent="0.3">
      <c r="B1" s="8" t="s">
        <v>24</v>
      </c>
    </row>
    <row r="2" spans="2:3" ht="20.25" customHeight="1" x14ac:dyDescent="0.3"/>
    <row r="3" spans="2:3" ht="20.25" customHeight="1" x14ac:dyDescent="0.3"/>
    <row r="4" spans="2:3" ht="50.1" customHeight="1" x14ac:dyDescent="0.3">
      <c r="B4" s="6" t="s">
        <v>25</v>
      </c>
      <c r="C4" s="6" t="s">
        <v>27</v>
      </c>
    </row>
    <row r="5" spans="2:3" ht="30" customHeight="1" x14ac:dyDescent="0.3">
      <c r="B5" s="9" t="s">
        <v>12</v>
      </c>
      <c r="C5" s="9" t="s">
        <v>17</v>
      </c>
    </row>
    <row r="6" spans="2:3" ht="30" customHeight="1" x14ac:dyDescent="0.3">
      <c r="B6" s="9" t="s">
        <v>13</v>
      </c>
      <c r="C6" s="9" t="s">
        <v>19</v>
      </c>
    </row>
    <row r="7" spans="2:3" ht="30" customHeight="1" x14ac:dyDescent="0.3">
      <c r="B7" s="9" t="s">
        <v>14</v>
      </c>
      <c r="C7" s="9" t="s">
        <v>20</v>
      </c>
    </row>
    <row r="8" spans="2:3" ht="30" customHeight="1" x14ac:dyDescent="0.3">
      <c r="B8" s="9" t="s">
        <v>15</v>
      </c>
      <c r="C8" s="9" t="s">
        <v>18</v>
      </c>
    </row>
    <row r="9" spans="2:3" ht="30" customHeight="1" x14ac:dyDescent="0.3">
      <c r="B9" s="9" t="s">
        <v>16</v>
      </c>
      <c r="C9" s="9" t="s">
        <v>28</v>
      </c>
    </row>
    <row r="10" spans="2:3" ht="30" customHeight="1" x14ac:dyDescent="0.3">
      <c r="B10" s="9" t="s">
        <v>26</v>
      </c>
      <c r="C10" s="9" t="s">
        <v>29</v>
      </c>
    </row>
    <row r="11" spans="2:3" ht="30" customHeight="1" x14ac:dyDescent="0.3">
      <c r="B11" s="23"/>
      <c r="C11" s="24"/>
    </row>
  </sheetData>
  <dataValidations count="3">
    <dataValidation allowBlank="1" showInputMessage="1" prompt="Kalkylbladet för inställningar innehåller en anpassningsbar lista med projektkategorier och personalnamn. Listorna används som listrutor i kalkylbladet projektspårning. Listorna behöver inte ha samma antal poster. " sqref="A1"/>
    <dataValidation allowBlank="1" showInputMessage="1" showErrorMessage="1" prompt="Ange personalnamn i denna kolumn. De kommer att användas som alternativ i listrutan Tilldelad till i kalkylbladet projektspårning." sqref="C4"/>
    <dataValidation allowBlank="1" showInputMessage="1" showErrorMessage="1" prompt="Ange projektkategorier i denna kolumn. De kommer att användas som alternativ i listrutan Kategorier i kalkylbladet projektspårning." sqref="B4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6</vt:i4>
      </vt:variant>
    </vt:vector>
  </HeadingPairs>
  <TitlesOfParts>
    <vt:vector size="8" baseType="lpstr">
      <vt:lpstr>Projektspårare</vt:lpstr>
      <vt:lpstr>Inställning</vt:lpstr>
      <vt:lpstr>FlaggaProcent</vt:lpstr>
      <vt:lpstr>KategoriLista</vt:lpstr>
      <vt:lpstr>KolumnRubrik1</vt:lpstr>
      <vt:lpstr>KolumnRubrik2</vt:lpstr>
      <vt:lpstr>PersonalLista</vt:lpstr>
      <vt:lpstr>Projektspårare!Utskriftsrubriker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2016-08-03T05:15:41Z</dcterms:created>
  <dcterms:modified xsi:type="dcterms:W3CDTF">2016-12-21T14:29:25Z</dcterms:modified>
</cp:coreProperties>
</file>