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6_WordTech_Accessible_Templates_WAC_B5\04_PreDTP_Done\sv-SE\"/>
    </mc:Choice>
  </mc:AlternateContent>
  <bookViews>
    <workbookView xWindow="0" yWindow="0" windowWidth="28800" windowHeight="12000"/>
  </bookViews>
  <sheets>
    <sheet name="Vinster och förluster" sheetId="1" r:id="rId1"/>
    <sheet name="Intäkter" sheetId="3" r:id="rId2"/>
    <sheet name="Driftsutgifter" sheetId="2" r:id="rId3"/>
  </sheets>
  <definedNames>
    <definedName name="Nettoinkomst">'Vinster och förluster'!$O$9</definedName>
    <definedName name="_xlnm.Print_Titles" localSheetId="2">Driftsutgifter!$3:$3</definedName>
    <definedName name="_xlnm.Print_Titles" localSheetId="1">Intäkter!$3:$3</definedName>
    <definedName name="_xlnm.Print_Titles" localSheetId="0">'Vinster och förluster'!$4:$4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D12" i="3" l="1"/>
  <c r="E12" i="3"/>
  <c r="F12" i="3"/>
  <c r="G12" i="3"/>
  <c r="H12" i="3"/>
  <c r="I12" i="3"/>
  <c r="J12" i="3"/>
  <c r="K12" i="3"/>
  <c r="L12" i="3"/>
  <c r="M12" i="3"/>
  <c r="N12" i="3"/>
  <c r="O12" i="3"/>
  <c r="C12" i="3"/>
  <c r="D10" i="3"/>
  <c r="E10" i="3"/>
  <c r="F10" i="3"/>
  <c r="G10" i="3"/>
  <c r="H10" i="3"/>
  <c r="I10" i="3"/>
  <c r="J10" i="3"/>
  <c r="K10" i="3"/>
  <c r="L10" i="3"/>
  <c r="M10" i="3"/>
  <c r="N10" i="3"/>
  <c r="C10" i="3"/>
  <c r="D5" i="1"/>
  <c r="E5" i="1"/>
  <c r="F5" i="1"/>
  <c r="G5" i="1"/>
  <c r="H5" i="1"/>
  <c r="I5" i="1"/>
  <c r="J5" i="1"/>
  <c r="K5" i="1"/>
  <c r="L5" i="1"/>
  <c r="M5" i="1"/>
  <c r="N5" i="1"/>
  <c r="O5" i="1"/>
  <c r="C5" i="1"/>
  <c r="D17" i="2"/>
  <c r="E17" i="2"/>
  <c r="F17" i="2"/>
  <c r="G17" i="2"/>
  <c r="H17" i="2"/>
  <c r="I17" i="2"/>
  <c r="J17" i="2"/>
  <c r="K17" i="2"/>
  <c r="L17" i="2"/>
  <c r="M17" i="2"/>
  <c r="N17" i="2"/>
  <c r="C17" i="2"/>
  <c r="B1" i="2"/>
  <c r="C2" i="2"/>
  <c r="C2" i="3"/>
  <c r="B1" i="3"/>
  <c r="N7" i="1" l="1"/>
  <c r="M7" i="1"/>
  <c r="L7" i="1"/>
  <c r="J7" i="1"/>
  <c r="I7" i="1"/>
  <c r="H7" i="1"/>
  <c r="F7" i="1"/>
  <c r="E7" i="1"/>
  <c r="D7" i="1"/>
  <c r="O11" i="3"/>
  <c r="O9" i="3"/>
  <c r="O8" i="3"/>
  <c r="O7" i="3"/>
  <c r="O6" i="3"/>
  <c r="O5" i="3"/>
  <c r="O4" i="3"/>
  <c r="O10" i="3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s="1"/>
  <c r="C7" i="1" l="1"/>
  <c r="G7" i="1"/>
  <c r="K7" i="1"/>
  <c r="D9" i="1"/>
  <c r="M9" i="1"/>
  <c r="L9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</calcChain>
</file>

<file path=xl/sharedStrings.xml><?xml version="1.0" encoding="utf-8"?>
<sst xmlns="http://schemas.openxmlformats.org/spreadsheetml/2006/main" count="76" uniqueCount="50">
  <si>
    <t>ÅR</t>
  </si>
  <si>
    <t>I denna cell finns ett linjediagram som visar Bruttovinst och Totala verksamhetsutgifter. Ange data i tabellen nedan.</t>
  </si>
  <si>
    <t>Verksamhetsintäkter</t>
  </si>
  <si>
    <t>Ränteintäkter (utgift)</t>
  </si>
  <si>
    <t>Inkomst innan inkomstskatt</t>
  </si>
  <si>
    <t>Utgifter för inkomstskatt</t>
  </si>
  <si>
    <t>Nettoinkomst</t>
  </si>
  <si>
    <t>VINST-/FÖRLUSTRAPPORT</t>
  </si>
  <si>
    <t>FÖRETAGETS NAMN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</si>
  <si>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</si>
  <si>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</si>
  <si>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</si>
  <si>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</si>
  <si>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</si>
  <si>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</si>
  <si>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</si>
  <si>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</si>
  <si>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</si>
  <si>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NETTOINKOMST</t>
  </si>
  <si>
    <t>OKT</t>
  </si>
  <si>
    <t>NOV</t>
  </si>
  <si>
    <t>DEC</t>
  </si>
  <si>
    <t>YTD</t>
  </si>
  <si>
    <t>Intäkter</t>
  </si>
  <si>
    <t>Försäljning</t>
  </si>
  <si>
    <t>Försäljningsreturer (minskning)</t>
  </si>
  <si>
    <t>Försäljningsrabatter (minskning)</t>
  </si>
  <si>
    <t>Andra intäkter 1</t>
  </si>
  <si>
    <t>Andra intäkter 2</t>
  </si>
  <si>
    <t>Andra intäkter 3</t>
  </si>
  <si>
    <t>Nettoförsäljning</t>
  </si>
  <si>
    <t>Kostnad för sålda varor</t>
  </si>
  <si>
    <t>Bruttovinst</t>
  </si>
  <si>
    <t>VINST-/FÖRLUSTRAPPORT – INTÄKTER</t>
  </si>
  <si>
    <t>Driftsutgifter</t>
  </si>
  <si>
    <t>Löner</t>
  </si>
  <si>
    <t>Avskrivning</t>
  </si>
  <si>
    <t>Hyra</t>
  </si>
  <si>
    <t>Kontorsmaterial</t>
  </si>
  <si>
    <t>Värme och vatten</t>
  </si>
  <si>
    <t>Telefon</t>
  </si>
  <si>
    <t>Försäkring</t>
  </si>
  <si>
    <t>Resor</t>
  </si>
  <si>
    <t>Underhåll</t>
  </si>
  <si>
    <t>Reklam</t>
  </si>
  <si>
    <t>Övrigt 1</t>
  </si>
  <si>
    <t>Övrigt 2</t>
  </si>
  <si>
    <t>Övrigt 3</t>
  </si>
  <si>
    <t>Totala verksamhetsutgifter</t>
  </si>
  <si>
    <t>VINST-/FÖRLUSTRAPPORT – DRIFTSUTGIFTER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</si>
</sst>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r&quot;;\-#,##0\ &quot;kr&quot;"/>
    <numFmt numFmtId="44" formatCode="_-* #,##0.00\ &quot;kr&quot;_-;\-* #,##0.00\ &quot;kr&quot;_-;_-* &quot;-&quot;??\ &quot;kr&quot;_-;_-@_-"/>
    <numFmt numFmtId="164" formatCode="_ * #,##0_ ;_ * \-#,##0_ ;_ * &quot;-&quot;_ ;_ @_ "/>
    <numFmt numFmtId="165" formatCode="#,##0\ &quot;kr&quot;"/>
  </numFmts>
  <fonts count="15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1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3" fillId="2" borderId="0" xfId="0" applyNumberFormat="1" applyFont="1" applyFill="1">
      <alignment vertical="center" wrapText="1"/>
    </xf>
    <xf numFmtId="5" fontId="0" fillId="2" borderId="0" xfId="8" applyNumberFormat="1" applyFont="1" applyFill="1" applyBorder="1" applyAlignment="1">
      <alignment vertical="center" wrapText="1"/>
    </xf>
    <xf numFmtId="5" fontId="0" fillId="6" borderId="0" xfId="0" applyNumberFormat="1" applyFont="1" applyFill="1" applyBorder="1" applyAlignment="1">
      <alignment vertical="center" wrapText="1"/>
    </xf>
    <xf numFmtId="5" fontId="0" fillId="2" borderId="0" xfId="0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5" fontId="0" fillId="2" borderId="0" xfId="8" applyNumberFormat="1" applyFont="1" applyFill="1" applyBorder="1" applyAlignment="1">
      <alignment vertical="center"/>
    </xf>
    <xf numFmtId="5" fontId="0" fillId="2" borderId="0" xfId="8" applyNumberFormat="1" applyFont="1" applyFill="1" applyBorder="1" applyAlignment="1">
      <alignment horizontal="right" vertical="center" indent="1"/>
    </xf>
    <xf numFmtId="5" fontId="0" fillId="2" borderId="0" xfId="0" applyNumberFormat="1" applyFont="1" applyFill="1" applyBorder="1" applyAlignment="1">
      <alignment vertical="center"/>
    </xf>
    <xf numFmtId="5" fontId="12" fillId="2" borderId="0" xfId="0" applyNumberFormat="1" applyFont="1" applyFill="1" applyAlignment="1">
      <alignment vertical="center" wrapText="1"/>
    </xf>
    <xf numFmtId="0" fontId="2" fillId="6" borderId="1" xfId="0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Anteckning" xfId="10" builtinId="10" customBuiltin="1"/>
    <cellStyle name="Normal" xfId="0" builtinId="0" customBuiltin="1"/>
    <cellStyle name="Procent" xfId="9" builtinId="5" customBuiltin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Tusental [0]" xfId="7" builtinId="6" customBuiltin="1"/>
    <cellStyle name="Valuta" xfId="1" builtinId="4" customBuiltin="1"/>
    <cellStyle name="Valuta [0]" xfId="8" builtinId="7" customBuiltin="1"/>
  </cellStyles>
  <dxfs count="59"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numFmt numFmtId="9" formatCode="#,##0\ &quot;kr&quot;;\-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9" formatCode="#,##0\ &quot;kr&quot;;\-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r&quot;;\-#,##0\ &quot;kr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166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Vinster och förluster" defaultPivotStyle="PivotStyleLight16">
    <tableStyle name="Utgifter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ColumnStripe" dxfId="53"/>
      <tableStyleElement type="secondColumnStripe" dxfId="52"/>
    </tableStyle>
    <tableStyle name="Vinster och förluster" pivot="0" count="7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ColumnStripe" dxfId="46"/>
      <tableStyleElement type="secondColumn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Intäkter!$B$12</c:f>
              <c:strCache>
                <c:ptCount val="1"/>
                <c:pt idx="0">
                  <c:v>Bruttovinst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Intäkter!$C$12:$N$12</c:f>
              <c:numCache>
                <c:formatCode>"kr"#,##0_);\("kr"#,##0\)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Driftsutgifter!$B$17</c:f>
              <c:strCache>
                <c:ptCount val="1"/>
                <c:pt idx="0">
                  <c:v>Totala verksamhetsutgifter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Driftsutgifter!$C$17:$N$17</c:f>
              <c:numCache>
                <c:formatCode>"kr"#,##0_);\("kr"#,##0\)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kr&quot;#,##0_);\(&quot;kr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231816077295885"/>
          <c:y val="0.12393117526975794"/>
          <c:w val="0.1476818392270410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Diagram 2" descr="Linjediagram som visar Bruttovinst och Totala verksamhetsutgift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Intäkter" displayName="Intäkter" ref="B3:O10" totalsRowCount="1" headerRowDxfId="44" totalsRowDxfId="43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Intäkter" totalsRowLabel="Nettoförsäljning" totalsRowDxfId="42"/>
    <tableColumn id="2" name="JAN" totalsRowFunction="custom" dataDxfId="41" totalsRowDxfId="40">
      <totalsRowFormula>IF(SUM(C4:C9)=0,"",SUM(C4:C9))</totalsRowFormula>
    </tableColumn>
    <tableColumn id="3" name="FEB" totalsRowFunction="custom" dataDxfId="39" totalsRowDxfId="38">
      <totalsRowFormula>IF(SUM(D4:D9)=0,"",SUM(D4:D9))</totalsRowFormula>
    </tableColumn>
    <tableColumn id="4" name="MAR" totalsRowFunction="custom" dataDxfId="37" totalsRowDxfId="36">
      <totalsRowFormula>IF(SUM(E4:E9)=0,"",SUM(E4:E9))</totalsRowFormula>
    </tableColumn>
    <tableColumn id="5" name="APR" totalsRowFunction="custom" dataDxfId="35" totalsRowDxfId="34">
      <totalsRowFormula>IF(SUM(F4:F9)=0,"",SUM(F4:F9))</totalsRowFormula>
    </tableColumn>
    <tableColumn id="6" name="MAJ" totalsRowFunction="custom" dataDxfId="33" totalsRowDxfId="32">
      <totalsRowFormula>IF(SUM(G4:G9)=0,"",SUM(G4:G9))</totalsRowFormula>
    </tableColumn>
    <tableColumn id="7" name="JUN" totalsRowFunction="custom" dataDxfId="31" totalsRowDxfId="30">
      <totalsRowFormula>IF(SUM(H4:H9)=0,"",SUM(H4:H9))</totalsRowFormula>
    </tableColumn>
    <tableColumn id="8" name="JUL" totalsRowFunction="custom" dataDxfId="29" totalsRowDxfId="28">
      <totalsRowFormula>IF(SUM(I4:I9)=0,"",SUM(I4:I9))</totalsRowFormula>
    </tableColumn>
    <tableColumn id="9" name="AUG" totalsRowFunction="custom" dataDxfId="27" totalsRowDxfId="26">
      <totalsRowFormula>IF(SUM(J4:J9)=0,"",SUM(J4:J9))</totalsRowFormula>
    </tableColumn>
    <tableColumn id="10" name="SEP" totalsRowFunction="custom" dataDxfId="25" totalsRowDxfId="24">
      <totalsRowFormula>IF(SUM(K4:K9)=0,"",SUM(K4:K9))</totalsRowFormula>
    </tableColumn>
    <tableColumn id="11" name="OKT" totalsRowFunction="custom" dataDxfId="23" totalsRowDxfId="22">
      <totalsRowFormula>IF(SUM(L4:L9)=0,"",SUM(L4:L9))</totalsRowFormula>
    </tableColumn>
    <tableColumn id="12" name="NOV" totalsRowFunction="custom" dataDxfId="21" totalsRowDxfId="20">
      <totalsRowFormula>IF(SUM(M4:M9)=0,"",SUM(M4:M9))</totalsRowFormula>
    </tableColumn>
    <tableColumn id="13" name="DEC" totalsRowFunction="custom" dataDxfId="19" totalsRowDxfId="18">
      <totalsRowFormula>IF(SUM(N4:N9)=0,"",SUM(N4:N9))</totalsRowFormula>
    </tableColumn>
    <tableColumn id="14" name="YTD" totalsRowFunction="sum" dataDxfId="17" totalsRowDxfId="16">
      <calculatedColumnFormula>SUM(C4:N4)</calculatedColumnFormula>
    </tableColumn>
  </tableColumns>
  <tableStyleInfo name="Vinster och förluster" showFirstColumn="0" showLastColumn="0" showRowStripes="1" showColumnStripes="0"/>
  <extLst>
    <ext xmlns:x14="http://schemas.microsoft.com/office/spreadsheetml/2009/9/main" uri="{504A1905-F514-4f6f-8877-14C23A59335A}">
      <x14:table altTextSummary="Ange intäkt för varje månad i den här tabellen. Beloppet från räkenskapsårets början beräknas automatiskt"/>
    </ext>
  </extLst>
</table>
</file>

<file path=xl/tables/table2.xml><?xml version="1.0" encoding="utf-8"?>
<table xmlns="http://schemas.openxmlformats.org/spreadsheetml/2006/main" id="3" name="Utgifter" displayName="Utgifter" ref="B3:O17" totalsRowCount="1" headerRowDxfId="15" totalsRowDxfId="14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riftsutgifter" totalsRowLabel="Totala verksamhetsutgifter" totalsRowDxfId="13"/>
    <tableColumn id="2" name="JAN" totalsRowFunction="custom" dataDxfId="12">
      <totalsRowFormula>IF(SUM(C4:C16)=0,"",SUM(C4:C16))</totalsRowFormula>
    </tableColumn>
    <tableColumn id="3" name="FEB" totalsRowFunction="custom" dataDxfId="11">
      <totalsRowFormula>IF(SUM(D4:D16)=0,"",SUM(D4:D16))</totalsRowFormula>
    </tableColumn>
    <tableColumn id="4" name="MAR" totalsRowFunction="custom" dataDxfId="10">
      <totalsRowFormula>IF(SUM(E4:E16)=0,"",SUM(E4:E16))</totalsRowFormula>
    </tableColumn>
    <tableColumn id="5" name="APR" totalsRowFunction="custom" dataDxfId="9">
      <totalsRowFormula>IF(SUM(F4:F16)=0,"",SUM(F4:F16))</totalsRowFormula>
    </tableColumn>
    <tableColumn id="6" name="MAJ" totalsRowFunction="custom" dataDxfId="8">
      <totalsRowFormula>IF(SUM(G4:G16)=0,"",SUM(G4:G16))</totalsRowFormula>
    </tableColumn>
    <tableColumn id="7" name="JUN" totalsRowFunction="custom" dataDxfId="7">
      <totalsRowFormula>IF(SUM(H4:H16)=0,"",SUM(H4:H16))</totalsRowFormula>
    </tableColumn>
    <tableColumn id="8" name="JUL" totalsRowFunction="custom" dataDxfId="6">
      <totalsRowFormula>IF(SUM(I4:I16)=0,"",SUM(I4:I16))</totalsRowFormula>
    </tableColumn>
    <tableColumn id="9" name="AUG" totalsRowFunction="custom" dataDxfId="5">
      <totalsRowFormula>IF(SUM(J4:J16)=0,"",SUM(J4:J16))</totalsRowFormula>
    </tableColumn>
    <tableColumn id="10" name="SEP" totalsRowFunction="custom" dataDxfId="4">
      <totalsRowFormula>IF(SUM(K4:K16)=0,"",SUM(K4:K16))</totalsRowFormula>
    </tableColumn>
    <tableColumn id="11" name="OKT" totalsRowFunction="custom" dataDxfId="3">
      <totalsRowFormula>IF(SUM(L4:L16)=0,"",SUM(L4:L16))</totalsRowFormula>
    </tableColumn>
    <tableColumn id="12" name="NOV" totalsRowFunction="custom" dataDxfId="2">
      <totalsRowFormula>IF(SUM(M4:M16)=0,"",SUM(M4:M16))</totalsRowFormula>
    </tableColumn>
    <tableColumn id="13" name="DEC" totalsRowFunction="custom" dataDxfId="1">
      <totalsRowFormula>IF(SUM(N4:N16)=0,"",SUM(N4:N16))</totalsRowFormula>
    </tableColumn>
    <tableColumn id="14" name="YTD" totalsRowFunction="sum" dataDxfId="0">
      <calculatedColumnFormula>SUM(C4:N4)</calculatedColumnFormula>
    </tableColumn>
  </tableColumns>
  <tableStyleInfo name="Utgifter" showFirstColumn="0" showLastColumn="0" showRowStripes="1" showColumnStripes="0"/>
  <extLst>
    <ext xmlns:x14="http://schemas.microsoft.com/office/spreadsheetml/2009/9/main" uri="{504A1905-F514-4f6f-8877-14C23A59335A}">
      <x14:table altTextSummary="Ange verksamhetskostnader för varje månad i denna tabell. Beloppet från räkenskapsårets början beräknas automatiskt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">
        <v>0</v>
      </c>
      <c r="C1" s="40" t="s">
        <v>7</v>
      </c>
      <c r="D1" s="40"/>
      <c r="E1" s="40"/>
      <c r="F1" s="40"/>
      <c r="G1" s="40"/>
      <c r="H1" s="40"/>
      <c r="I1" s="40"/>
      <c r="J1" s="40"/>
      <c r="K1" s="40"/>
      <c r="L1" s="37" t="s">
        <v>18</v>
      </c>
      <c r="M1" s="37"/>
      <c r="N1" s="37"/>
      <c r="O1" s="37"/>
    </row>
    <row r="2" spans="1:15" ht="65.099999999999994" customHeight="1" x14ac:dyDescent="0.3">
      <c r="A2" s="1"/>
      <c r="B2" s="39"/>
      <c r="C2" s="36" t="s">
        <v>8</v>
      </c>
      <c r="D2" s="36"/>
      <c r="E2" s="36"/>
      <c r="F2" s="36"/>
      <c r="G2" s="36"/>
      <c r="H2" s="36"/>
      <c r="I2" s="36"/>
      <c r="J2" s="36"/>
      <c r="K2" s="36"/>
      <c r="L2" s="38">
        <f>Nettoinkomst</f>
        <v>72450.139999999985</v>
      </c>
      <c r="M2" s="38"/>
      <c r="N2" s="38"/>
      <c r="O2" s="38"/>
    </row>
    <row r="3" spans="1:15" ht="105" customHeight="1" x14ac:dyDescent="0.3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9" customFormat="1" ht="39.950000000000003" customHeight="1" thickBot="1" x14ac:dyDescent="0.35">
      <c r="A4" s="4"/>
      <c r="B4" s="18"/>
      <c r="C4" s="33" t="s">
        <v>9</v>
      </c>
      <c r="D4" s="33" t="s">
        <v>10</v>
      </c>
      <c r="E4" s="33" t="s">
        <v>11</v>
      </c>
      <c r="F4" s="33" t="s">
        <v>12</v>
      </c>
      <c r="G4" s="33" t="s">
        <v>13</v>
      </c>
      <c r="H4" s="33" t="s">
        <v>14</v>
      </c>
      <c r="I4" s="33" t="s">
        <v>15</v>
      </c>
      <c r="J4" s="33" t="s">
        <v>16</v>
      </c>
      <c r="K4" s="33" t="s">
        <v>17</v>
      </c>
      <c r="L4" s="33" t="s">
        <v>19</v>
      </c>
      <c r="M4" s="33" t="s">
        <v>20</v>
      </c>
      <c r="N4" s="33" t="s">
        <v>21</v>
      </c>
      <c r="O4" s="34" t="s">
        <v>22</v>
      </c>
    </row>
    <row r="5" spans="1:15" ht="30" customHeight="1" x14ac:dyDescent="0.3">
      <c r="A5" s="1"/>
      <c r="B5" s="5" t="s">
        <v>2</v>
      </c>
      <c r="C5" s="17">
        <f>IFERROR(Intäkter!C12-Utgifter[[#Totals],[JAN]],"")</f>
        <v>14159</v>
      </c>
      <c r="D5" s="17">
        <f>IFERROR(Intäkter!D12-Utgifter[[#Totals],[FEB]],"")</f>
        <v>24980.75</v>
      </c>
      <c r="E5" s="17">
        <f>IFERROR(Intäkter!E12-Utgifter[[#Totals],[MAR]],"")</f>
        <v>15642.18</v>
      </c>
      <c r="F5" s="17">
        <f>IFERROR(Intäkter!F12-Utgifter[[#Totals],[APR]],"")</f>
        <v>-17559.510000000002</v>
      </c>
      <c r="G5" s="17">
        <f>IFERROR(Intäkter!G12-Utgifter[[#Totals],[MAJ]],"")</f>
        <v>17043.969999999998</v>
      </c>
      <c r="H5" s="17">
        <f>IFERROR(Intäkter!H12-Utgifter[[#Totals],[JUN]],"")</f>
        <v>19215.589999999997</v>
      </c>
      <c r="I5" s="17">
        <f>IFERROR(Intäkter!I12-Utgifter[[#Totals],[JUL]],"")</f>
        <v>19082.359999999997</v>
      </c>
      <c r="J5" s="17" t="str">
        <f>IFERROR(Intäkter!J12-Utgifter[[#Totals],[AUG]],"")</f>
        <v/>
      </c>
      <c r="K5" s="17" t="str">
        <f>IFERROR(Intäkter!K12-Utgifter[[#Totals],[SEP]],"")</f>
        <v/>
      </c>
      <c r="L5" s="17" t="str">
        <f>IFERROR(Intäkter!L12-Utgifter[[#Totals],[OKT]],"")</f>
        <v/>
      </c>
      <c r="M5" s="17" t="str">
        <f>IFERROR(Intäkter!M12-Utgifter[[#Totals],[NOV]],"")</f>
        <v/>
      </c>
      <c r="N5" s="17" t="str">
        <f>IFERROR(Intäkter!N12-Utgifter[[#Totals],[DEC]],"")</f>
        <v/>
      </c>
      <c r="O5" s="17">
        <f>IFERROR(Intäkter!O12-Utgifter[[#Totals],[YTD]],"")</f>
        <v>134210.34000000003</v>
      </c>
    </row>
    <row r="6" spans="1:15" ht="30" customHeight="1" x14ac:dyDescent="0.3">
      <c r="A6" s="1"/>
      <c r="B6" s="2" t="s">
        <v>3</v>
      </c>
      <c r="C6" s="11">
        <v>-100</v>
      </c>
      <c r="D6" s="11">
        <v>-105</v>
      </c>
      <c r="E6" s="11">
        <v>-110.25</v>
      </c>
      <c r="F6" s="11">
        <v>-115.76</v>
      </c>
      <c r="G6" s="11">
        <v>-121.55</v>
      </c>
      <c r="H6" s="11">
        <v>-127.63</v>
      </c>
      <c r="I6" s="11">
        <v>-134.01</v>
      </c>
      <c r="J6" s="11"/>
      <c r="K6" s="11"/>
      <c r="L6" s="11"/>
      <c r="M6" s="11"/>
      <c r="N6" s="11"/>
      <c r="O6" s="12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3">
        <f>IFERROR(C5+C6,"")</f>
        <v>14059</v>
      </c>
      <c r="D7" s="13">
        <f t="shared" ref="D7:N7" si="1">IFERROR(D5+D6,"")</f>
        <v>24875.75</v>
      </c>
      <c r="E7" s="13">
        <f t="shared" si="1"/>
        <v>15531.93</v>
      </c>
      <c r="F7" s="13">
        <f t="shared" si="1"/>
        <v>-17675.27</v>
      </c>
      <c r="G7" s="13">
        <f t="shared" si="1"/>
        <v>16922.419999999998</v>
      </c>
      <c r="H7" s="13">
        <f t="shared" si="1"/>
        <v>19087.959999999995</v>
      </c>
      <c r="I7" s="13">
        <f t="shared" si="1"/>
        <v>18948.349999999999</v>
      </c>
      <c r="J7" s="13" t="str">
        <f t="shared" si="1"/>
        <v/>
      </c>
      <c r="K7" s="13" t="str">
        <f t="shared" si="1"/>
        <v/>
      </c>
      <c r="L7" s="13" t="str">
        <f t="shared" si="1"/>
        <v/>
      </c>
      <c r="M7" s="13" t="str">
        <f t="shared" si="1"/>
        <v/>
      </c>
      <c r="N7" s="13" t="str">
        <f t="shared" si="1"/>
        <v/>
      </c>
      <c r="O7" s="14">
        <f t="shared" si="0"/>
        <v>91750.139999999985</v>
      </c>
    </row>
    <row r="8" spans="1:15" ht="30" customHeight="1" x14ac:dyDescent="0.3">
      <c r="A8" s="1"/>
      <c r="B8" s="2" t="s">
        <v>5</v>
      </c>
      <c r="C8" s="11">
        <v>2400</v>
      </c>
      <c r="D8" s="11">
        <v>2500</v>
      </c>
      <c r="E8" s="11">
        <v>2600</v>
      </c>
      <c r="F8" s="11">
        <v>2700</v>
      </c>
      <c r="G8" s="11">
        <v>2900</v>
      </c>
      <c r="H8" s="11">
        <v>3000</v>
      </c>
      <c r="I8" s="11">
        <v>3200</v>
      </c>
      <c r="J8" s="11"/>
      <c r="K8" s="11"/>
      <c r="L8" s="11"/>
      <c r="M8" s="11"/>
      <c r="N8" s="11"/>
      <c r="O8" s="12">
        <f t="shared" si="0"/>
        <v>19300</v>
      </c>
    </row>
    <row r="9" spans="1:15" ht="30" customHeight="1" x14ac:dyDescent="0.3">
      <c r="A9" s="1"/>
      <c r="B9" s="6" t="s">
        <v>6</v>
      </c>
      <c r="C9" s="15">
        <f>IFERROR(C7-C8,"")</f>
        <v>11659</v>
      </c>
      <c r="D9" s="15">
        <f t="shared" ref="D9:O9" si="2">IFERROR(D7-D8,"")</f>
        <v>22375.75</v>
      </c>
      <c r="E9" s="15">
        <f t="shared" si="2"/>
        <v>12931.93</v>
      </c>
      <c r="F9" s="15">
        <f t="shared" si="2"/>
        <v>-20375.27</v>
      </c>
      <c r="G9" s="15">
        <f t="shared" si="2"/>
        <v>14022.419999999998</v>
      </c>
      <c r="H9" s="15">
        <f t="shared" si="2"/>
        <v>16087.959999999995</v>
      </c>
      <c r="I9" s="15">
        <f t="shared" si="2"/>
        <v>15748.349999999999</v>
      </c>
      <c r="J9" s="15" t="str">
        <f t="shared" si="2"/>
        <v/>
      </c>
      <c r="K9" s="15" t="str">
        <f t="shared" si="2"/>
        <v/>
      </c>
      <c r="L9" s="15" t="str">
        <f t="shared" si="2"/>
        <v/>
      </c>
      <c r="M9" s="15" t="str">
        <f t="shared" si="2"/>
        <v/>
      </c>
      <c r="N9" s="15" t="str">
        <f t="shared" si="2"/>
        <v/>
      </c>
      <c r="O9" s="16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Skapa en vinst-/förlustrapport i det här kalkylbladet. Ange år i cell B1 och företagsnamn i cell C2. Nettoinkomst beräknas automatiskt i cell L2. Diagram finns i cell B3" sqref="A1"/>
    <dataValidation allowBlank="1" showInputMessage="1" prompt="Den här cellen innehåller kalkylbladets rubrik. Ange företagsnamn i cellen nedan" sqref="C1:K1"/>
    <dataValidation allowBlank="1" showInputMessage="1" showErrorMessage="1" prompt="Nettoinkomst beräknas automatiskt i cellen nedan" sqref="L1:O1"/>
    <dataValidation allowBlank="1" showInputMessage="1" showErrorMessage="1" prompt="Verksamhetsinkomst beräknas automatiskt i cellerna till höger. Ange ränteinkomster som behandlas som utgifter i cellerna C6 till O6" sqref="B5"/>
    <dataValidation allowBlank="1" showInputMessage="1" showErrorMessage="1" prompt="Ange ränteinkomster som behandlas som utgifter i cellerna till höger. Inkomst innan inkomstskatt beräknas automatiskt i cellerna C7 till O7" sqref="B6"/>
    <dataValidation allowBlank="1" showInputMessage="1" showErrorMessage="1" prompt="Inkomst innan inkomstskatt beräknas automatiskt i cellerna till höger. Ange utgifter för inkomstskatt i cellerna C8 till O8" sqref="B7"/>
    <dataValidation allowBlank="1" showInputMessage="1" showErrorMessage="1" prompt="Ange utgifter för inkomstskatt i cellerna till höger Nettoinkomst beräknas automatiskt i cellerna C9 till O9" sqref="B8"/>
    <dataValidation allowBlank="1" showInputMessage="1" showErrorMessage="1" prompt="Nettoinkomst beräknas automatiskt i cellerna till höger" sqref="B9"/>
    <dataValidation allowBlank="1" showInputMessage="1" showErrorMessage="1" prompt="Ange år i den här cellen" sqref="B1"/>
    <dataValidation allowBlank="1" showInputMessage="1" showErrorMessage="1" prompt="Nettoinkomst beräknas automatiskt i den här cellen. Ange intäktsinformation i tabellen Intäkter och verksamhetsutgifter i tabellen Utgifter" sqref="L2:O2"/>
    <dataValidation allowBlank="1" showInputMessage="1" showErrorMessage="1" prompt="Ange företagets namn i den här cellen. Nettoinkomst beräknas automatiskt i cellen till höger" sqref="C2:K2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23"/>
      <c r="B1" s="39" t="str">
        <f>Driftsutgifter!B1:B2</f>
        <v>ÅR</v>
      </c>
      <c r="C1" s="40" t="s">
        <v>33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'Vinster och förluster'!C2:K2</f>
        <v>FÖRETAGETS NAMN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0" t="s">
        <v>23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 t="s">
        <v>17</v>
      </c>
      <c r="L3" s="21" t="s">
        <v>19</v>
      </c>
      <c r="M3" s="21" t="s">
        <v>20</v>
      </c>
      <c r="N3" s="21" t="s">
        <v>21</v>
      </c>
      <c r="O3" s="21" t="s">
        <v>22</v>
      </c>
    </row>
    <row r="4" spans="1:15" ht="30" customHeight="1" x14ac:dyDescent="0.3">
      <c r="A4" s="1"/>
      <c r="B4" s="10" t="s">
        <v>24</v>
      </c>
      <c r="C4" s="24">
        <v>50000</v>
      </c>
      <c r="D4" s="24">
        <v>63098</v>
      </c>
      <c r="E4" s="24">
        <v>55125</v>
      </c>
      <c r="F4" s="24">
        <v>23881</v>
      </c>
      <c r="G4" s="24">
        <v>60775.31</v>
      </c>
      <c r="H4" s="24">
        <v>63814.080000000002</v>
      </c>
      <c r="I4" s="24">
        <v>67004.78</v>
      </c>
      <c r="J4" s="24">
        <v>89000</v>
      </c>
      <c r="K4" s="24"/>
      <c r="L4" s="24"/>
      <c r="M4" s="24"/>
      <c r="N4" s="24"/>
      <c r="O4" s="24">
        <f>SUM(C4:N4)</f>
        <v>472698.17000000004</v>
      </c>
    </row>
    <row r="5" spans="1:15" ht="30" customHeight="1" x14ac:dyDescent="0.3">
      <c r="A5" s="1"/>
      <c r="B5" s="10" t="s">
        <v>25</v>
      </c>
      <c r="C5" s="24">
        <v>0</v>
      </c>
      <c r="D5" s="24">
        <v>-500</v>
      </c>
      <c r="E5" s="24">
        <v>0</v>
      </c>
      <c r="F5" s="24">
        <v>0</v>
      </c>
      <c r="G5" s="24">
        <v>-234</v>
      </c>
      <c r="H5" s="24">
        <v>0</v>
      </c>
      <c r="I5" s="24">
        <v>0</v>
      </c>
      <c r="J5" s="24">
        <v>-300</v>
      </c>
      <c r="K5" s="24"/>
      <c r="L5" s="24"/>
      <c r="M5" s="24"/>
      <c r="N5" s="24"/>
      <c r="O5" s="24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24">
        <v>-5000</v>
      </c>
      <c r="D6" s="24">
        <v>-5250</v>
      </c>
      <c r="E6" s="24">
        <v>-5513</v>
      </c>
      <c r="F6" s="24">
        <v>-5788</v>
      </c>
      <c r="G6" s="24">
        <v>-6078</v>
      </c>
      <c r="H6" s="24">
        <v>-5324</v>
      </c>
      <c r="I6" s="24">
        <v>-6700</v>
      </c>
      <c r="J6" s="24">
        <v>-400</v>
      </c>
      <c r="K6" s="24"/>
      <c r="L6" s="24"/>
      <c r="M6" s="24"/>
      <c r="N6" s="24"/>
      <c r="O6" s="24">
        <f t="shared" si="0"/>
        <v>-40053</v>
      </c>
    </row>
    <row r="7" spans="1:15" ht="30" customHeight="1" x14ac:dyDescent="0.3">
      <c r="A7" s="1"/>
      <c r="B7" s="10" t="s">
        <v>27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2000</v>
      </c>
      <c r="K7" s="24"/>
      <c r="L7" s="24"/>
      <c r="M7" s="24"/>
      <c r="N7" s="24"/>
      <c r="O7" s="24">
        <f t="shared" si="0"/>
        <v>2000</v>
      </c>
    </row>
    <row r="8" spans="1:15" ht="30" customHeight="1" x14ac:dyDescent="0.3">
      <c r="A8" s="1"/>
      <c r="B8" s="10" t="s">
        <v>28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  <c r="K8" s="24"/>
      <c r="L8" s="24"/>
      <c r="M8" s="24"/>
      <c r="N8" s="24"/>
      <c r="O8" s="24">
        <f t="shared" si="0"/>
        <v>0</v>
      </c>
    </row>
    <row r="9" spans="1:15" ht="30" customHeight="1" x14ac:dyDescent="0.3">
      <c r="A9" s="1"/>
      <c r="B9" s="10" t="s">
        <v>29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24"/>
      <c r="N9" s="24"/>
      <c r="O9" s="24">
        <f t="shared" si="0"/>
        <v>0</v>
      </c>
    </row>
    <row r="10" spans="1:15" ht="30" customHeight="1" x14ac:dyDescent="0.3">
      <c r="A10" s="1"/>
      <c r="B10" s="10" t="s">
        <v>30</v>
      </c>
      <c r="C10" s="25">
        <f>IF(SUM(C4:C9)=0,"",SUM(C4:C9))</f>
        <v>45000</v>
      </c>
      <c r="D10" s="25">
        <f t="shared" ref="D10:N10" si="1">IF(SUM(D4:D9)=0,"",SUM(D4:D9))</f>
        <v>57348</v>
      </c>
      <c r="E10" s="25">
        <f t="shared" si="1"/>
        <v>49612</v>
      </c>
      <c r="F10" s="25">
        <f t="shared" si="1"/>
        <v>18093</v>
      </c>
      <c r="G10" s="25">
        <f t="shared" si="1"/>
        <v>54463.31</v>
      </c>
      <c r="H10" s="25">
        <f t="shared" si="1"/>
        <v>58490.080000000002</v>
      </c>
      <c r="I10" s="25">
        <f t="shared" si="1"/>
        <v>60304.78</v>
      </c>
      <c r="J10" s="25">
        <f t="shared" si="1"/>
        <v>90300</v>
      </c>
      <c r="K10" s="25" t="str">
        <f t="shared" si="1"/>
        <v/>
      </c>
      <c r="L10" s="25" t="str">
        <f t="shared" si="1"/>
        <v/>
      </c>
      <c r="M10" s="25" t="str">
        <f t="shared" si="1"/>
        <v/>
      </c>
      <c r="N10" s="25" t="str">
        <f t="shared" si="1"/>
        <v/>
      </c>
      <c r="O10" s="26">
        <f>SUBTOTAL(109,Intäkter[YTD])</f>
        <v>433611.17000000004</v>
      </c>
    </row>
    <row r="11" spans="1:15" ht="30" customHeight="1" x14ac:dyDescent="0.3">
      <c r="A11" s="1"/>
      <c r="B11" s="9" t="s">
        <v>31</v>
      </c>
      <c r="C11" s="27">
        <v>20000</v>
      </c>
      <c r="D11" s="27">
        <v>21000</v>
      </c>
      <c r="E11" s="27">
        <v>22050</v>
      </c>
      <c r="F11" s="27">
        <v>23152.5</v>
      </c>
      <c r="G11" s="27">
        <v>24310.13</v>
      </c>
      <c r="H11" s="27">
        <v>25525.63</v>
      </c>
      <c r="I11" s="27">
        <v>26801.91</v>
      </c>
      <c r="J11" s="27">
        <v>48654</v>
      </c>
      <c r="K11" s="27"/>
      <c r="L11" s="27"/>
      <c r="M11" s="27"/>
      <c r="N11" s="27"/>
      <c r="O11" s="27">
        <f t="shared" si="0"/>
        <v>211494.17</v>
      </c>
    </row>
    <row r="12" spans="1:15" ht="30" customHeight="1" x14ac:dyDescent="0.3">
      <c r="B12" s="3" t="s">
        <v>32</v>
      </c>
      <c r="C12" s="28">
        <f>IFERROR(C10-C11,"")</f>
        <v>25000</v>
      </c>
      <c r="D12" s="28">
        <f t="shared" ref="D12:O12" si="2">IFERROR(D10-D11,"")</f>
        <v>36348</v>
      </c>
      <c r="E12" s="28">
        <f t="shared" si="2"/>
        <v>27562</v>
      </c>
      <c r="F12" s="28">
        <f t="shared" si="2"/>
        <v>-5059.5</v>
      </c>
      <c r="G12" s="28">
        <f t="shared" si="2"/>
        <v>30153.179999999997</v>
      </c>
      <c r="H12" s="28">
        <f t="shared" si="2"/>
        <v>32964.449999999997</v>
      </c>
      <c r="I12" s="28">
        <f t="shared" si="2"/>
        <v>33502.869999999995</v>
      </c>
      <c r="J12" s="28">
        <f t="shared" si="2"/>
        <v>41646</v>
      </c>
      <c r="K12" s="28" t="str">
        <f t="shared" si="2"/>
        <v/>
      </c>
      <c r="L12" s="28" t="str">
        <f t="shared" si="2"/>
        <v/>
      </c>
      <c r="M12" s="28" t="str">
        <f t="shared" si="2"/>
        <v/>
      </c>
      <c r="N12" s="28" t="str">
        <f t="shared" si="2"/>
        <v/>
      </c>
      <c r="O12" s="28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Ange intäkter från olika källor i tabellen Intäkter i det här kalkylbladet. Bruttovinst beräknas automatiskt" sqref="A1"/>
    <dataValidation allowBlank="1" showInputMessage="1" prompt="Den här cellen innehåller kalkylbladets rubrik. Företagsnamn uppdateras automatiskt i cellen nedan" sqref="C1:K1"/>
    <dataValidation allowBlank="1" showInputMessage="1" showErrorMessage="1" prompt="Ange månadsintäkter i den här kolumnen under den här rubriken" sqref="C3:N3"/>
    <dataValidation allowBlank="1" showInputMessage="1" showErrorMessage="1" prompt="Bruttovinst beräknas automatiskt i cellerna till höger" sqref="B12"/>
    <dataValidation allowBlank="1" showInputMessage="1" showErrorMessage="1" prompt="Ange kostnad för sålda varor i cellerna till höger. Bruttovinst beräknas automatiskt i raden nedan" sqref="B11"/>
    <dataValidation allowBlank="1" showInputMessage="1" showErrorMessage="1" prompt="Beloppet från kalenderårets början beräknas automatiskt i den här kolumnen under den här rubriken. Bruttovinst visas under tabellen under Kostnad för sålda varor" sqref="O3"/>
    <dataValidation allowBlank="1" showInputMessage="1" showErrorMessage="1" prompt="Ange eller anpassa intäktsposter i den här kolumnen under den här rubriken. Ange intäktsbelopp under varje månad till höger i denna rad" sqref="B3"/>
    <dataValidation allowBlank="1" showInputMessage="1" showErrorMessage="1" prompt="År uppdateras automatiskt i den här cellen och företagsnamn i cell C2." sqref="B1:B2"/>
    <dataValidation allowBlank="1" showInputMessage="1" showErrorMessage="1" prompt="Företagsnamn uppdateras automatiskt i cellen. Ange intäktsinformation i tabellen nedan.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tr">
        <f>'Vinster och förluster'!B1:B2</f>
        <v>ÅR</v>
      </c>
      <c r="C1" s="40" t="s">
        <v>49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'Vinster och förluster'!C2:K2</f>
        <v>FÖRETAGETS NAMN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19" t="s">
        <v>34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19</v>
      </c>
      <c r="M3" s="22" t="s">
        <v>20</v>
      </c>
      <c r="N3" s="22" t="s">
        <v>21</v>
      </c>
      <c r="O3" s="22" t="s">
        <v>22</v>
      </c>
    </row>
    <row r="4" spans="1:15" ht="30" customHeight="1" x14ac:dyDescent="0.3">
      <c r="A4" s="1"/>
      <c r="B4" s="8" t="s">
        <v>35</v>
      </c>
      <c r="C4" s="29">
        <v>7500</v>
      </c>
      <c r="D4" s="29">
        <v>7875</v>
      </c>
      <c r="E4" s="29">
        <v>8268.75</v>
      </c>
      <c r="F4" s="29">
        <v>8682.19</v>
      </c>
      <c r="G4" s="29">
        <v>9116.2999999999993</v>
      </c>
      <c r="H4" s="29">
        <v>9572.11</v>
      </c>
      <c r="I4" s="29">
        <v>10050.719999999999</v>
      </c>
      <c r="J4" s="29"/>
      <c r="K4" s="29"/>
      <c r="L4" s="29"/>
      <c r="M4" s="29"/>
      <c r="N4" s="29"/>
      <c r="O4" s="30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29">
        <v>500</v>
      </c>
      <c r="D5" s="29">
        <v>525</v>
      </c>
      <c r="E5" s="29">
        <v>551.25</v>
      </c>
      <c r="F5" s="29">
        <v>578.80999999999995</v>
      </c>
      <c r="G5" s="29">
        <v>607.75</v>
      </c>
      <c r="H5" s="29">
        <v>638.14</v>
      </c>
      <c r="I5" s="29">
        <v>670.05</v>
      </c>
      <c r="J5" s="29"/>
      <c r="K5" s="29"/>
      <c r="L5" s="29"/>
      <c r="M5" s="29"/>
      <c r="N5" s="29"/>
      <c r="O5" s="30">
        <f t="shared" si="0"/>
        <v>4071</v>
      </c>
    </row>
    <row r="6" spans="1:15" ht="30" customHeight="1" x14ac:dyDescent="0.3">
      <c r="A6" s="1"/>
      <c r="B6" s="8" t="s">
        <v>37</v>
      </c>
      <c r="C6" s="29">
        <v>1500</v>
      </c>
      <c r="D6" s="29">
        <v>1575</v>
      </c>
      <c r="E6" s="29">
        <v>1653.75</v>
      </c>
      <c r="F6" s="29">
        <v>1736.44</v>
      </c>
      <c r="G6" s="29">
        <v>1823.26</v>
      </c>
      <c r="H6" s="29">
        <v>1914.42</v>
      </c>
      <c r="I6" s="29">
        <v>2010.14</v>
      </c>
      <c r="J6" s="29"/>
      <c r="K6" s="29"/>
      <c r="L6" s="29"/>
      <c r="M6" s="29"/>
      <c r="N6" s="29"/>
      <c r="O6" s="30">
        <f>SUM(C6:N6)</f>
        <v>12213.01</v>
      </c>
    </row>
    <row r="7" spans="1:15" ht="30" customHeight="1" x14ac:dyDescent="0.3">
      <c r="A7" s="1"/>
      <c r="B7" s="8" t="s">
        <v>38</v>
      </c>
      <c r="C7" s="29">
        <v>475</v>
      </c>
      <c r="D7" s="29">
        <v>498.75</v>
      </c>
      <c r="E7" s="29">
        <v>523.69000000000005</v>
      </c>
      <c r="F7" s="29">
        <v>549.87</v>
      </c>
      <c r="G7" s="29">
        <v>577.37</v>
      </c>
      <c r="H7" s="29">
        <v>606.23</v>
      </c>
      <c r="I7" s="29">
        <v>636.54999999999995</v>
      </c>
      <c r="J7" s="29"/>
      <c r="K7" s="29"/>
      <c r="L7" s="29"/>
      <c r="M7" s="29"/>
      <c r="N7" s="29"/>
      <c r="O7" s="30">
        <f t="shared" si="0"/>
        <v>3867.46</v>
      </c>
    </row>
    <row r="8" spans="1:15" ht="30" customHeight="1" x14ac:dyDescent="0.3">
      <c r="A8" s="1"/>
      <c r="B8" s="8" t="s">
        <v>39</v>
      </c>
      <c r="C8" s="29">
        <v>123</v>
      </c>
      <c r="D8" s="29">
        <v>123</v>
      </c>
      <c r="E8" s="29">
        <v>123</v>
      </c>
      <c r="F8" s="29">
        <v>123</v>
      </c>
      <c r="G8" s="29">
        <v>123</v>
      </c>
      <c r="H8" s="29">
        <v>123</v>
      </c>
      <c r="I8" s="29">
        <v>123</v>
      </c>
      <c r="J8" s="29"/>
      <c r="K8" s="29"/>
      <c r="L8" s="29"/>
      <c r="M8" s="29"/>
      <c r="N8" s="29"/>
      <c r="O8" s="30">
        <f t="shared" si="0"/>
        <v>861</v>
      </c>
    </row>
    <row r="9" spans="1:15" ht="30" customHeight="1" x14ac:dyDescent="0.3">
      <c r="A9" s="1"/>
      <c r="B9" s="8" t="s">
        <v>40</v>
      </c>
      <c r="C9" s="29">
        <v>68</v>
      </c>
      <c r="D9" s="29">
        <v>68</v>
      </c>
      <c r="E9" s="29">
        <v>68</v>
      </c>
      <c r="F9" s="29">
        <v>68</v>
      </c>
      <c r="G9" s="29">
        <v>68</v>
      </c>
      <c r="H9" s="29">
        <v>68</v>
      </c>
      <c r="I9" s="29">
        <v>68</v>
      </c>
      <c r="J9" s="29"/>
      <c r="K9" s="29"/>
      <c r="L9" s="29"/>
      <c r="M9" s="29"/>
      <c r="N9" s="29"/>
      <c r="O9" s="30">
        <f t="shared" si="0"/>
        <v>476</v>
      </c>
    </row>
    <row r="10" spans="1:15" ht="30" customHeight="1" x14ac:dyDescent="0.3">
      <c r="A10" s="1"/>
      <c r="B10" s="8" t="s">
        <v>41</v>
      </c>
      <c r="C10" s="29">
        <v>125</v>
      </c>
      <c r="D10" s="29">
        <v>125</v>
      </c>
      <c r="E10" s="29">
        <v>125</v>
      </c>
      <c r="F10" s="29">
        <v>125</v>
      </c>
      <c r="G10" s="29">
        <v>125</v>
      </c>
      <c r="H10" s="29">
        <v>125</v>
      </c>
      <c r="I10" s="29">
        <v>125</v>
      </c>
      <c r="J10" s="29"/>
      <c r="K10" s="29"/>
      <c r="L10" s="29"/>
      <c r="M10" s="29"/>
      <c r="N10" s="29"/>
      <c r="O10" s="30">
        <f t="shared" si="0"/>
        <v>875</v>
      </c>
    </row>
    <row r="11" spans="1:15" ht="30" customHeight="1" x14ac:dyDescent="0.3">
      <c r="A11" s="1"/>
      <c r="B11" s="8" t="s">
        <v>42</v>
      </c>
      <c r="C11" s="29">
        <v>250</v>
      </c>
      <c r="D11" s="29">
        <v>262.5</v>
      </c>
      <c r="E11" s="29">
        <v>275.63</v>
      </c>
      <c r="F11" s="29">
        <v>289.41000000000003</v>
      </c>
      <c r="G11" s="29">
        <v>303.88</v>
      </c>
      <c r="H11" s="29">
        <v>319.07</v>
      </c>
      <c r="I11" s="29">
        <v>335.02</v>
      </c>
      <c r="J11" s="29"/>
      <c r="K11" s="29"/>
      <c r="L11" s="29"/>
      <c r="M11" s="29"/>
      <c r="N11" s="29"/>
      <c r="O11" s="30">
        <f>SUM(C11:N11)</f>
        <v>2035.51</v>
      </c>
    </row>
    <row r="12" spans="1:15" ht="30" customHeight="1" x14ac:dyDescent="0.3">
      <c r="A12" s="1"/>
      <c r="B12" s="8" t="s">
        <v>43</v>
      </c>
      <c r="C12" s="29">
        <v>100</v>
      </c>
      <c r="D12" s="29">
        <v>105</v>
      </c>
      <c r="E12" s="29">
        <v>110.25</v>
      </c>
      <c r="F12" s="29">
        <v>115.76</v>
      </c>
      <c r="G12" s="29">
        <v>121.55</v>
      </c>
      <c r="H12" s="29">
        <v>127.63</v>
      </c>
      <c r="I12" s="29">
        <v>134.01</v>
      </c>
      <c r="J12" s="29"/>
      <c r="K12" s="29"/>
      <c r="L12" s="29"/>
      <c r="M12" s="29"/>
      <c r="N12" s="29"/>
      <c r="O12" s="30">
        <f t="shared" si="0"/>
        <v>814.19999999999993</v>
      </c>
    </row>
    <row r="13" spans="1:15" ht="30" customHeight="1" x14ac:dyDescent="0.3">
      <c r="A13" s="1"/>
      <c r="B13" s="8" t="s">
        <v>44</v>
      </c>
      <c r="C13" s="29">
        <v>200</v>
      </c>
      <c r="D13" s="29">
        <v>210</v>
      </c>
      <c r="E13" s="29">
        <v>220.5</v>
      </c>
      <c r="F13" s="29">
        <v>231.53</v>
      </c>
      <c r="G13" s="29">
        <v>243.1</v>
      </c>
      <c r="H13" s="29">
        <v>255.26</v>
      </c>
      <c r="I13" s="29">
        <v>268.02</v>
      </c>
      <c r="J13" s="29"/>
      <c r="K13" s="29"/>
      <c r="L13" s="29"/>
      <c r="M13" s="29"/>
      <c r="N13" s="29"/>
      <c r="O13" s="30">
        <f t="shared" si="0"/>
        <v>1628.4099999999999</v>
      </c>
    </row>
    <row r="14" spans="1:15" ht="30" customHeight="1" x14ac:dyDescent="0.3">
      <c r="A14" s="1"/>
      <c r="B14" s="8" t="s">
        <v>45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/>
      <c r="K14" s="29"/>
      <c r="L14" s="29"/>
      <c r="M14" s="29"/>
      <c r="N14" s="29"/>
      <c r="O14" s="30">
        <f t="shared" si="0"/>
        <v>0</v>
      </c>
    </row>
    <row r="15" spans="1:15" ht="30" customHeight="1" x14ac:dyDescent="0.3">
      <c r="A15" s="1"/>
      <c r="B15" s="8" t="s">
        <v>46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/>
      <c r="K15" s="29"/>
      <c r="L15" s="29"/>
      <c r="M15" s="29"/>
      <c r="N15" s="29"/>
      <c r="O15" s="30">
        <f t="shared" si="0"/>
        <v>0</v>
      </c>
    </row>
    <row r="16" spans="1:15" ht="30" customHeight="1" x14ac:dyDescent="0.3">
      <c r="A16" s="1"/>
      <c r="B16" s="8" t="s">
        <v>47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/>
      <c r="K16" s="29"/>
      <c r="L16" s="29"/>
      <c r="M16" s="29"/>
      <c r="N16" s="29"/>
      <c r="O16" s="30">
        <f t="shared" si="0"/>
        <v>0</v>
      </c>
    </row>
    <row r="17" spans="2:15" ht="30" customHeight="1" x14ac:dyDescent="0.3">
      <c r="B17" s="8" t="s">
        <v>48</v>
      </c>
      <c r="C17" s="31">
        <f>IF(SUM(C4:C16)=0,"",SUM(C4:C16))</f>
        <v>10841</v>
      </c>
      <c r="D17" s="31">
        <f t="shared" ref="D17:N17" si="1">IF(SUM(D4:D16)=0,"",SUM(D4:D16))</f>
        <v>11367.25</v>
      </c>
      <c r="E17" s="31">
        <f t="shared" si="1"/>
        <v>11919.82</v>
      </c>
      <c r="F17" s="31">
        <f t="shared" si="1"/>
        <v>12500.010000000002</v>
      </c>
      <c r="G17" s="31">
        <f t="shared" si="1"/>
        <v>13109.21</v>
      </c>
      <c r="H17" s="31">
        <f t="shared" si="1"/>
        <v>13748.859999999999</v>
      </c>
      <c r="I17" s="31">
        <f t="shared" si="1"/>
        <v>14420.509999999998</v>
      </c>
      <c r="J17" s="31" t="str">
        <f t="shared" si="1"/>
        <v/>
      </c>
      <c r="K17" s="31" t="str">
        <f t="shared" si="1"/>
        <v/>
      </c>
      <c r="L17" s="31" t="str">
        <f t="shared" si="1"/>
        <v/>
      </c>
      <c r="M17" s="31" t="str">
        <f t="shared" si="1"/>
        <v/>
      </c>
      <c r="N17" s="31" t="str">
        <f t="shared" si="1"/>
        <v/>
      </c>
      <c r="O17" s="32">
        <f>SUBTOTAL(109,Utgifter[YTD])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Ange verksamhetsutgifter för den här månaden i den här kolumnen under den här rubriken" sqref="C3:N3"/>
    <dataValidation allowBlank="1" showInputMessage="1" showErrorMessage="1" prompt="Beloppet från kalenderårets början beräknas automatiskt i den här kolumnen under den här rubriken. Summa för verksamhetsutgifter finns i raden i slutet av tabellen" sqref="O3"/>
    <dataValidation allowBlank="1" showInputMessage="1" showErrorMessage="1" prompt="Ange eller anpassa poster för verksamhetsutgifter i den här kolumnen under den här rubriken" sqref="B3"/>
    <dataValidation allowBlank="1" showInputMessage="1" prompt="Den här cellen innehåller kalkylbladets rubrik. Företagsnamn uppdateras automatiskt i cellen nedan" sqref="C1:K1"/>
    <dataValidation allowBlank="1" showInputMessage="1" showErrorMessage="1" prompt="Ange verksamhetsutgifter i tabellen Utgifter i detta kalkylblad. Totalsumman beräknas automatiskt" sqref="A1"/>
    <dataValidation allowBlank="1" showInputMessage="1" showErrorMessage="1" prompt="År uppdateras automatiskt i den här cellen och företagsnamn i cell C2." sqref="B1:B2"/>
    <dataValidation allowBlank="1" showInputMessage="1" showErrorMessage="1" prompt="Företagsnamn uppdateras automatiskt i cellen. Ange utgiftsinformation i tabellen nedan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Vinster och förluster</vt:lpstr>
      <vt:lpstr>Intäkter</vt:lpstr>
      <vt:lpstr>Driftsutgifter</vt:lpstr>
      <vt:lpstr>Nettoinkomst</vt:lpstr>
      <vt:lpstr>Driftsutgifter!Utskriftsrubriker</vt:lpstr>
      <vt:lpstr>Intäkter!Utskriftsrubriker</vt:lpstr>
      <vt:lpstr>'Vinster och förluster'!Utskriftsrubriker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tester</cp:lastModifiedBy>
  <dcterms:created xsi:type="dcterms:W3CDTF">2018-02-27T04:33:55Z</dcterms:created>
  <dcterms:modified xsi:type="dcterms:W3CDTF">2018-04-27T05:50:33Z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