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800" windowHeight="12435"/>
  </bookViews>
  <sheets>
    <sheet name="LISTA ZALIHA OPREME" sheetId="1" r:id="rId1"/>
  </sheets>
  <definedNames>
    <definedName name="NaslovKolone1">Podaci[[#Headers],[Imovina ili redni broj]]</definedName>
    <definedName name="_xlnm.Print_Titles" localSheetId="0">'LISTA ZALIHA OPREME'!$3:$4</definedName>
    <definedName name="Slicer_Condition">#N/A</definedName>
    <definedName name="Slicer_Location">#N/A</definedName>
    <definedName name="Slicer_Years_of_service_left">#N/A</definedName>
  </definedNames>
  <calcPr calcId="171027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M8" i="1" l="1"/>
  <c r="O8" i="1" s="1"/>
  <c r="M9" i="1"/>
  <c r="O9" i="1" s="1"/>
  <c r="Q8" i="1"/>
  <c r="R8" i="1" s="1"/>
  <c r="Q9" i="1"/>
  <c r="R9" i="1" s="1"/>
  <c r="S8" i="1" l="1"/>
  <c r="S9" i="1"/>
  <c r="Q5" i="1"/>
  <c r="Q6" i="1"/>
  <c r="Q7" i="1"/>
  <c r="M5" i="1" l="1"/>
  <c r="O5" i="1" s="1"/>
  <c r="M6" i="1"/>
  <c r="O6" i="1" s="1"/>
  <c r="M7" i="1"/>
  <c r="O7" i="1" s="1"/>
  <c r="S5" i="1"/>
  <c r="S6" i="1"/>
  <c r="S7" i="1"/>
  <c r="R5" i="1" l="1"/>
  <c r="R7" i="1"/>
  <c r="R6" i="1"/>
</calcChain>
</file>

<file path=xl/sharedStrings.xml><?xml version="1.0" encoding="utf-8"?>
<sst xmlns="http://schemas.openxmlformats.org/spreadsheetml/2006/main" count="33" uniqueCount="28">
  <si>
    <t>LISTA ZALIHA OPREME</t>
  </si>
  <si>
    <t>FIZIČKO STANJE</t>
  </si>
  <si>
    <t>Imovina ili redni broj</t>
  </si>
  <si>
    <t>Model marke</t>
  </si>
  <si>
    <t>Lokacija</t>
  </si>
  <si>
    <t>Glavna poslovnica</t>
  </si>
  <si>
    <t>Istočna obala</t>
  </si>
  <si>
    <t>Stanje</t>
  </si>
  <si>
    <t>Dobro</t>
  </si>
  <si>
    <t>Odlično</t>
  </si>
  <si>
    <t>Loše</t>
  </si>
  <si>
    <t>Prodavac</t>
  </si>
  <si>
    <t>lokalni</t>
  </si>
  <si>
    <t xml:space="preserve">Preostale godine servisiranja </t>
  </si>
  <si>
    <t>FINANSIJSKI STATUS</t>
  </si>
  <si>
    <t>Početna vrednost</t>
  </si>
  <si>
    <t>Kapara</t>
  </si>
  <si>
    <t>Datum kupovine ili izdavanja</t>
  </si>
  <si>
    <t>Kamatna stopa</t>
  </si>
  <si>
    <t>Mesečna otplata</t>
  </si>
  <si>
    <t>Mesečni operativni troškovi</t>
  </si>
  <si>
    <t>Ukupan mesečni trošak</t>
  </si>
  <si>
    <t>Očekivana vrednosti na kraju dugoročnog kredita</t>
  </si>
  <si>
    <t>Godišnja linearna amortizacija</t>
  </si>
  <si>
    <t>Mesečna linearna amortizacija</t>
  </si>
  <si>
    <t>Trenutna vrednost</t>
  </si>
  <si>
    <t>Opis stavke (marka i model)</t>
  </si>
  <si>
    <t>Dugoročni kredit u godinama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</si>
</sst>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[$din.-81A]"/>
  </numFmts>
  <fonts count="4" x14ac:knownFonts="1">
    <font>
      <sz val="11"/>
      <color theme="1"/>
      <name val="Calibri"/>
      <family val="2"/>
      <scheme val="minor"/>
    </font>
    <font>
      <sz val="24"/>
      <color theme="9" tint="-0.499984740745262"/>
      <name val="Century Gothic"/>
      <family val="2"/>
      <scheme val="major"/>
    </font>
    <font>
      <b/>
      <sz val="12"/>
      <color theme="9" tint="-0.499984740745262"/>
      <name val="Century Gothic"/>
      <family val="2"/>
      <scheme val="maj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8">
    <xf numFmtId="0" fontId="0" fillId="0" borderId="0">
      <alignment wrapText="1"/>
    </xf>
    <xf numFmtId="0" fontId="2" fillId="3" borderId="2" applyNumberFormat="0" applyProtection="0">
      <alignment horizontal="center" vertical="center"/>
    </xf>
    <xf numFmtId="0" fontId="2" fillId="4" borderId="3" applyNumberFormat="0" applyProtection="0">
      <alignment horizontal="center" vertical="center"/>
    </xf>
    <xf numFmtId="164" fontId="3" fillId="0" borderId="0" applyFont="0" applyFill="0" applyBorder="0" applyProtection="0">
      <alignment horizontal="right"/>
    </xf>
    <xf numFmtId="164" fontId="3" fillId="2" borderId="0" applyFont="0" applyBorder="0" applyProtection="0">
      <alignment horizontal="right"/>
    </xf>
    <xf numFmtId="10" fontId="3" fillId="0" borderId="0" applyFont="0" applyFill="0" applyBorder="0" applyAlignment="0" applyProtection="0"/>
    <xf numFmtId="0" fontId="1" fillId="0" borderId="1" applyNumberFormat="0" applyFill="0" applyAlignment="0" applyProtection="0"/>
    <xf numFmtId="14" fontId="3" fillId="0" borderId="0" applyFont="0" applyFill="0" applyBorder="0">
      <alignment horizontal="right"/>
    </xf>
  </cellStyleXfs>
  <cellXfs count="14">
    <xf numFmtId="0" fontId="0" fillId="0" borderId="0" xfId="0">
      <alignment wrapText="1"/>
    </xf>
    <xf numFmtId="0" fontId="0" fillId="0" borderId="0" xfId="0" applyAlignment="1">
      <alignment horizontal="left"/>
    </xf>
    <xf numFmtId="0" fontId="1" fillId="0" borderId="1" xfId="6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>
      <alignment wrapText="1"/>
    </xf>
    <xf numFmtId="10" fontId="0" fillId="0" borderId="0" xfId="5" applyFont="1" applyFill="1" applyBorder="1" applyAlignment="1">
      <alignment wrapText="1"/>
    </xf>
    <xf numFmtId="165" fontId="0" fillId="0" borderId="0" xfId="3" applyNumberFormat="1" applyFont="1" applyFill="1" applyBorder="1">
      <alignment horizontal="right"/>
    </xf>
    <xf numFmtId="165" fontId="0" fillId="2" borderId="0" xfId="4" applyNumberFormat="1" applyFont="1" applyBorder="1">
      <alignment horizontal="right"/>
    </xf>
    <xf numFmtId="14" fontId="0" fillId="0" borderId="0" xfId="7" applyNumberFormat="1" applyFont="1" applyFill="1" applyBorder="1">
      <alignment horizontal="right"/>
    </xf>
    <xf numFmtId="0" fontId="1" fillId="0" borderId="1" xfId="6" applyAlignment="1">
      <alignment horizontal="center"/>
    </xf>
    <xf numFmtId="0" fontId="2" fillId="3" borderId="2" xfId="1">
      <alignment horizontal="center" vertical="center"/>
    </xf>
    <xf numFmtId="0" fontId="2" fillId="4" borderId="3" xfId="2">
      <alignment horizontal="center" vertical="center"/>
    </xf>
    <xf numFmtId="0" fontId="1" fillId="0" borderId="1" xfId="6" applyAlignment="1">
      <alignment wrapText="1"/>
    </xf>
  </cellXfs>
  <cellStyles count="8">
    <cellStyle name="Currency" xfId="3" builtinId="4" customBuiltin="1"/>
    <cellStyle name="Currency [0]" xfId="4" builtinId="7" customBuiltin="1"/>
    <cellStyle name="Datum" xfId="7"/>
    <cellStyle name="Heading 1" xfId="1" builtinId="16" customBuiltin="1"/>
    <cellStyle name="Heading 2" xfId="2" builtinId="17" customBuiltin="1"/>
    <cellStyle name="Normal" xfId="0" builtinId="0" customBuiltin="1"/>
    <cellStyle name="Percent" xfId="5" builtinId="5" customBuiltin="1"/>
    <cellStyle name="Title" xfId="6" builtinId="15" customBuiltin="1"/>
  </cellStyles>
  <dxfs count="17">
    <dxf>
      <numFmt numFmtId="165" formatCode="#,##0.00\ [$din.-81A]"/>
    </dxf>
    <dxf>
      <numFmt numFmtId="165" formatCode="#,##0.00\ [$din.-81A]"/>
    </dxf>
    <dxf>
      <numFmt numFmtId="165" formatCode="#,##0.00\ [$din.-81A]"/>
    </dxf>
    <dxf>
      <numFmt numFmtId="165" formatCode="#,##0.00\ [$din.-81A]"/>
    </dxf>
    <dxf>
      <numFmt numFmtId="165" formatCode="#,##0.00\ [$din.-81A]"/>
    </dxf>
    <dxf>
      <numFmt numFmtId="165" formatCode="#,##0.00\ [$din.-81A]"/>
    </dxf>
    <dxf>
      <numFmt numFmtId="165" formatCode="#,##0.00\ [$din.-81A]"/>
    </dxf>
    <dxf>
      <numFmt numFmtId="166" formatCode="d/m/yyyy"/>
    </dxf>
    <dxf>
      <numFmt numFmtId="165" formatCode="#,##0.00\ [$din.-81A]"/>
    </dxf>
    <dxf>
      <numFmt numFmtId="165" formatCode="#,##0.00\ [$din.-81A]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</dxfs>
  <tableStyles count="1" defaultTableStyle="Lista zaliha opreme" defaultPivotStyle="PivotStyleLight16">
    <tableStyle name="Lista zaliha opreme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323849</xdr:colOff>
      <xdr:row>0</xdr:row>
      <xdr:rowOff>9524</xdr:rowOff>
    </xdr:from>
    <xdr:to>
      <xdr:col>8</xdr:col>
      <xdr:colOff>781049</xdr:colOff>
      <xdr:row>1</xdr:row>
      <xdr:rowOff>161924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Lokacija" descr="Tabela „Filtriranje podataka“ po lokaciji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okacij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695949" y="9524"/>
              <a:ext cx="3057525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sr-latn-rs" sz="1100"/>
                <a:t>Ovaj oblik predstavlja segmentator tabele. Segmentatori tabela podržani su u programu Excel 2013 ili novijim verzijama.
Segmentator ne može da se koristi ako je oblik izmenjen u starijoj verziji programa Excel ili ako je radna sveska sačuvana u programu Excel 2007 ili starijoj verziji.</a:t>
              </a:r>
            </a:p>
          </xdr:txBody>
        </xdr:sp>
      </mc:Fallback>
    </mc:AlternateContent>
    <xdr:clientData fPrintsWithSheet="0"/>
  </xdr:twoCellAnchor>
  <xdr:twoCellAnchor editAs="oneCell">
    <xdr:from>
      <xdr:col>10</xdr:col>
      <xdr:colOff>47624</xdr:colOff>
      <xdr:row>0</xdr:row>
      <xdr:rowOff>0</xdr:rowOff>
    </xdr:from>
    <xdr:to>
      <xdr:col>11</xdr:col>
      <xdr:colOff>809625</xdr:colOff>
      <xdr:row>1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Stanje" descr="Tabela „Filtriranje podataka“ po uslovu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nj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29674" y="0"/>
              <a:ext cx="2047876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sr-latn-rs" sz="1100"/>
                <a:t>Ovaj oblik predstavlja segmentator tabele. Segmentatori tabela podržani su u programu Excel 2013 ili novijim verzijama.
Segmentator ne može da se koristi ako je oblik izmenjen u starijoj verziji programa Excel ili ako je radna sveska sačuvana u programu Excel 2007 ili starijoj verziji.</a:t>
              </a:r>
            </a:p>
          </xdr:txBody>
        </xdr:sp>
      </mc:Fallback>
    </mc:AlternateContent>
    <xdr:clientData fPrintsWithSheet="0"/>
  </xdr:twoCellAnchor>
  <xdr:twoCellAnchor editAs="oneCell">
    <xdr:from>
      <xdr:col>13</xdr:col>
      <xdr:colOff>28574</xdr:colOff>
      <xdr:row>0</xdr:row>
      <xdr:rowOff>0</xdr:rowOff>
    </xdr:from>
    <xdr:to>
      <xdr:col>14</xdr:col>
      <xdr:colOff>514349</xdr:colOff>
      <xdr:row>1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Preostale godine servisiranja " descr="Tabela „Filtriranje podataka“ po preostalim godinama servisiranja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eostale godine servisiranja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25224" y="0"/>
              <a:ext cx="1933575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sr-latn-rs" sz="1100"/>
                <a:t>Ovaj oblik predstavlja segmentator tabele. Segmentatori tabela podržani su u programu Excel 2013 ili novijim verzijama.
Segmentator ne može da se koristi ako je oblik izmenjen u starijoj verziji programa Excel ili ako je radna sveska sačuvana u programu Excel 2007 ili starijoj verziji.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Location" sourceName="Lokacija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ondition" sourceName="Stanje">
  <extLst>
    <x:ext xmlns:x15="http://schemas.microsoft.com/office/spreadsheetml/2010/11/main" uri="{2F2917AC-EB37-4324-AD4E-5DD8C200BD13}">
      <x15:tableSlicerCache tableId="1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Years_of_service_left" sourceName="Preostale godine servisiranja ">
  <extLst>
    <x:ext xmlns:x15="http://schemas.microsoft.com/office/spreadsheetml/2010/11/main" uri="{2F2917AC-EB37-4324-AD4E-5DD8C200BD13}">
      <x15:tableSlicerCache tableId="1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Lokacija" cache="Slicer_Location" caption="Lokacija" columnCount="3" rowHeight="241300"/>
  <slicer name="Stanje" cache="Slicer_Condition" caption="Stanje" columnCount="3" rowHeight="241300"/>
  <slicer name="Preostale godine servisiranja " cache="Slicer_Years_of_service_left" caption="Preostale godine servisiranja " columnCount="6" rowHeight="241300"/>
</slicers>
</file>

<file path=xl/tables/table1.xml><?xml version="1.0" encoding="utf-8"?>
<table xmlns="http://schemas.openxmlformats.org/spreadsheetml/2006/main" id="1" name="Podaci" displayName="Podaci" ref="B4:S9" totalsRowShown="0">
  <autoFilter ref="B4:S9"/>
  <tableColumns count="18">
    <tableColumn id="1" name="Imovina ili redni broj"/>
    <tableColumn id="2" name="Opis stavke (marka i model)"/>
    <tableColumn id="3" name="Lokacija"/>
    <tableColumn id="4" name="Stanje"/>
    <tableColumn id="5" name="Prodavac"/>
    <tableColumn id="6" name="Preostale godine servisiranja "/>
    <tableColumn id="7" name="Početna vrednost" dataDxfId="9"/>
    <tableColumn id="8" name="Kapara" dataDxfId="8"/>
    <tableColumn id="9" name="Datum kupovine ili izdavanja" dataDxfId="7"/>
    <tableColumn id="10" name="Dugoročni kredit u godinama"/>
    <tableColumn id="11" name="Kamatna stopa"/>
    <tableColumn id="12" name="Mesečna otplata" dataDxfId="6">
      <calculatedColumnFormula>IFERROR(IF(AND(Podaci[[#This Row],[Početna vrednost]]&gt;0,Podaci[[#This Row],[Početna vrednost]]&lt;&gt;Podaci[[#This Row],[Kapara]]),-1*PMT(Podaci[[#This Row],[Kamatna stopa]]/12,Podaci[[#This Row],[Dugoročni kredit u godinama]]*12,Podaci[[#This Row],[Početna vrednost]]-Podaci[[#This Row],[Kapara]]),0),0)</calculatedColumnFormula>
    </tableColumn>
    <tableColumn id="13" name="Mesečni operativni troškovi" dataDxfId="5"/>
    <tableColumn id="14" name="Ukupan mesečni trošak" dataDxfId="4">
      <calculatedColumnFormula>IFERROR(Podaci[[#This Row],[Mesečni operativni troškovi]]+Podaci[[#This Row],[Mesečna otplata]],"")</calculatedColumnFormula>
    </tableColumn>
    <tableColumn id="15" name="Očekivana vrednosti na kraju dugoročnog kredita" dataDxfId="3"/>
    <tableColumn id="16" name="Godišnja linearna amortizacija" dataDxfId="2">
      <calculatedColumnFormula>IFERROR(IF(Podaci[[#This Row],[Početna vrednost]]&gt;0,SLN(Podaci[[#This Row],[Početna vrednost]],Podaci[[#This Row],[Očekivana vrednosti na kraju dugoročnog kredita]],Podaci[[#This Row],[Preostale godine servisiranja ]]),0),0)</calculatedColumnFormula>
    </tableColumn>
    <tableColumn id="17" name="Mesečna linearna amortizacija" dataDxfId="1">
      <calculatedColumnFormula>IFERROR(Podaci[[#This Row],[Godišnja linearna amortizacija]]/12,0)</calculatedColumnFormula>
    </tableColumn>
    <tableColumn id="18" name="Trenutna vrednost" dataDxfId="0">
      <calculatedColumnFormula>IFERROR(Podaci[[#This Row],[Početna vrednost]]-(Podaci[[#This Row],[Godišnja linearna amortizacija]]*((TODAY()-Podaci[[#This Row],[Datum kupovine ili izdavanja]])/365)),0)</calculatedColumnFormula>
    </tableColumn>
  </tableColumns>
  <tableStyleInfo name="Lista zaliha opreme" showFirstColumn="0" showLastColumn="0" showRowStripes="1" showColumnStripes="0"/>
  <extLst>
    <ext xmlns:x14="http://schemas.microsoft.com/office/spreadsheetml/2009/9/main" uri="{504A1905-F514-4f6f-8877-14C23A59335A}">
      <x14:table altTextSummary="Unesite fizičko stanje i finansijski status opreme u ovu tabelu. Mesečna pretplata, ukupni mesečni trošak, godišnja i mesečna amortizacija i trenutna vrednost automatski se izračunavaju"/>
    </ext>
  </extLst>
</table>
</file>

<file path=xl/theme/theme1.xml><?xml version="1.0" encoding="utf-8"?>
<a:theme xmlns:a="http://schemas.openxmlformats.org/drawingml/2006/main" name="QLS">
  <a:themeElements>
    <a:clrScheme name="QLS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QLS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S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4.28515625" style="1" customWidth="1"/>
    <col min="3" max="3" width="19.7109375" customWidth="1"/>
    <col min="4" max="4" width="16.85546875" customWidth="1"/>
    <col min="5" max="5" width="14.7109375" customWidth="1"/>
    <col min="6" max="6" width="12.28515625" customWidth="1"/>
    <col min="7" max="7" width="19.140625" customWidth="1"/>
    <col min="8" max="8" width="19.85546875" customWidth="1"/>
    <col min="9" max="9" width="18" customWidth="1"/>
    <col min="10" max="10" width="19.7109375" customWidth="1"/>
    <col min="11" max="11" width="19.28515625" customWidth="1"/>
    <col min="12" max="12" width="18.140625" customWidth="1"/>
    <col min="13" max="13" width="14.7109375" customWidth="1"/>
    <col min="14" max="14" width="21.7109375" customWidth="1"/>
    <col min="15" max="15" width="19.85546875" customWidth="1"/>
    <col min="16" max="16" width="29.7109375" customWidth="1"/>
    <col min="17" max="18" width="19.7109375" customWidth="1"/>
    <col min="19" max="19" width="16.7109375" customWidth="1"/>
    <col min="20" max="20" width="2.7109375" customWidth="1"/>
  </cols>
  <sheetData>
    <row r="1" spans="2:19" ht="60" customHeight="1" thickBot="1" x14ac:dyDescent="0.45">
      <c r="B1" s="13" t="s">
        <v>0</v>
      </c>
      <c r="C1" s="13"/>
      <c r="D1" s="13"/>
      <c r="E1" s="13"/>
      <c r="F1" s="13"/>
      <c r="G1" s="10"/>
      <c r="H1" s="10"/>
      <c r="I1" s="10"/>
      <c r="J1" s="10"/>
      <c r="K1" s="10"/>
      <c r="L1" s="10"/>
      <c r="M1" s="10"/>
      <c r="N1" s="13"/>
      <c r="O1" s="13"/>
      <c r="P1" s="2"/>
      <c r="Q1" s="2"/>
      <c r="R1" s="2"/>
      <c r="S1" s="2"/>
    </row>
    <row r="2" spans="2:19" ht="23.1" customHeight="1" x14ac:dyDescent="0.25">
      <c r="B2"/>
    </row>
    <row r="3" spans="2:19" ht="30" customHeight="1" x14ac:dyDescent="0.25">
      <c r="B3" s="11" t="s">
        <v>1</v>
      </c>
      <c r="C3" s="11"/>
      <c r="D3" s="11"/>
      <c r="E3" s="11"/>
      <c r="F3" s="11"/>
      <c r="G3" s="11"/>
      <c r="H3" s="12" t="s">
        <v>14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2:19" ht="30" customHeight="1" x14ac:dyDescent="0.25">
      <c r="B4" s="3" t="s">
        <v>2</v>
      </c>
      <c r="C4" s="3" t="s">
        <v>26</v>
      </c>
      <c r="D4" s="3" t="s">
        <v>4</v>
      </c>
      <c r="E4" s="3" t="s">
        <v>7</v>
      </c>
      <c r="F4" s="3" t="s">
        <v>11</v>
      </c>
      <c r="G4" s="3" t="s">
        <v>13</v>
      </c>
      <c r="H4" s="3" t="s">
        <v>15</v>
      </c>
      <c r="I4" s="3" t="s">
        <v>16</v>
      </c>
      <c r="J4" s="3" t="s">
        <v>17</v>
      </c>
      <c r="K4" s="3" t="s">
        <v>27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  <c r="R4" s="3" t="s">
        <v>24</v>
      </c>
      <c r="S4" s="3" t="s">
        <v>25</v>
      </c>
    </row>
    <row r="5" spans="2:19" ht="30" customHeight="1" x14ac:dyDescent="0.25">
      <c r="B5" s="4">
        <v>123</v>
      </c>
      <c r="C5" s="3" t="s">
        <v>3</v>
      </c>
      <c r="D5" s="3" t="s">
        <v>5</v>
      </c>
      <c r="E5" s="3" t="s">
        <v>8</v>
      </c>
      <c r="F5" s="3" t="s">
        <v>12</v>
      </c>
      <c r="G5" s="5">
        <v>5</v>
      </c>
      <c r="H5" s="7">
        <v>3000000</v>
      </c>
      <c r="I5" s="7">
        <v>500000</v>
      </c>
      <c r="J5" s="9">
        <f ca="1">DATE(YEAR(TODAY())-2, 1,1)</f>
        <v>42370</v>
      </c>
      <c r="K5" s="5">
        <v>4</v>
      </c>
      <c r="L5" s="6">
        <v>0.1</v>
      </c>
      <c r="M5" s="8">
        <f>IFERROR(IF(AND(Podaci[[#This Row],[Početna vrednost]]&gt;0,Podaci[[#This Row],[Početna vrednost]]&lt;&gt;Podaci[[#This Row],[Kapara]]),-1*PMT(Podaci[[#This Row],[Kamatna stopa]]/12,Podaci[[#This Row],[Dugoročni kredit u godinama]]*12,Podaci[[#This Row],[Početna vrednost]]-Podaci[[#This Row],[Kapara]]),0),0)</f>
        <v>63406.458586867964</v>
      </c>
      <c r="N5" s="7">
        <v>20000</v>
      </c>
      <c r="O5" s="8">
        <f>IFERROR(Podaci[[#This Row],[Mesečni operativni troškovi]]+Podaci[[#This Row],[Mesečna otplata]],"")</f>
        <v>83406.458586867957</v>
      </c>
      <c r="P5" s="7">
        <v>2000000</v>
      </c>
      <c r="Q5" s="8">
        <f>IFERROR(IF(Podaci[[#This Row],[Početna vrednost]]&gt;0,SLN(Podaci[[#This Row],[Početna vrednost]],Podaci[[#This Row],[Očekivana vrednosti na kraju dugoročnog kredita]],Podaci[[#This Row],[Preostale godine servisiranja ]]),0),0)</f>
        <v>200000</v>
      </c>
      <c r="R5" s="8">
        <f>IFERROR(Podaci[[#This Row],[Godišnja linearna amortizacija]]/12,0)</f>
        <v>16666.666666666668</v>
      </c>
      <c r="S5" s="8">
        <f ca="1">IFERROR(Podaci[[#This Row],[Početna vrednost]]-(Podaci[[#This Row],[Godišnja linearna amortizacija]]*((TODAY()-Podaci[[#This Row],[Datum kupovine ili izdavanja]])/365)),0)</f>
        <v>2501369.8630136987</v>
      </c>
    </row>
    <row r="6" spans="2:19" ht="30" customHeight="1" x14ac:dyDescent="0.25">
      <c r="B6" s="4">
        <v>456</v>
      </c>
      <c r="C6" s="3" t="s">
        <v>3</v>
      </c>
      <c r="D6" s="3" t="s">
        <v>5</v>
      </c>
      <c r="E6" s="3" t="s">
        <v>9</v>
      </c>
      <c r="F6" s="3" t="s">
        <v>12</v>
      </c>
      <c r="G6" s="5">
        <v>3</v>
      </c>
      <c r="H6" s="7">
        <v>500000</v>
      </c>
      <c r="I6" s="7">
        <v>500000</v>
      </c>
      <c r="J6" s="9">
        <f ca="1">DATE(YEAR(TODAY())-1, 1,1)</f>
        <v>42736</v>
      </c>
      <c r="K6" s="5"/>
      <c r="L6" s="6"/>
      <c r="M6" s="8">
        <f>IFERROR(IF(AND(Podaci[[#This Row],[Početna vrednost]]&gt;0,Podaci[[#This Row],[Početna vrednost]]&lt;&gt;Podaci[[#This Row],[Kapara]]),-1*PMT(Podaci[[#This Row],[Kamatna stopa]]/12,Podaci[[#This Row],[Dugoročni kredit u godinama]]*12,Podaci[[#This Row],[Početna vrednost]]-Podaci[[#This Row],[Kapara]]),0),0)</f>
        <v>0</v>
      </c>
      <c r="N6" s="7">
        <v>2000</v>
      </c>
      <c r="O6" s="8">
        <f>IFERROR(Podaci[[#This Row],[Mesečni operativni troškovi]]+Podaci[[#This Row],[Mesečna otplata]],"")</f>
        <v>2000</v>
      </c>
      <c r="P6" s="7"/>
      <c r="Q6" s="8">
        <f>IFERROR(IF(Podaci[[#This Row],[Početna vrednost]]&gt;0,SLN(Podaci[[#This Row],[Početna vrednost]],Podaci[[#This Row],[Očekivana vrednosti na kraju dugoročnog kredita]],Podaci[[#This Row],[Preostale godine servisiranja ]]),0),0)</f>
        <v>166666.66666666666</v>
      </c>
      <c r="R6" s="8">
        <f>IFERROR(Podaci[[#This Row],[Godišnja linearna amortizacija]]/12,0)</f>
        <v>13888.888888888889</v>
      </c>
      <c r="S6" s="8">
        <f ca="1">IFERROR(Podaci[[#This Row],[Početna vrednost]]-(Podaci[[#This Row],[Godišnja linearna amortizacija]]*((TODAY()-Podaci[[#This Row],[Datum kupovine ili izdavanja]])/365)),0)</f>
        <v>251598.17351598173</v>
      </c>
    </row>
    <row r="7" spans="2:19" ht="30" customHeight="1" x14ac:dyDescent="0.25">
      <c r="B7" s="4">
        <v>789</v>
      </c>
      <c r="C7" s="3" t="s">
        <v>3</v>
      </c>
      <c r="D7" s="3" t="s">
        <v>6</v>
      </c>
      <c r="E7" s="3" t="s">
        <v>10</v>
      </c>
      <c r="F7" s="3" t="s">
        <v>12</v>
      </c>
      <c r="G7" s="5">
        <v>6</v>
      </c>
      <c r="H7" s="7">
        <v>5000000</v>
      </c>
      <c r="I7" s="7">
        <v>2000000</v>
      </c>
      <c r="J7" s="9">
        <f ca="1">TODAY()</f>
        <v>43280</v>
      </c>
      <c r="K7" s="5">
        <v>5</v>
      </c>
      <c r="L7" s="6">
        <v>0.05</v>
      </c>
      <c r="M7" s="8">
        <f>IFERROR(IF(AND(Podaci[[#This Row],[Početna vrednost]]&gt;0,Podaci[[#This Row],[Početna vrednost]]&lt;&gt;Podaci[[#This Row],[Kapara]]),-1*PMT(Podaci[[#This Row],[Kamatna stopa]]/12,Podaci[[#This Row],[Dugoročni kredit u godinama]]*12,Podaci[[#This Row],[Početna vrednost]]-Podaci[[#This Row],[Kapara]]),0),0)</f>
        <v>56613.700932032807</v>
      </c>
      <c r="N7" s="7">
        <v>4000</v>
      </c>
      <c r="O7" s="8">
        <f>IFERROR(Podaci[[#This Row],[Mesečni operativni troškovi]]+Podaci[[#This Row],[Mesečna otplata]],"")</f>
        <v>60613.700932032807</v>
      </c>
      <c r="P7" s="7">
        <v>150000</v>
      </c>
      <c r="Q7" s="8">
        <f>IFERROR(IF(Podaci[[#This Row],[Početna vrednost]]&gt;0,SLN(Podaci[[#This Row],[Početna vrednost]],Podaci[[#This Row],[Očekivana vrednosti na kraju dugoročnog kredita]],Podaci[[#This Row],[Preostale godine servisiranja ]]),0),0)</f>
        <v>808333.33333333337</v>
      </c>
      <c r="R7" s="8">
        <f>IFERROR(Podaci[[#This Row],[Godišnja linearna amortizacija]]/12,0)</f>
        <v>67361.111111111109</v>
      </c>
      <c r="S7" s="8">
        <f ca="1">IFERROR(Podaci[[#This Row],[Početna vrednost]]-(Podaci[[#This Row],[Godišnja linearna amortizacija]]*((TODAY()-Podaci[[#This Row],[Datum kupovine ili izdavanja]])/365)),0)</f>
        <v>5000000</v>
      </c>
    </row>
    <row r="8" spans="2:19" ht="30" customHeight="1" x14ac:dyDescent="0.25">
      <c r="B8" s="4"/>
      <c r="C8" s="3"/>
      <c r="D8" s="3"/>
      <c r="E8" s="3"/>
      <c r="F8" s="3"/>
      <c r="G8" s="5"/>
      <c r="H8" s="7"/>
      <c r="I8" s="7"/>
      <c r="J8" s="9"/>
      <c r="K8" s="5"/>
      <c r="L8" s="6"/>
      <c r="M8" s="8">
        <f>IFERROR(IF(AND(Podaci[[#This Row],[Početna vrednost]]&gt;0,Podaci[[#This Row],[Početna vrednost]]&lt;&gt;Podaci[[#This Row],[Kapara]]),-1*PMT(Podaci[[#This Row],[Kamatna stopa]]/12,Podaci[[#This Row],[Dugoročni kredit u godinama]]*12,Podaci[[#This Row],[Početna vrednost]]-Podaci[[#This Row],[Kapara]]),0),0)</f>
        <v>0</v>
      </c>
      <c r="N8" s="7"/>
      <c r="O8" s="8">
        <f>IFERROR(Podaci[[#This Row],[Mesečni operativni troškovi]]+Podaci[[#This Row],[Mesečna otplata]],"")</f>
        <v>0</v>
      </c>
      <c r="P8" s="7"/>
      <c r="Q8" s="8">
        <f>IFERROR(IF(Podaci[[#This Row],[Početna vrednost]]&gt;0,SLN(Podaci[[#This Row],[Početna vrednost]],Podaci[[#This Row],[Očekivana vrednosti na kraju dugoročnog kredita]],Podaci[[#This Row],[Preostale godine servisiranja ]]),0),0)</f>
        <v>0</v>
      </c>
      <c r="R8" s="8">
        <f>IFERROR(Podaci[[#This Row],[Godišnja linearna amortizacija]]/12,0)</f>
        <v>0</v>
      </c>
      <c r="S8" s="8">
        <f ca="1">IFERROR(Podaci[[#This Row],[Početna vrednost]]-(Podaci[[#This Row],[Godišnja linearna amortizacija]]*((TODAY()-Podaci[[#This Row],[Datum kupovine ili izdavanja]])/365)),0)</f>
        <v>0</v>
      </c>
    </row>
    <row r="9" spans="2:19" ht="30" customHeight="1" x14ac:dyDescent="0.25">
      <c r="B9" s="4"/>
      <c r="C9" s="3"/>
      <c r="D9" s="3"/>
      <c r="E9" s="3"/>
      <c r="F9" s="3"/>
      <c r="G9" s="5"/>
      <c r="H9" s="7"/>
      <c r="I9" s="7"/>
      <c r="J9" s="9"/>
      <c r="K9" s="5"/>
      <c r="L9" s="6"/>
      <c r="M9" s="8">
        <f>IFERROR(IF(AND(Podaci[[#This Row],[Početna vrednost]]&gt;0,Podaci[[#This Row],[Početna vrednost]]&lt;&gt;Podaci[[#This Row],[Kapara]]),-1*PMT(Podaci[[#This Row],[Kamatna stopa]]/12,Podaci[[#This Row],[Dugoročni kredit u godinama]]*12,Podaci[[#This Row],[Početna vrednost]]-Podaci[[#This Row],[Kapara]]),0),0)</f>
        <v>0</v>
      </c>
      <c r="N9" s="7"/>
      <c r="O9" s="8">
        <f>IFERROR(Podaci[[#This Row],[Mesečni operativni troškovi]]+Podaci[[#This Row],[Mesečna otplata]],"")</f>
        <v>0</v>
      </c>
      <c r="P9" s="7"/>
      <c r="Q9" s="8">
        <f>IFERROR(IF(Podaci[[#This Row],[Početna vrednost]]&gt;0,SLN(Podaci[[#This Row],[Početna vrednost]],Podaci[[#This Row],[Očekivana vrednosti na kraju dugoročnog kredita]],Podaci[[#This Row],[Preostale godine servisiranja ]]),0),0)</f>
        <v>0</v>
      </c>
      <c r="R9" s="8">
        <f>IFERROR(Podaci[[#This Row],[Godišnja linearna amortizacija]]/12,0)</f>
        <v>0</v>
      </c>
      <c r="S9" s="8">
        <f ca="1">IFERROR(Podaci[[#This Row],[Početna vrednost]]-(Podaci[[#This Row],[Godišnja linearna amortizacija]]*((TODAY()-Podaci[[#This Row],[Datum kupovine ili izdavanja]])/365)),0)</f>
        <v>0</v>
      </c>
    </row>
  </sheetData>
  <mergeCells count="6">
    <mergeCell ref="G1:J1"/>
    <mergeCell ref="K1:M1"/>
    <mergeCell ref="B3:G3"/>
    <mergeCell ref="H3:S3"/>
    <mergeCell ref="B1:F1"/>
    <mergeCell ref="N1:O1"/>
  </mergeCells>
  <dataValidations count="26">
    <dataValidation allowBlank="1" showInputMessage="1" showErrorMessage="1" prompt="Kreirajte listu zaliha opreme na ovom radnom listu. Unesite detalje opreme u tabelu sa podacima da biste izračunali plaćanje, amortizaciju i vrednost. Korišćenje segmentatora u ćelijama od G1 do N1 za filtriranje podataka" sqref="A1"/>
    <dataValidation allowBlank="1" showInputMessage="1" showErrorMessage="1" prompt="Segmentator lokacije nalazi se u ovoj ćeliji. Koristite ovaj segmentator da biste filtrirali podatke na osnovu lokacije" sqref="G1:J1"/>
    <dataValidation allowBlank="1" showInputMessage="1" showErrorMessage="1" prompt="Segmentator uslova nalazi se u ovoj ćeliji. Koristite ovaj segmentator da biste filtrirali informacije na osnovu uslova opreme" sqref="K1:M1"/>
    <dataValidation allowBlank="1" showInputMessage="1" showErrorMessage="1" prompt="Segmentator za preostale godine servisiranja nalazi se u ovoj ćeliji. Koristite ovaj segmentator da biste filtrirali informacije na osnovu preostalih godina servisiranja" sqref="N1"/>
    <dataValidation allowBlank="1" showInputMessage="1" showErrorMessage="1" prompt="Unesite informacije o fizičkom stanju opreme u kolone od B do G u tabeli ispod" sqref="B3:G3"/>
    <dataValidation allowBlank="1" showInputMessage="1" showErrorMessage="1" prompt="Unesite informacije o finansijskom statusu opreme u kolone od H do S u tabeli ispod" sqref="H3:S3"/>
    <dataValidation allowBlank="1" showInputMessage="1" showErrorMessage="1" prompt="Unesite resurs ili serijski broj u ovu kolonu, ispod ovog naslova. Koristite filtere za naslove da biste pronašli određene unose" sqref="B4"/>
    <dataValidation allowBlank="1" showInputMessage="1" showErrorMessage="1" prompt="Unesite opis stavke (marka i model) u ovu kolonu, ispod ovog naslova" sqref="C4"/>
    <dataValidation allowBlank="1" showInputMessage="1" showErrorMessage="1" prompt="Unesite lokaciju u ovu kolonu, ispod ovog naslova" sqref="D4"/>
    <dataValidation allowBlank="1" showInputMessage="1" showErrorMessage="1" prompt="Unesite stanje u ovu kolonu ispod ovog naslova" sqref="E4"/>
    <dataValidation allowBlank="1" showInputMessage="1" showErrorMessage="1" prompt="Unesite dobavljača u ovu kolonu ispod ovog naslova" sqref="F4"/>
    <dataValidation allowBlank="1" showInputMessage="1" showErrorMessage="1" prompt="Unesite preostale godine servisiranja u ovu kolonu ispod ovog naslova" sqref="G4"/>
    <dataValidation allowBlank="1" showInputMessage="1" showErrorMessage="1" prompt="Unesite početnu vrednost u ovu kolonu, ispod ovog naslova" sqref="H4"/>
    <dataValidation allowBlank="1" showInputMessage="1" showErrorMessage="1" prompt="Unesite kaparu u ovu kolonu, ispod ovog naslova" sqref="I4"/>
    <dataValidation allowBlank="1" showInputMessage="1" showErrorMessage="1" prompt="Unesite datum kupovine ili iznajmljivanja u ovu kolonu, ispod ovog naslova" sqref="J4"/>
    <dataValidation allowBlank="1" showInputMessage="1" showErrorMessage="1" prompt="Unesite dugoročni kredit u ovu kolonu, ispod ovog naslova" sqref="K4"/>
    <dataValidation allowBlank="1" showInputMessage="1" showErrorMessage="1" prompt="Unesite kamatnu stopu u ovu kolonu, ispod ovog naslova" sqref="L4"/>
    <dataValidation allowBlank="1" showInputMessage="1" showErrorMessage="1" prompt="Mesečno plaćanje se automatski izračunava u ovoj koloni, ispod ovog naslova" sqref="M4"/>
    <dataValidation allowBlank="1" showInputMessage="1" showErrorMessage="1" prompt="Unesite mesečne operativne troškove u ovu kolonu, ispod ovog naslova" sqref="N4"/>
    <dataValidation allowBlank="1" showInputMessage="1" showErrorMessage="1" prompt="Ukupan mesečni trošak se automatski izračunava u ovoj koloni, ispod ovog naslova" sqref="O4"/>
    <dataValidation allowBlank="1" showInputMessage="1" showErrorMessage="1" prompt="Unesite očekivanu vrednost na kraju dugoročnog kredita u ovu kolonu, ispod ovog naslova" sqref="P4"/>
    <dataValidation allowBlank="1" showInputMessage="1" showErrorMessage="1" prompt="Godišnja linearna amortizacija se automatski izračunava u ovoj koloni, ispod ovog naslova" sqref="Q4"/>
    <dataValidation allowBlank="1" showInputMessage="1" showErrorMessage="1" prompt="Mesečna linearna amortizacija se automatski izračunava u ovoj koloni, ispod ovog naslova" sqref="R4"/>
    <dataValidation allowBlank="1" showInputMessage="1" showErrorMessage="1" prompt="Trenutna vrednost se automatski izračunava u ovoj koloni, ispod ovog naslova" sqref="S4"/>
    <dataValidation allowBlank="1" showInputMessage="1" showErrorMessage="1" prompt="Naslov ovog radnog lista nalazi se u ovoj ćeliji. Lokacija segmentatora, uslov i preostale godine servisiranja nalaze se u ćelijama sa desne strane" sqref="B1:F1"/>
    <dataValidation allowBlank="1" showInputMessage="1" showErrorMessage="1" prompt="Unesite detalje opreme u dolenavedenu tabelu „Podaci“" sqref="B2"/>
  </dataValidations>
  <printOptions horizontalCentered="1"/>
  <pageMargins left="0.25" right="0.25" top="0.75" bottom="0.75" header="0.3" footer="0.3"/>
  <pageSetup scale="45" fitToHeight="0" orientation="landscape" r:id="rId1"/>
  <headerFooter differentFirst="1">
    <oddFooter>Page &amp;P of &amp;N</oddFooter>
  </headerFooter>
  <ignoredErrors>
    <ignoredError sqref="M6:M9 O8:O9 Q6 Q8:Q9 S8:S9" emptyCellReference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LISTA ZALIHA OPREME</vt:lpstr>
      <vt:lpstr>NaslovKolone1</vt:lpstr>
      <vt:lpstr>'LISTA ZALIHA OPREME'!Print_Titles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2018-06-29T11:47:53Z</dcterms:created>
  <dcterms:modified xsi:type="dcterms:W3CDTF">2018-06-29T11:47:53Z</dcterms:modified>
</cp:coreProperties>
</file>