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6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45.xml" ContentType="application/vnd.openxmlformats-officedocument.spreadsheetml.table+xml"/>
  <Override PartName="/xl/tables/table36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9"/>
  <workbookPr filterPrivacy="1" codeName="ThisWorkbook"/>
  <xr:revisionPtr revIDLastSave="0" documentId="13_ncr:1_{A3C955F5-BA34-4EE0-B274-50937C8A08BD}" xr6:coauthVersionLast="47" xr6:coauthVersionMax="47" xr10:uidLastSave="{00000000-0000-0000-0000-000000000000}"/>
  <bookViews>
    <workbookView xWindow="-120" yWindow="-120" windowWidth="19320" windowHeight="19440" xr2:uid="{00000000-000D-0000-FFFF-FFFF00000000}"/>
  </bookViews>
  <sheets>
    <sheet name="POČETAK" sheetId="2" r:id="rId1"/>
    <sheet name="ALATKA ZA BUDŽET" sheetId="1" r:id="rId2"/>
  </sheets>
  <definedNames>
    <definedName name="PoreskaStopa">'ALATKA ZA BUDŽET'!$C$8</definedName>
    <definedName name="Rentabilnost">'ALATKA ZA BUDŽET'!$C$7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37" i="1"/>
  <c r="C22" i="1"/>
  <c r="D22" i="1"/>
  <c r="E22" i="1"/>
  <c r="D29" i="1" l="1"/>
  <c r="E36" i="1" s="1"/>
  <c r="C29" i="1"/>
  <c r="C30" i="1" s="1"/>
  <c r="D33" i="1" s="1"/>
  <c r="C38" i="1"/>
  <c r="E29" i="1"/>
  <c r="D30" i="1" l="1"/>
  <c r="E33" i="1" s="1"/>
  <c r="E34" i="1" s="1"/>
  <c r="E35" i="1" s="1"/>
  <c r="E37" i="1" s="1"/>
  <c r="D36" i="1"/>
  <c r="E30" i="1"/>
  <c r="F33" i="1" s="1"/>
  <c r="F36" i="1"/>
  <c r="D34" i="1"/>
  <c r="D35" i="1" s="1"/>
  <c r="D37" i="1" l="1"/>
  <c r="D38" i="1" s="1"/>
  <c r="E38" i="1" s="1"/>
  <c r="F34" i="1"/>
  <c r="F35" i="1" l="1"/>
  <c r="F37" i="1" s="1"/>
  <c r="C42" i="1"/>
  <c r="C41" i="1"/>
  <c r="F38" i="1"/>
  <c r="C43" i="1" s="1"/>
</calcChain>
</file>

<file path=xl/sharedStrings.xml><?xml version="1.0" encoding="utf-8"?>
<sst xmlns="http://schemas.openxmlformats.org/spreadsheetml/2006/main" count="54" uniqueCount="51">
  <si>
    <t>O OVOM PREDLOŠKU</t>
  </si>
  <si>
    <t>Pratite početnu investiciju u veb sajt, njegove pogodnosti i troškove pomoću ove alatke za budžet veb sajta.</t>
  </si>
  <si>
    <t>Unesite detalje u tabele da biste automatski izračunali ukupne vrednosti i metriku procene.</t>
  </si>
  <si>
    <t xml:space="preserve">Beleška:  </t>
  </si>
  <si>
    <t>Dodatna uputstva navedena su u koloni A na radnom listu „ALATKA ZA BUDŽET“. Ovaj tekst je namerno skriven. Da biste uklonili tekst, izaberite kolonu A, a zatim izaberite stavku „IZBRIŠI“. Da biste otkrili tekst, izaberite kolonu A, a zatim promenite boju fonta.</t>
  </si>
  <si>
    <t>Da biste saznali više o tabelama na radnom listu, pritisnite taster SHIFT, a zatim u okviru tabele pritisnite taster F10, izaberite opciju „TABELA“, a zatim stavku „ALTERNATIVNI TEKST“.</t>
  </si>
  <si>
    <t>Quadrex hardver</t>
  </si>
  <si>
    <t>ALATKA ZA BUDŽET VEB SAJTA</t>
  </si>
  <si>
    <t>Podaci o preduzeću</t>
  </si>
  <si>
    <t>Neophodna stopa prinosa</t>
  </si>
  <si>
    <t>Poreska stopa</t>
  </si>
  <si>
    <t>Početno ulaganje u veb sajt</t>
  </si>
  <si>
    <t>Hardver (npr. serveri)</t>
  </si>
  <si>
    <t>Softver (npr. softver kataloga e-trgovine)</t>
  </si>
  <si>
    <t>Razvoj (npr. dizajn i razvoj sajta od strane nezavisnog proizvođača)</t>
  </si>
  <si>
    <t>Ukupno početno ulaganje</t>
  </si>
  <si>
    <t>Pogodnosti veb sajta</t>
  </si>
  <si>
    <t>Direktna prodaja</t>
  </si>
  <si>
    <t>Inkrementalna prodaja proistekla iz poboljšane efikasnosti promocije/prodavca</t>
  </si>
  <si>
    <t>Inkrementalna prodaja proistekla iz povećanog učešća partnera</t>
  </si>
  <si>
    <t>Smanjeni putni troškovi</t>
  </si>
  <si>
    <t>Smanjeni troškovi korisničke službe</t>
  </si>
  <si>
    <t>Ukupne pogodnosti</t>
  </si>
  <si>
    <t>Troškovi (osim početnih kapitalnih ulaganja)</t>
  </si>
  <si>
    <t>Cena prodaje</t>
  </si>
  <si>
    <t>Održavanje</t>
  </si>
  <si>
    <t>Upravljanje projektima, korisnička podrška</t>
  </si>
  <si>
    <t>Oglašavanje na mreži, registracija pretraživača</t>
  </si>
  <si>
    <t>Ispravka kapitalnih izdataka (izračunavanje se vrši na trogodišnjem periodu)</t>
  </si>
  <si>
    <t>Ukupni troškovi</t>
  </si>
  <si>
    <t>UkupneVrednosti</t>
  </si>
  <si>
    <t>Neto pogodnosti (troškovi)</t>
  </si>
  <si>
    <t>Porez</t>
  </si>
  <si>
    <t>Vrednost bez poreza</t>
  </si>
  <si>
    <t>Vraćena ispravka</t>
  </si>
  <si>
    <t>Tok novca</t>
  </si>
  <si>
    <t>Kumulativni tok novca</t>
  </si>
  <si>
    <t>Metrika procene</t>
  </si>
  <si>
    <t>Sadašnja neto vrednost (NPV)</t>
  </si>
  <si>
    <t>Unutrašnja stopa rentabilnosti (IRR)</t>
  </si>
  <si>
    <t>Period isplate (u godinama)</t>
  </si>
  <si>
    <t>Tarifa</t>
  </si>
  <si>
    <t>Godina</t>
  </si>
  <si>
    <t>1. godina</t>
  </si>
  <si>
    <t>1. GODINA</t>
  </si>
  <si>
    <t xml:space="preserve"> </t>
  </si>
  <si>
    <t>Vrednosti</t>
  </si>
  <si>
    <t>2. godina</t>
  </si>
  <si>
    <t>2. GODINA</t>
  </si>
  <si>
    <t>3. godina</t>
  </si>
  <si>
    <t>3.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</si>
</sst>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#,##0.00\ &quot;RSD&quot;;[Red]\-#,##0.00\ &quot;RSD&quot;"/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#,##0.00\ &quot;RSD&quot;"/>
  </numFmts>
  <fonts count="29" x14ac:knownFonts="1">
    <font>
      <sz val="11"/>
      <color theme="1"/>
      <name val="Calibri"/>
      <family val="2"/>
      <scheme val="minor"/>
    </font>
    <font>
      <sz val="18"/>
      <color theme="3"/>
      <name val="Tahoma"/>
      <family val="2"/>
      <scheme val="major"/>
    </font>
    <font>
      <sz val="11"/>
      <color theme="3"/>
      <name val="Tahoma"/>
      <family val="2"/>
      <scheme val="major"/>
    </font>
    <font>
      <sz val="16"/>
      <color theme="3"/>
      <name val="Tahoma"/>
      <family val="2"/>
      <scheme val="major"/>
    </font>
    <font>
      <b/>
      <sz val="11"/>
      <color theme="1" tint="0.14996795556505021"/>
      <name val="Tahom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Tahoma"/>
      <family val="2"/>
      <scheme val="major"/>
    </font>
    <font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4"/>
      <color theme="0"/>
      <name val="Tahoma"/>
      <family val="2"/>
      <scheme val="major"/>
    </font>
    <font>
      <sz val="48"/>
      <color theme="0"/>
      <name val="Tahoma"/>
      <family val="2"/>
      <scheme val="major"/>
    </font>
    <font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3"/>
      <color theme="0"/>
      <name val="Tahoma"/>
      <family val="2"/>
      <scheme val="major"/>
    </font>
    <font>
      <sz val="13"/>
      <color theme="1"/>
      <name val="Tahoma"/>
      <family val="2"/>
      <scheme val="major"/>
    </font>
    <font>
      <sz val="13"/>
      <color theme="5" tint="-0.499984740745262"/>
      <name val="Tahoma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1" applyNumberFormat="0" applyFill="0" applyProtection="0">
      <alignment horizontal="left" vertical="center"/>
    </xf>
    <xf numFmtId="0" fontId="3" fillId="0" borderId="2" applyNumberFormat="0" applyFill="0" applyProtection="0">
      <alignment horizontal="left" vertical="center"/>
    </xf>
    <xf numFmtId="0" fontId="2" fillId="0" borderId="3" applyNumberFormat="0" applyFill="0" applyProtection="0">
      <alignment horizontal="left" vertical="center"/>
    </xf>
    <xf numFmtId="0" fontId="4" fillId="3" borderId="0" applyNumberFormat="0" applyBorder="0" applyProtection="0">
      <alignment horizontal="left" vertical="center"/>
    </xf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4" applyNumberFormat="0" applyAlignment="0" applyProtection="0"/>
    <xf numFmtId="0" fontId="23" fillId="9" borderId="5" applyNumberFormat="0" applyAlignment="0" applyProtection="0"/>
    <xf numFmtId="0" fontId="24" fillId="9" borderId="4" applyNumberFormat="0" applyAlignment="0" applyProtection="0"/>
    <xf numFmtId="0" fontId="25" fillId="0" borderId="6" applyNumberFormat="0" applyFill="0" applyAlignment="0" applyProtection="0"/>
    <xf numFmtId="0" fontId="26" fillId="10" borderId="7" applyNumberFormat="0" applyAlignment="0" applyProtection="0"/>
    <xf numFmtId="0" fontId="27" fillId="0" borderId="0" applyNumberFormat="0" applyFill="0" applyBorder="0" applyAlignment="0" applyProtection="0"/>
    <xf numFmtId="0" fontId="18" fillId="11" borderId="8" applyNumberFormat="0" applyFont="0" applyAlignment="0" applyProtection="0"/>
    <xf numFmtId="0" fontId="28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6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6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6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6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6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6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</cellStyleXfs>
  <cellXfs count="44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8" fillId="4" borderId="0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/>
    </xf>
    <xf numFmtId="0" fontId="9" fillId="4" borderId="0" xfId="2" applyFont="1" applyFill="1" applyBorder="1" applyAlignment="1">
      <alignment horizontal="left" vertical="top" indent="8"/>
    </xf>
    <xf numFmtId="14" fontId="10" fillId="4" borderId="0" xfId="3" applyNumberFormat="1" applyFont="1" applyFill="1" applyBorder="1" applyAlignment="1">
      <alignment horizontal="left" vertical="center" indent="8"/>
    </xf>
    <xf numFmtId="0" fontId="6" fillId="4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indent="2"/>
    </xf>
    <xf numFmtId="0" fontId="0" fillId="0" borderId="0" xfId="0" applyAlignment="1">
      <alignment vertical="center" wrapText="1"/>
    </xf>
    <xf numFmtId="0" fontId="11" fillId="4" borderId="0" xfId="2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indent="7"/>
    </xf>
    <xf numFmtId="0" fontId="1" fillId="4" borderId="0" xfId="1" applyFill="1" applyBorder="1" applyAlignment="1">
      <alignment horizontal="center" vertical="center"/>
    </xf>
    <xf numFmtId="0" fontId="1" fillId="4" borderId="0" xfId="1" applyFill="1" applyBorder="1">
      <alignment horizontal="left" vertical="center"/>
    </xf>
    <xf numFmtId="0" fontId="13" fillId="4" borderId="0" xfId="2" applyFont="1" applyFill="1" applyBorder="1" applyAlignment="1">
      <alignment horizontal="center" vertical="center"/>
    </xf>
    <xf numFmtId="0" fontId="13" fillId="4" borderId="0" xfId="2" applyFont="1" applyFill="1" applyBorder="1">
      <alignment horizontal="left" vertical="center"/>
    </xf>
    <xf numFmtId="0" fontId="14" fillId="4" borderId="0" xfId="3" applyFont="1" applyFill="1" applyBorder="1" applyAlignment="1">
      <alignment horizontal="center" vertical="center"/>
    </xf>
    <xf numFmtId="0" fontId="14" fillId="4" borderId="0" xfId="3" applyFont="1" applyFill="1" applyBorder="1">
      <alignment horizontal="left" vertical="center"/>
    </xf>
    <xf numFmtId="0" fontId="15" fillId="4" borderId="0" xfId="4" applyFont="1" applyFill="1" applyBorder="1" applyAlignment="1">
      <alignment horizontal="left" vertical="center" indent="2"/>
    </xf>
    <xf numFmtId="0" fontId="15" fillId="4" borderId="0" xfId="4" applyFont="1" applyFill="1" applyBorder="1" applyAlignment="1">
      <alignment horizontal="right" vertical="center" indent="2"/>
    </xf>
    <xf numFmtId="9" fontId="0" fillId="0" borderId="0" xfId="0" applyNumberFormat="1" applyAlignment="1">
      <alignment horizontal="right" vertical="center" indent="2"/>
    </xf>
    <xf numFmtId="0" fontId="16" fillId="0" borderId="0" xfId="0" applyFont="1" applyAlignment="1">
      <alignment horizontal="left" vertical="center" indent="2"/>
    </xf>
    <xf numFmtId="0" fontId="16" fillId="0" borderId="0" xfId="0" applyFont="1" applyAlignment="1">
      <alignment horizontal="right" vertical="center" indent="2"/>
    </xf>
    <xf numFmtId="0" fontId="16" fillId="4" borderId="0" xfId="0" applyFont="1" applyFill="1" applyAlignment="1">
      <alignment horizontal="left" vertical="center" indent="2"/>
    </xf>
    <xf numFmtId="0" fontId="16" fillId="4" borderId="0" xfId="0" applyFont="1" applyFill="1" applyAlignment="1">
      <alignment horizontal="right" vertical="center"/>
    </xf>
    <xf numFmtId="0" fontId="16" fillId="4" borderId="0" xfId="0" applyFont="1" applyFill="1" applyAlignment="1">
      <alignment horizontal="right" vertical="center" indent="2"/>
    </xf>
    <xf numFmtId="0" fontId="15" fillId="4" borderId="0" xfId="0" applyFont="1" applyFill="1" applyAlignment="1">
      <alignment horizontal="left" vertical="center" indent="2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right" vertical="center"/>
    </xf>
    <xf numFmtId="0" fontId="15" fillId="4" borderId="0" xfId="0" applyFont="1" applyFill="1" applyAlignment="1">
      <alignment horizontal="right" vertical="center" indent="2"/>
    </xf>
    <xf numFmtId="0" fontId="17" fillId="4" borderId="0" xfId="0" applyFont="1" applyFill="1" applyAlignment="1">
      <alignment horizontal="right" vertical="center"/>
    </xf>
    <xf numFmtId="166" fontId="0" fillId="0" borderId="0" xfId="0" applyNumberFormat="1" applyAlignment="1">
      <alignment vertical="center"/>
    </xf>
    <xf numFmtId="8" fontId="0" fillId="0" borderId="0" xfId="0" applyNumberFormat="1" applyAlignment="1">
      <alignment horizontal="right" vertical="center" indent="2"/>
    </xf>
    <xf numFmtId="8" fontId="0" fillId="0" borderId="0" xfId="0" applyNumberFormat="1" applyAlignment="1">
      <alignment vertical="center"/>
    </xf>
    <xf numFmtId="8" fontId="0" fillId="2" borderId="0" xfId="0" applyNumberFormat="1" applyFill="1" applyAlignment="1">
      <alignment vertical="center"/>
    </xf>
    <xf numFmtId="8" fontId="0" fillId="2" borderId="0" xfId="0" applyNumberFormat="1" applyFill="1" applyAlignment="1">
      <alignment horizontal="right" vertical="center" indent="2"/>
    </xf>
    <xf numFmtId="8" fontId="0" fillId="0" borderId="0" xfId="0" applyNumberFormat="1" applyAlignment="1">
      <alignment horizontal="right" vertical="center"/>
    </xf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20" builtinId="10" customBuiltin="1"/>
    <cellStyle name="Ćelija za proveru" xfId="18" builtinId="23" customBuiltin="1"/>
    <cellStyle name="Dobro" xfId="11" builtinId="26" customBuiltin="1"/>
    <cellStyle name="Izlaz" xfId="15" builtinId="21" customBuiltin="1"/>
    <cellStyle name="Izračunavanje" xfId="16" builtinId="22" customBuiltin="1"/>
    <cellStyle name="Loše" xfId="12" builtinId="27" customBuiltin="1"/>
    <cellStyle name="Naslov" xfId="10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eutralno" xfId="13" builtinId="28" customBuiltin="1"/>
    <cellStyle name="Normalan" xfId="0" builtinId="0" customBuiltin="1"/>
    <cellStyle name="Povezana ćelija" xfId="17" builtinId="24" customBuiltin="1"/>
    <cellStyle name="Procenat" xfId="9" builtinId="5" customBuiltin="1"/>
    <cellStyle name="Tekst objašnjenja" xfId="21" builtinId="53" customBuiltin="1"/>
    <cellStyle name="Tekst upozorenja" xfId="19" builtinId="11" customBuiltin="1"/>
    <cellStyle name="Ukupno" xfId="22" builtinId="25" customBuiltin="1"/>
    <cellStyle name="Unos" xfId="14" builtinId="20" customBuiltin="1"/>
    <cellStyle name="Valuta" xfId="7" builtinId="4" customBuiltin="1"/>
    <cellStyle name="Valuta [0]" xfId="8" builtinId="7" customBuiltin="1"/>
    <cellStyle name="Zarez" xfId="5" builtinId="3" customBuiltin="1"/>
    <cellStyle name="Zarez [0]" xfId="6" builtinId="6" customBuiltin="1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3"/>
        <color theme="0"/>
        <name val="Tahoma"/>
        <family val="2"/>
        <scheme val="major"/>
      </font>
      <fill>
        <patternFill patternType="solid">
          <fgColor indexed="64"/>
          <bgColor theme="5" tint="-0.499984740745262"/>
        </patternFill>
      </fill>
      <alignment horizontal="lef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left" vertical="center" textRotation="0" wrapText="1" indent="2" justifyLastLine="0" shrinkToFit="0" readingOrder="0"/>
    </dxf>
    <dxf>
      <alignment horizontal="left" vertical="center" textRotation="0" wrapText="1" indent="2" justifyLastLine="0" shrinkToFit="0" readingOrder="0"/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name val="Tahoma"/>
        <family val="2"/>
        <scheme val="major"/>
      </font>
      <fill>
        <patternFill patternType="solid">
          <fgColor indexed="64"/>
          <bgColor theme="5" tint="-0.499984740745262"/>
        </patternFill>
      </fill>
      <alignment horizontal="general" vertical="center" textRotation="0" indent="0" justifyLastLine="0" shrinkToFit="0" readingOrder="0"/>
    </dxf>
    <dxf>
      <numFmt numFmtId="12" formatCode="#,##0.00\ &quot;RSD&quot;;[Red]\-#,##0.00\ &quot;RSD&quot;"/>
      <alignment horizontal="right" vertical="center" textRotation="0" wrapText="0" indent="2" justifyLastLine="0" shrinkToFit="0" readingOrder="0"/>
    </dxf>
    <dxf>
      <numFmt numFmtId="12" formatCode="#,##0.00\ &quot;RSD&quot;;[Red]\-#,##0.00\ &quot;RSD&quot;"/>
      <alignment horizontal="right" vertical="center" textRotation="0" wrapText="0" indent="2" justifyLastLine="0" shrinkToFit="0" readingOrder="0"/>
    </dxf>
    <dxf>
      <alignment horizontal="general" vertical="center" textRotation="0" wrapText="0" indent="0" justifyLastLine="0" shrinkToFit="0" readingOrder="0"/>
    </dxf>
    <dxf>
      <numFmt numFmtId="12" formatCode="#,##0.00\ &quot;RSD&quot;;[Red]\-#,##0.00\ &quot;RSD&quot;"/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2" formatCode="#,##0.00\ &quot;RSD&quot;;[Red]\-#,##0.00\ &quot;RSD&quot;"/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left" vertical="center" textRotation="0" wrapText="1" indent="2" justifyLastLine="0" shrinkToFit="0" readingOrder="0"/>
    </dxf>
    <dxf>
      <alignment horizontal="left" vertical="center" textRotation="0" wrapText="1" indent="2" justifyLastLine="0" shrinkToFit="0" readingOrder="0"/>
    </dxf>
    <dxf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3"/>
        <color theme="0"/>
        <name val="Tahoma"/>
        <family val="2"/>
        <scheme val="major"/>
      </font>
      <fill>
        <patternFill patternType="solid">
          <fgColor indexed="64"/>
          <bgColor theme="5" tint="-0.499984740745262"/>
        </patternFill>
      </fill>
      <alignment horizontal="general" vertical="center" textRotation="0" indent="0" justifyLastLine="0" shrinkToFit="0" readingOrder="0"/>
    </dxf>
    <dxf>
      <numFmt numFmtId="167" formatCode="#,##0.00\ &quot;RSD&quot;;[Red]#,##0.00\ &quot;RSD&quot;"/>
      <alignment horizontal="right" vertical="center" textRotation="0" wrapText="0" indent="2" justifyLastLine="0" shrinkToFit="0" readingOrder="0"/>
    </dxf>
    <dxf>
      <numFmt numFmtId="12" formatCode="#,##0.00\ &quot;RSD&quot;;[Red]\-#,##0.00\ &quot;RSD&quot;"/>
      <alignment horizontal="right" vertical="center" textRotation="0" wrapText="0" indent="2" justifyLastLine="0" shrinkToFit="0" readingOrder="0"/>
    </dxf>
    <dxf>
      <numFmt numFmtId="167" formatCode="#,##0.00\ &quot;RSD&quot;;[Red]#,##0.00\ &quot;RSD&quot;"/>
      <alignment horizontal="general" vertical="center" textRotation="0" indent="0" justifyLastLine="0" shrinkToFit="0" readingOrder="0"/>
    </dxf>
    <dxf>
      <numFmt numFmtId="12" formatCode="#,##0.00\ &quot;RSD&quot;;[Red]\-#,##0.00\ &quot;RSD&quot;"/>
      <alignment horizontal="general" vertical="center" textRotation="0" indent="0" justifyLastLine="0" shrinkToFit="0" readingOrder="0"/>
    </dxf>
    <dxf>
      <numFmt numFmtId="167" formatCode="#,##0.00\ &quot;RSD&quot;;[Red]#,##0.00\ &quot;RSD&quot;"/>
      <alignment horizontal="general" vertical="center" textRotation="0" indent="0" justifyLastLine="0" shrinkToFit="0" readingOrder="0"/>
    </dxf>
    <dxf>
      <numFmt numFmtId="12" formatCode="#,##0.00\ &quot;RSD&quot;;[Red]\-#,##0.00\ &quot;RSD&quot;"/>
      <alignment horizontal="general" vertical="center" textRotation="0" indent="0" justifyLastLine="0" shrinkToFit="0" readingOrder="0"/>
    </dxf>
    <dxf>
      <alignment horizontal="left" vertical="center" textRotation="0" indent="2" justifyLastLine="0" shrinkToFit="0" readingOrder="0"/>
    </dxf>
    <dxf>
      <alignment horizontal="left" vertical="center" textRotation="0" wrapText="1" indent="2" justifyLastLine="0" shrinkToFit="0" readingOrder="0"/>
      <border>
        <right style="thin">
          <color theme="1" tint="0.34998626667073579"/>
        </right>
      </border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Tahoma"/>
        <family val="2"/>
        <scheme val="major"/>
      </font>
      <fill>
        <patternFill patternType="solid">
          <fgColor indexed="64"/>
          <bgColor theme="5" tint="-0.499984740745262"/>
        </patternFill>
      </fill>
      <alignment horizontal="general" vertical="center" textRotation="0" indent="0" justifyLastLine="0" shrinkToFit="0" readingOrder="0"/>
    </dxf>
    <dxf>
      <numFmt numFmtId="167" formatCode="#,##0.00\ &quot;RSD&quot;;[Red]#,##0.00\ &quot;RSD&quot;"/>
      <alignment horizontal="right" vertical="center" textRotation="0" wrapText="0" indent="2" justifyLastLine="0" shrinkToFit="0" readingOrder="0"/>
    </dxf>
    <dxf>
      <numFmt numFmtId="12" formatCode="#,##0.00\ &quot;RSD&quot;;[Red]\-#,##0.00\ &quot;RSD&quot;"/>
      <alignment horizontal="right" vertical="center" textRotation="0" wrapText="0" indent="2" justifyLastLine="0" shrinkToFit="0" readingOrder="0"/>
    </dxf>
    <dxf>
      <numFmt numFmtId="167" formatCode="#,##0.00\ &quot;RSD&quot;;[Red]#,##0.00\ &quot;RSD&quot;"/>
      <alignment vertical="center" textRotation="0" indent="0" justifyLastLine="0" shrinkToFit="0" readingOrder="0"/>
    </dxf>
    <dxf>
      <numFmt numFmtId="12" formatCode="#,##0.00\ &quot;RSD&quot;;[Red]\-#,##0.00\ &quot;RSD&quot;"/>
      <alignment horizontal="general" vertical="center" textRotation="0" indent="0" justifyLastLine="0" shrinkToFit="0" readingOrder="0"/>
    </dxf>
    <dxf>
      <numFmt numFmtId="167" formatCode="#,##0.00\ &quot;RSD&quot;;[Red]#,##0.00\ &quot;RSD&quot;"/>
      <alignment vertical="center" textRotation="0" indent="0" justifyLastLine="0" shrinkToFit="0" readingOrder="0"/>
    </dxf>
    <dxf>
      <numFmt numFmtId="12" formatCode="#,##0.00\ &quot;RSD&quot;;[Red]\-#,##0.00\ &quot;RSD&quot;"/>
      <alignment horizontal="general" vertical="center" textRotation="0" indent="0" justifyLastLine="0" shrinkToFit="0" readingOrder="0"/>
    </dxf>
    <dxf>
      <alignment horizontal="left" vertical="center" textRotation="0" wrapText="0" indent="2" justifyLastLine="0" shrinkToFit="0" readingOrder="0"/>
    </dxf>
    <dxf>
      <alignment horizontal="left" vertical="center" textRotation="0" wrapText="1" indent="2" justifyLastLine="0" shrinkToFit="0" readingOrder="0"/>
      <border>
        <right style="thin">
          <color theme="1" tint="0.34998626667073579"/>
        </right>
      </border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Tahoma"/>
        <family val="2"/>
        <scheme val="major"/>
      </font>
      <fill>
        <patternFill patternType="solid">
          <fgColor indexed="64"/>
          <bgColor theme="5" tint="-0.499984740745262"/>
        </patternFill>
      </fill>
      <alignment horizontal="general" vertical="center" textRotation="0" indent="0" justifyLastLine="0" shrinkToFit="0" readingOrder="0"/>
    </dxf>
    <dxf>
      <numFmt numFmtId="167" formatCode="#,##0.00\ &quot;RSD&quot;;[Red]#,##0.00\ &quot;RSD&quot;"/>
      <alignment horizontal="right" vertical="center" textRotation="0" wrapText="0" indent="2" justifyLastLine="0" shrinkToFit="0" readingOrder="0"/>
    </dxf>
    <dxf>
      <numFmt numFmtId="12" formatCode="#,##0.00\ &quot;RSD&quot;;[Red]\-#,##0.00\ &quot;RSD&quot;"/>
      <alignment horizontal="right" vertical="center" textRotation="0" wrapText="0" indent="2" justifyLastLine="0" shrinkToFit="0" readingOrder="0"/>
    </dxf>
    <dxf>
      <alignment horizontal="left" vertical="center" textRotation="0" wrapText="0" indent="2" justifyLastLine="0" shrinkToFit="0" readingOrder="0"/>
    </dxf>
    <dxf>
      <alignment horizontal="left" vertical="center" textRotation="0" indent="2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Tahoma"/>
        <family val="2"/>
        <scheme val="major"/>
      </font>
      <alignment horizontal="general" vertical="center" textRotation="0" wrapText="0" indent="0" justifyLastLine="0" shrinkToFit="0" readingOrder="0"/>
    </dxf>
    <dxf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border>
        <left/>
        <right/>
        <top/>
        <bottom style="thin">
          <color theme="3" tint="-0.499984740745262"/>
        </bottom>
        <vertical/>
        <horizontal/>
      </border>
    </dxf>
  </dxfs>
  <tableStyles count="1" defaultTableStyle="TableStyleMedium2" defaultPivotStyle="PivotStyleLight16">
    <tableStyle name="Stil tabele 1" pivot="0" count="3" xr9:uid="{98CBFB15-DEE7-6941-8736-31AE29E73073}">
      <tableStyleElement type="wholeTable" dxfId="55"/>
      <tableStyleElement type="headerRow" dxfId="54"/>
      <tableStyleElement type="totalRow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četnaInvesticija" displayName="PočetnaInvesticija" ref="B10:C14" totalsRowCount="1" headerRowDxfId="52" dataDxfId="51" totalsRowDxfId="50">
  <autoFilter ref="B10:C13" xr:uid="{00000000-000C-0000-FFFF-FFFF00000000}">
    <filterColumn colId="0" hiddenButton="1"/>
    <filterColumn colId="1" hiddenButton="1"/>
  </autoFilter>
  <tableColumns count="2">
    <tableColumn id="1" xr3:uid="{00000000-0010-0000-0000-000001000000}" name="Početno ulaganje u veb sajt" totalsRowLabel="Ukupno početno ulaganje" dataDxfId="49" totalsRowDxfId="48"/>
    <tableColumn id="2" xr3:uid="{00000000-0010-0000-0000-000002000000}" name="Godina" totalsRowFunction="sum" dataDxfId="47" totalsRowDxfId="46"/>
  </tableColumns>
  <tableStyleInfo name="Stil tabele 1" showFirstColumn="0" showLastColumn="0" showRowStripes="1" showColumnStripes="0"/>
  <extLst>
    <ext xmlns:x14="http://schemas.microsoft.com/office/spreadsheetml/2009/9/main" uri="{504A1905-F514-4f6f-8877-14C23A59335A}">
      <x14:table altTextSummary="U ovu tabelu unesite stavke početne investicije u veb sajt i godišnje iznos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ogodnosti" displayName="Pogodnosti" ref="B16:E22" totalsRowCount="1" headerRowDxfId="45" dataDxfId="44" totalsRowDxfId="43">
  <autoFilter ref="B16:E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Pogodnosti veb sajta" totalsRowLabel="Ukupne pogodnosti" dataDxfId="42" totalsRowDxfId="41"/>
    <tableColumn id="3" xr3:uid="{00000000-0010-0000-0100-000003000000}" name="1. godina" totalsRowFunction="sum" dataDxfId="40" totalsRowDxfId="39"/>
    <tableColumn id="4" xr3:uid="{00000000-0010-0000-0100-000004000000}" name="2. godina" totalsRowFunction="sum" dataDxfId="38" totalsRowDxfId="37"/>
    <tableColumn id="5" xr3:uid="{00000000-0010-0000-0100-000005000000}" name="3. godina" totalsRowFunction="sum" dataDxfId="36" totalsRowDxfId="35"/>
  </tableColumns>
  <tableStyleInfo name="Stil tabele 1" showFirstColumn="0" showLastColumn="0" showRowStripes="1" showColumnStripes="0"/>
  <extLst>
    <ext xmlns:x14="http://schemas.microsoft.com/office/spreadsheetml/2009/9/main" uri="{504A1905-F514-4f6f-8877-14C23A59335A}">
      <x14:table altTextSummary="U ovu tabelu unesite stavke pogodnosti veb sajta i godišnje iznose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roškovi" displayName="Troškovi" ref="B24:E30" totalsRowCount="1" headerRowDxfId="34" dataDxfId="33" totalsRowDxfId="32">
  <autoFilter ref="B24:E29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Troškovi (osim početnih kapitalnih ulaganja)" totalsRowLabel="Ukupni troškovi" dataDxfId="31" totalsRowDxfId="30"/>
    <tableColumn id="3" xr3:uid="{00000000-0010-0000-0200-000003000000}" name="1. GODINA" totalsRowFunction="sum" dataDxfId="29" totalsRowDxfId="28"/>
    <tableColumn id="4" xr3:uid="{00000000-0010-0000-0200-000004000000}" name="2. GODINA" totalsRowFunction="sum" dataDxfId="27" totalsRowDxfId="26"/>
    <tableColumn id="5" xr3:uid="{00000000-0010-0000-0200-000005000000}" name="3. GODINA" totalsRowFunction="sum" dataDxfId="25" totalsRowDxfId="24"/>
  </tableColumns>
  <tableStyleInfo name="Stil tabele 1" showFirstColumn="0" showLastColumn="0" showRowStripes="1" showColumnStripes="0"/>
  <extLst>
    <ext xmlns:x14="http://schemas.microsoft.com/office/spreadsheetml/2009/9/main" uri="{504A1905-F514-4f6f-8877-14C23A59335A}">
      <x14:table altTextSummary="U ovu tabelu unesite troškove osim početnih kapitalnih investicija i godišnje troškove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UkupneVrednosti" displayName="UkupneVrednosti" ref="B32:F38" headerRowDxfId="23" dataDxfId="22">
  <autoFilter ref="B32:F3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UkupneVrednosti" totalsRowLabel="Zbir" dataDxfId="21" totalsRowDxfId="20"/>
    <tableColumn id="2" xr3:uid="{00000000-0010-0000-0300-000002000000}" name=" " dataDxfId="19" totalsRowDxfId="18"/>
    <tableColumn id="3" xr3:uid="{00000000-0010-0000-0300-000003000000}" name="1. godina" dataDxfId="17" totalsRowDxfId="16"/>
    <tableColumn id="4" xr3:uid="{00000000-0010-0000-0300-000004000000}" name="2. godina" dataDxfId="15" totalsRowDxfId="14"/>
    <tableColumn id="5" xr3:uid="{00000000-0010-0000-0300-000005000000}" name="3. godina" totalsRowFunction="sum" dataDxfId="13" totalsRowDxfId="12"/>
  </tableColumns>
  <tableStyleInfo name="Stil tabele 1" showFirstColumn="0" showLastColumn="0" showRowStripes="1" showColumnStripes="0"/>
  <extLst>
    <ext xmlns:x14="http://schemas.microsoft.com/office/spreadsheetml/2009/9/main" uri="{504A1905-F514-4f6f-8877-14C23A59335A}">
      <x14:table altTextSummary="U ovu tabelu unesite stavke ukupnih vrednosti. Godišnji iznos se automatski izračunava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etrika" displayName="Metrika" ref="B40:C43" headerRowDxfId="11" dataDxfId="10">
  <autoFilter ref="B40:C43" xr:uid="{00000000-0009-0000-0100-000005000000}">
    <filterColumn colId="0" hiddenButton="1"/>
    <filterColumn colId="1" hiddenButton="1"/>
  </autoFilter>
  <tableColumns count="2">
    <tableColumn id="1" xr3:uid="{00000000-0010-0000-0400-000001000000}" name="Metrika procene" totalsRowLabel="Zbir" dataDxfId="9" totalsRowDxfId="8"/>
    <tableColumn id="2" xr3:uid="{00000000-0010-0000-0400-000002000000}" name="Vrednosti" totalsRowFunction="sum" dataDxfId="7" totalsRowDxfId="6"/>
  </tableColumns>
  <tableStyleInfo name="Stil tabele 1" showFirstColumn="0" showLastColumn="0" showRowStripes="1" showColumnStripes="0"/>
  <extLst>
    <ext xmlns:x14="http://schemas.microsoft.com/office/spreadsheetml/2009/9/main" uri="{504A1905-F514-4f6f-8877-14C23A59335A}">
      <x14:table altTextSummary="Stavke metrike procene i iznosi automatski se ažuriraju u ovoj tabeli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8A38FE-B7B1-4DBB-95BF-23DDFD246CD1}" name="Ocena" displayName="Ocena" ref="B6:C8" headerRowDxfId="5" dataDxfId="4">
  <autoFilter ref="B6:C8" xr:uid="{4A48B7AE-0418-4013-B926-B2BE0A0E551C}">
    <filterColumn colId="0" hiddenButton="1"/>
    <filterColumn colId="1" hiddenButton="1"/>
  </autoFilter>
  <tableColumns count="2">
    <tableColumn id="1" xr3:uid="{11FD8CE5-F029-46A8-8385-67BD6BB8C0F6}" name="Podaci o preduzeću" totalsRowLabel="Zbir" dataDxfId="3" totalsRowDxfId="2"/>
    <tableColumn id="2" xr3:uid="{D234CEAA-BCAD-4F41-A5C2-1F7BCE4E636F}" name="Tarifa" totalsRowFunction="sum" dataDxfId="1" totalsRowDxfId="0"/>
  </tableColumns>
  <tableStyleInfo name="Stil tabele 1" showFirstColumn="0" showLastColumn="0" showRowStripes="0" showColumnStripes="0"/>
  <extLst>
    <ext xmlns:x14="http://schemas.microsoft.com/office/spreadsheetml/2009/9/main" uri="{504A1905-F514-4f6f-8877-14C23A59335A}">
      <x14:table altTextSummary="U ovu tabelu unesite podatke o preduzeću i ocenu"/>
    </ext>
  </extLst>
</table>
</file>

<file path=xl/theme/theme11.xml><?xml version="1.0" encoding="utf-8"?>
<a:theme xmlns:a="http://schemas.openxmlformats.org/drawingml/2006/main" name="Mortgage refinancing">
  <a:themeElements>
    <a:clrScheme name="Custom 54">
      <a:dk1>
        <a:srgbClr val="000000"/>
      </a:dk1>
      <a:lt1>
        <a:srgbClr val="FFFFFF"/>
      </a:lt1>
      <a:dk2>
        <a:srgbClr val="4B9844"/>
      </a:dk2>
      <a:lt2>
        <a:srgbClr val="ECECEC"/>
      </a:lt2>
      <a:accent1>
        <a:srgbClr val="92CDCD"/>
      </a:accent1>
      <a:accent2>
        <a:srgbClr val="86B07D"/>
      </a:accent2>
      <a:accent3>
        <a:srgbClr val="EACF6E"/>
      </a:accent3>
      <a:accent4>
        <a:srgbClr val="DA7056"/>
      </a:accent4>
      <a:accent5>
        <a:srgbClr val="E28653"/>
      </a:accent5>
      <a:accent6>
        <a:srgbClr val="A57290"/>
      </a:accent6>
      <a:hlink>
        <a:srgbClr val="5D8853"/>
      </a:hlink>
      <a:folHlink>
        <a:srgbClr val="51AEAE"/>
      </a:folHlink>
    </a:clrScheme>
    <a:fontScheme name="Custom 47">
      <a:majorFont>
        <a:latin typeface="Tahom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62.xml" Id="rId7" /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4.xml" Id="rId6" /><Relationship Type="http://schemas.openxmlformats.org/officeDocument/2006/relationships/table" Target="/xl/tables/table45.xml" Id="rId5" /><Relationship Type="http://schemas.openxmlformats.org/officeDocument/2006/relationships/table" Target="/xl/tables/table36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8D92-4400-4A09-8C70-D20D5142DBF7}">
  <sheetPr>
    <tabColor theme="5" tint="-0.499984740745262"/>
  </sheetPr>
  <dimension ref="B1:B7"/>
  <sheetViews>
    <sheetView showGridLines="0" tabSelected="1" workbookViewId="0"/>
  </sheetViews>
  <sheetFormatPr defaultColWidth="8.7109375" defaultRowHeight="15" x14ac:dyDescent="0.25"/>
  <cols>
    <col min="1" max="1" width="2.7109375" customWidth="1"/>
    <col min="2" max="2" width="80.7109375" customWidth="1"/>
    <col min="3" max="3" width="2.7109375" customWidth="1"/>
  </cols>
  <sheetData>
    <row r="1" spans="2:2" s="2" customFormat="1" ht="58.9" customHeight="1" x14ac:dyDescent="0.25">
      <c r="B1" s="17" t="s">
        <v>0</v>
      </c>
    </row>
    <row r="2" spans="2:2" s="2" customFormat="1" ht="30" customHeight="1" x14ac:dyDescent="0.25">
      <c r="B2" s="16" t="s">
        <v>1</v>
      </c>
    </row>
    <row r="3" spans="2:2" s="2" customFormat="1" ht="45" customHeight="1" x14ac:dyDescent="0.25">
      <c r="B3" s="16" t="s">
        <v>2</v>
      </c>
    </row>
    <row r="4" spans="2:2" s="2" customFormat="1" ht="30" customHeight="1" x14ac:dyDescent="0.25">
      <c r="B4" s="3" t="s">
        <v>3</v>
      </c>
    </row>
    <row r="5" spans="2:2" s="2" customFormat="1" ht="47.65" customHeight="1" x14ac:dyDescent="0.25">
      <c r="B5" s="16" t="s">
        <v>4</v>
      </c>
    </row>
    <row r="6" spans="2:2" ht="63.75" customHeight="1" x14ac:dyDescent="0.25">
      <c r="B6" s="16" t="s">
        <v>5</v>
      </c>
    </row>
    <row r="7" spans="2:2" ht="42.75" customHeight="1" x14ac:dyDescent="0.25"/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/>
  </sheetPr>
  <dimension ref="A2:F44"/>
  <sheetViews>
    <sheetView showGridLines="0" zoomScaleNormal="100" workbookViewId="0"/>
  </sheetViews>
  <sheetFormatPr defaultColWidth="8.7109375" defaultRowHeight="15" x14ac:dyDescent="0.25"/>
  <cols>
    <col min="1" max="1" width="1.7109375" style="1" customWidth="1"/>
    <col min="2" max="2" width="77.28515625" customWidth="1"/>
    <col min="3" max="3" width="18.7109375" customWidth="1"/>
    <col min="4" max="4" width="17.42578125" customWidth="1"/>
    <col min="5" max="5" width="19.140625" customWidth="1"/>
    <col min="6" max="6" width="19.42578125" customWidth="1"/>
    <col min="7" max="7" width="1.7109375" customWidth="1"/>
  </cols>
  <sheetData>
    <row r="2" spans="1:6" ht="79.900000000000006" customHeight="1" x14ac:dyDescent="0.7">
      <c r="A2" s="10"/>
      <c r="B2" s="18" t="s">
        <v>6</v>
      </c>
      <c r="C2" s="4"/>
      <c r="D2" s="19"/>
      <c r="E2" s="19"/>
      <c r="F2" s="20"/>
    </row>
    <row r="3" spans="1:6" ht="40.15" customHeight="1" x14ac:dyDescent="0.25">
      <c r="A3" s="10"/>
      <c r="B3" s="8" t="s">
        <v>7</v>
      </c>
      <c r="C3" s="21"/>
      <c r="D3" s="21"/>
      <c r="E3" s="21"/>
      <c r="F3" s="22"/>
    </row>
    <row r="4" spans="1:6" ht="40.15" customHeight="1" x14ac:dyDescent="0.25">
      <c r="A4" s="10"/>
      <c r="B4" s="9">
        <v>44896</v>
      </c>
      <c r="C4" s="23"/>
      <c r="D4" s="23"/>
      <c r="E4" s="23"/>
      <c r="F4" s="24"/>
    </row>
    <row r="5" spans="1:6" ht="30" customHeight="1" x14ac:dyDescent="0.25"/>
    <row r="6" spans="1:6" ht="30" customHeight="1" x14ac:dyDescent="0.25">
      <c r="B6" s="25" t="s">
        <v>8</v>
      </c>
      <c r="C6" s="26" t="s">
        <v>41</v>
      </c>
      <c r="D6" s="2"/>
      <c r="E6" s="2"/>
      <c r="F6" s="2"/>
    </row>
    <row r="7" spans="1:6" ht="30" customHeight="1" x14ac:dyDescent="0.25">
      <c r="B7" s="6" t="s">
        <v>9</v>
      </c>
      <c r="C7" s="27">
        <v>0.1</v>
      </c>
      <c r="D7" s="2"/>
      <c r="E7" s="2"/>
      <c r="F7" s="2"/>
    </row>
    <row r="8" spans="1:6" ht="30" customHeight="1" x14ac:dyDescent="0.25">
      <c r="B8" s="6" t="s">
        <v>10</v>
      </c>
      <c r="C8" s="27">
        <v>0.3</v>
      </c>
      <c r="D8" s="2"/>
      <c r="E8" s="2"/>
      <c r="F8" s="2"/>
    </row>
    <row r="9" spans="1:6" ht="30" customHeight="1" x14ac:dyDescent="0.25">
      <c r="D9" s="2"/>
      <c r="E9" s="2"/>
      <c r="F9" s="2"/>
    </row>
    <row r="10" spans="1:6" ht="30" customHeight="1" x14ac:dyDescent="0.25">
      <c r="B10" s="28" t="s">
        <v>11</v>
      </c>
      <c r="C10" s="29" t="s">
        <v>42</v>
      </c>
      <c r="D10" s="2"/>
      <c r="E10" s="2"/>
      <c r="F10" s="2"/>
    </row>
    <row r="11" spans="1:6" ht="30" customHeight="1" x14ac:dyDescent="0.25">
      <c r="B11" s="5" t="s">
        <v>12</v>
      </c>
      <c r="C11" s="39">
        <v>25000</v>
      </c>
      <c r="D11" s="2"/>
      <c r="E11" s="2"/>
      <c r="F11" s="2"/>
    </row>
    <row r="12" spans="1:6" ht="30" customHeight="1" x14ac:dyDescent="0.25">
      <c r="B12" s="5" t="s">
        <v>13</v>
      </c>
      <c r="C12" s="39">
        <v>15000</v>
      </c>
      <c r="D12" s="2"/>
      <c r="E12" s="2"/>
      <c r="F12" s="2"/>
    </row>
    <row r="13" spans="1:6" ht="30" customHeight="1" x14ac:dyDescent="0.25">
      <c r="B13" s="5" t="s">
        <v>14</v>
      </c>
      <c r="C13" s="39">
        <v>150000</v>
      </c>
      <c r="D13" s="2"/>
      <c r="E13" s="2"/>
      <c r="F13" s="2"/>
    </row>
    <row r="14" spans="1:6" ht="30" customHeight="1" x14ac:dyDescent="0.25">
      <c r="B14" s="6" t="s">
        <v>15</v>
      </c>
      <c r="C14" s="39">
        <f>SUBTOTAL(109,PočetnaInvesticija[Godina])</f>
        <v>190000</v>
      </c>
      <c r="D14" s="2"/>
      <c r="E14" s="2"/>
      <c r="F14" s="2"/>
    </row>
    <row r="15" spans="1:6" ht="30" customHeight="1" x14ac:dyDescent="0.25">
      <c r="B15" s="5"/>
      <c r="C15" s="11"/>
      <c r="D15" s="11"/>
      <c r="E15" s="11"/>
      <c r="F15" s="11"/>
    </row>
    <row r="16" spans="1:6" ht="30" customHeight="1" x14ac:dyDescent="0.25">
      <c r="B16" s="30" t="s">
        <v>16</v>
      </c>
      <c r="C16" s="31" t="s">
        <v>43</v>
      </c>
      <c r="D16" s="31" t="s">
        <v>47</v>
      </c>
      <c r="E16" s="32" t="s">
        <v>49</v>
      </c>
      <c r="F16" s="2"/>
    </row>
    <row r="17" spans="2:6" ht="30" customHeight="1" x14ac:dyDescent="0.25">
      <c r="B17" s="5" t="s">
        <v>17</v>
      </c>
      <c r="C17" s="40">
        <v>15000</v>
      </c>
      <c r="D17" s="40">
        <v>50000</v>
      </c>
      <c r="E17" s="39">
        <v>75000</v>
      </c>
      <c r="F17" s="2"/>
    </row>
    <row r="18" spans="2:6" ht="30" customHeight="1" x14ac:dyDescent="0.25">
      <c r="B18" s="5" t="s">
        <v>18</v>
      </c>
      <c r="C18" s="40">
        <v>25000</v>
      </c>
      <c r="D18" s="40">
        <v>25000</v>
      </c>
      <c r="E18" s="39">
        <v>25000</v>
      </c>
      <c r="F18" s="2"/>
    </row>
    <row r="19" spans="2:6" ht="30" customHeight="1" x14ac:dyDescent="0.25">
      <c r="B19" s="5" t="s">
        <v>19</v>
      </c>
      <c r="C19" s="40">
        <v>25000</v>
      </c>
      <c r="D19" s="40">
        <v>25000</v>
      </c>
      <c r="E19" s="39">
        <v>25000</v>
      </c>
      <c r="F19" s="2"/>
    </row>
    <row r="20" spans="2:6" ht="30" customHeight="1" x14ac:dyDescent="0.25">
      <c r="B20" s="5" t="s">
        <v>20</v>
      </c>
      <c r="C20" s="40">
        <v>25000</v>
      </c>
      <c r="D20" s="40">
        <v>25000</v>
      </c>
      <c r="E20" s="39">
        <v>25000</v>
      </c>
      <c r="F20" s="2"/>
    </row>
    <row r="21" spans="2:6" ht="30" customHeight="1" x14ac:dyDescent="0.25">
      <c r="B21" s="5" t="s">
        <v>21</v>
      </c>
      <c r="C21" s="40">
        <v>50000</v>
      </c>
      <c r="D21" s="40">
        <v>50000</v>
      </c>
      <c r="E21" s="39">
        <v>50000</v>
      </c>
      <c r="F21" s="2"/>
    </row>
    <row r="22" spans="2:6" ht="30" customHeight="1" x14ac:dyDescent="0.25">
      <c r="B22" s="6" t="s">
        <v>22</v>
      </c>
      <c r="C22" s="40">
        <f>SUBTOTAL(109,Pogodnosti[1. godina])</f>
        <v>140000</v>
      </c>
      <c r="D22" s="40">
        <f>SUBTOTAL(109,Pogodnosti[2. godina])</f>
        <v>175000</v>
      </c>
      <c r="E22" s="39">
        <f>SUBTOTAL(109,Pogodnosti[3. godina])</f>
        <v>200000</v>
      </c>
      <c r="F22" s="2"/>
    </row>
    <row r="23" spans="2:6" ht="30" customHeight="1" x14ac:dyDescent="0.25">
      <c r="B23" s="6"/>
      <c r="C23" s="12"/>
      <c r="D23" s="12"/>
      <c r="E23" s="15"/>
      <c r="F23" s="12"/>
    </row>
    <row r="24" spans="2:6" ht="30" customHeight="1" x14ac:dyDescent="0.25">
      <c r="B24" s="30" t="s">
        <v>23</v>
      </c>
      <c r="C24" s="31" t="s">
        <v>44</v>
      </c>
      <c r="D24" s="31" t="s">
        <v>48</v>
      </c>
      <c r="E24" s="32" t="s">
        <v>50</v>
      </c>
      <c r="F24" s="2"/>
    </row>
    <row r="25" spans="2:6" ht="30" customHeight="1" x14ac:dyDescent="0.25">
      <c r="B25" s="5" t="s">
        <v>24</v>
      </c>
      <c r="C25" s="40">
        <v>7500</v>
      </c>
      <c r="D25" s="40">
        <v>25000</v>
      </c>
      <c r="E25" s="39">
        <v>37500</v>
      </c>
      <c r="F25" s="2"/>
    </row>
    <row r="26" spans="2:6" ht="30" customHeight="1" x14ac:dyDescent="0.25">
      <c r="B26" s="5" t="s">
        <v>25</v>
      </c>
      <c r="C26" s="40">
        <v>15000</v>
      </c>
      <c r="D26" s="40">
        <v>15000</v>
      </c>
      <c r="E26" s="39">
        <v>15000</v>
      </c>
      <c r="F26" s="2"/>
    </row>
    <row r="27" spans="2:6" ht="30" customHeight="1" x14ac:dyDescent="0.25">
      <c r="B27" s="5" t="s">
        <v>26</v>
      </c>
      <c r="C27" s="40">
        <v>35000</v>
      </c>
      <c r="D27" s="40">
        <v>35000</v>
      </c>
      <c r="E27" s="39">
        <v>35000</v>
      </c>
      <c r="F27" s="2"/>
    </row>
    <row r="28" spans="2:6" ht="30" customHeight="1" x14ac:dyDescent="0.25">
      <c r="B28" s="5" t="s">
        <v>27</v>
      </c>
      <c r="C28" s="40">
        <v>10000</v>
      </c>
      <c r="D28" s="40">
        <v>10000</v>
      </c>
      <c r="E28" s="39">
        <v>10000</v>
      </c>
      <c r="F28" s="2"/>
    </row>
    <row r="29" spans="2:6" ht="30" customHeight="1" x14ac:dyDescent="0.25">
      <c r="B29" s="5" t="s">
        <v>28</v>
      </c>
      <c r="C29" s="41">
        <f>PočetnaInvesticija[[#Totals],[Godina]]/3</f>
        <v>63333.333333333336</v>
      </c>
      <c r="D29" s="41">
        <f>PočetnaInvesticija[[#Totals],[Godina]]/3</f>
        <v>63333.333333333336</v>
      </c>
      <c r="E29" s="42">
        <f>PočetnaInvesticija[[#Totals],[Godina]]/3</f>
        <v>63333.333333333336</v>
      </c>
      <c r="F29" s="2"/>
    </row>
    <row r="30" spans="2:6" ht="30" customHeight="1" x14ac:dyDescent="0.25">
      <c r="B30" s="6" t="s">
        <v>29</v>
      </c>
      <c r="C30" s="40">
        <f>SUBTOTAL(109,Troškovi[1. GODINA])</f>
        <v>130833.33333333334</v>
      </c>
      <c r="D30" s="40">
        <f>SUBTOTAL(109,Troškovi[2. GODINA])</f>
        <v>148333.33333333334</v>
      </c>
      <c r="E30" s="39">
        <f>SUBTOTAL(109,Troškovi[3. GODINA])</f>
        <v>160833.33333333334</v>
      </c>
      <c r="F30" s="2"/>
    </row>
    <row r="31" spans="2:6" ht="30" customHeight="1" x14ac:dyDescent="0.25">
      <c r="B31" s="5"/>
      <c r="C31" s="11"/>
      <c r="D31" s="11"/>
      <c r="E31" s="11"/>
      <c r="F31" s="11"/>
    </row>
    <row r="32" spans="2:6" ht="30" customHeight="1" x14ac:dyDescent="0.25">
      <c r="B32" s="33" t="s">
        <v>30</v>
      </c>
      <c r="C32" s="34" t="s">
        <v>45</v>
      </c>
      <c r="D32" s="35" t="s">
        <v>43</v>
      </c>
      <c r="E32" s="35" t="s">
        <v>47</v>
      </c>
      <c r="F32" s="36" t="s">
        <v>49</v>
      </c>
    </row>
    <row r="33" spans="2:6" ht="30" customHeight="1" x14ac:dyDescent="0.25">
      <c r="B33" s="5" t="s">
        <v>31</v>
      </c>
      <c r="C33" s="2"/>
      <c r="D33" s="40">
        <f>Pogodnosti[[#Totals],[1. godina]]-Troškovi[[#Totals],[1. GODINA]]</f>
        <v>9166.666666666657</v>
      </c>
      <c r="E33" s="40">
        <f>Pogodnosti[[#Totals],[2. godina]]-Troškovi[[#Totals],[2. GODINA]]</f>
        <v>26666.666666666657</v>
      </c>
      <c r="F33" s="39">
        <f>Pogodnosti[[#Totals],[3. godina]]-Troškovi[[#Totals],[3. GODINA]]</f>
        <v>39166.666666666657</v>
      </c>
    </row>
    <row r="34" spans="2:6" ht="30" customHeight="1" x14ac:dyDescent="0.25">
      <c r="B34" s="5" t="s">
        <v>32</v>
      </c>
      <c r="C34" s="2"/>
      <c r="D34" s="40">
        <f>D33*PoreskaStopa</f>
        <v>2749.9999999999968</v>
      </c>
      <c r="E34" s="40">
        <f>E33*PoreskaStopa</f>
        <v>7999.9999999999964</v>
      </c>
      <c r="F34" s="39">
        <f>F33*PoreskaStopa</f>
        <v>11749.999999999996</v>
      </c>
    </row>
    <row r="35" spans="2:6" ht="30" customHeight="1" x14ac:dyDescent="0.25">
      <c r="B35" s="5" t="s">
        <v>33</v>
      </c>
      <c r="C35" s="2"/>
      <c r="D35" s="40">
        <f t="shared" ref="D35:F35" si="0">D33-D34</f>
        <v>6416.6666666666606</v>
      </c>
      <c r="E35" s="40">
        <f t="shared" si="0"/>
        <v>18666.666666666661</v>
      </c>
      <c r="F35" s="39">
        <f t="shared" si="0"/>
        <v>27416.666666666661</v>
      </c>
    </row>
    <row r="36" spans="2:6" ht="30" customHeight="1" x14ac:dyDescent="0.25">
      <c r="B36" s="5" t="s">
        <v>34</v>
      </c>
      <c r="C36" s="2"/>
      <c r="D36" s="40">
        <f>C29</f>
        <v>63333.333333333336</v>
      </c>
      <c r="E36" s="40">
        <f>D29</f>
        <v>63333.333333333336</v>
      </c>
      <c r="F36" s="39">
        <f>E29</f>
        <v>63333.333333333336</v>
      </c>
    </row>
    <row r="37" spans="2:6" ht="30" customHeight="1" x14ac:dyDescent="0.25">
      <c r="B37" s="5" t="s">
        <v>35</v>
      </c>
      <c r="C37" s="38">
        <f>-PočetnaInvesticija[[#Totals],[Godina]]</f>
        <v>-190000</v>
      </c>
      <c r="D37" s="40">
        <f t="shared" ref="D37:F37" si="1">D35+D36</f>
        <v>69750</v>
      </c>
      <c r="E37" s="40">
        <f t="shared" si="1"/>
        <v>82000</v>
      </c>
      <c r="F37" s="39">
        <f t="shared" si="1"/>
        <v>90750</v>
      </c>
    </row>
    <row r="38" spans="2:6" ht="30" customHeight="1" x14ac:dyDescent="0.25">
      <c r="B38" s="5" t="s">
        <v>36</v>
      </c>
      <c r="C38" s="38">
        <f>C37</f>
        <v>-190000</v>
      </c>
      <c r="D38" s="40">
        <f>C38+D37</f>
        <v>-120250</v>
      </c>
      <c r="E38" s="40">
        <f>D38+E37</f>
        <v>-38250</v>
      </c>
      <c r="F38" s="39">
        <f>E38+F37</f>
        <v>52500</v>
      </c>
    </row>
    <row r="39" spans="2:6" ht="30" customHeight="1" x14ac:dyDescent="0.25">
      <c r="B39" s="5"/>
      <c r="C39" s="11"/>
      <c r="D39" s="11"/>
      <c r="E39" s="11"/>
      <c r="F39" s="11"/>
    </row>
    <row r="40" spans="2:6" ht="30" customHeight="1" x14ac:dyDescent="0.25">
      <c r="B40" s="33" t="s">
        <v>37</v>
      </c>
      <c r="C40" s="37" t="s">
        <v>46</v>
      </c>
      <c r="D40" s="2"/>
      <c r="E40" s="2"/>
      <c r="F40" s="2"/>
    </row>
    <row r="41" spans="2:6" ht="30" customHeight="1" x14ac:dyDescent="0.25">
      <c r="B41" s="5" t="s">
        <v>38</v>
      </c>
      <c r="C41" s="43">
        <f>C37+(NPV(Rentabilnost,D37:F37))</f>
        <v>9359.5041322313773</v>
      </c>
      <c r="D41" s="2"/>
      <c r="E41" s="2"/>
      <c r="F41" s="2"/>
    </row>
    <row r="42" spans="2:6" ht="30" customHeight="1" x14ac:dyDescent="0.25">
      <c r="B42" s="5" t="s">
        <v>39</v>
      </c>
      <c r="C42" s="13">
        <f>IRR(C37:F37)</f>
        <v>0.12655165144706393</v>
      </c>
      <c r="D42" s="2"/>
      <c r="E42" s="2"/>
      <c r="F42" s="2"/>
    </row>
    <row r="43" spans="2:6" ht="30" customHeight="1" x14ac:dyDescent="0.25">
      <c r="B43" s="5" t="s">
        <v>40</v>
      </c>
      <c r="C43" s="14">
        <f>IF(F38&lt;=0,"Premašuje 3 godine",IF(E38&lt;=0,(F37-F38)/F37+2,IF(D38&lt;=0,(E37-E38)/E37+1,IF(C38&lt;=0,(D37-D38)/D37,"NA"))))</f>
        <v>2.4214876033057853</v>
      </c>
      <c r="D43" s="2"/>
      <c r="E43" s="2"/>
      <c r="F43" s="2"/>
    </row>
    <row r="44" spans="2:6" x14ac:dyDescent="0.25">
      <c r="B44" s="7"/>
      <c r="C44" s="7"/>
    </row>
  </sheetData>
  <phoneticPr fontId="7" type="noConversion"/>
  <dataValidations count="7">
    <dataValidation allowBlank="1" showInputMessage="1" showErrorMessage="1" prompt="Napravite budžet veb sajta na ovom radnom listu. Korisna uputstva o tome kako da koristite ovaj radni list nalaze se u ćelijama u ovoj koloni. Pritisnite strelicu nadole da biste počeli." sqref="A1" xr:uid="{26070A88-671A-4DE1-BFFE-6983F17125BC}"/>
    <dataValidation allowBlank="1" showInputMessage="1" showErrorMessage="1" prompt="Unesite detalje u tabelu „Tarifa“ počevši od ćelije sa desne strane. Sledeće uputstvo je u ćeliji A10." sqref="A6" xr:uid="{3C968F2B-859C-4EDF-A044-30417D019011}"/>
    <dataValidation allowBlank="1" showInputMessage="1" showErrorMessage="1" prompt="Unesite detalje u tabelu „Početno ulaganje“ počevši od ćelije sa desne strane. Sledeće uputstvo je u ćeliji A16." sqref="A10" xr:uid="{1DD41C7D-5D43-42CA-AA71-75DCC5839777}"/>
    <dataValidation allowBlank="1" showInputMessage="1" showErrorMessage="1" prompt="Unesite detalje u tabelu „Pogodnosti“ počevši od ćelije sa desne strane. Sledeće uputstvo je u ćeliji A24." sqref="A16" xr:uid="{6C542594-E020-4FA1-82D1-63FD12774AC4}"/>
    <dataValidation allowBlank="1" showInputMessage="1" showErrorMessage="1" prompt="Unesite detalje u tabelu „Troškovi“ počevši od ćelije sa desne strane. Vrednosti se automatski izračunavaju u ćelijama koje sadrže formule. Sledeće uputstvo je u ćeliji A32." sqref="A24" xr:uid="{6916CC61-03A0-4863-90DA-8446429BC3F0}"/>
    <dataValidation allowBlank="1" showInputMessage="1" showErrorMessage="1" prompt="Vrednosti se automatski izračunavaju u tabeli „Ukupne vrednosti“ počevši od ćelije sa desne strane. Sledeće uputstvo je u ćeliji A40." sqref="A32" xr:uid="{9DD6D791-0C68-4FF6-971E-A2204DC9D069}"/>
    <dataValidation allowBlank="1" showInputMessage="1" showErrorMessage="1" prompt="Metrika procene se automatski izračunava u tabeli „Metrika“ počevši od ćelije sa desne strane." sqref="A40" xr:uid="{6D1AFC92-32E9-4EC3-A6FC-EF81567F0825}"/>
  </dataValidations>
  <pageMargins left="0.7" right="0.7" top="0.75" bottom="0.75" header="0.3" footer="0.3"/>
  <pageSetup paperSize="9" scale="57" fitToHeight="0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4797B3B5-A05F-4D5F-B2C8-FA796D052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63922C4A-8C1D-4FCA-8967-B21EFD37146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F72444C2-E270-4D2A-A7C0-21636309917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TM04035480</ap:Template>
  <ap:DocSecurity>0</ap:DocSecurity>
  <ap:ScaleCrop>false</ap:ScaleCrop>
  <ap:HeadingPairs>
    <vt:vector baseType="variant" size="4">
      <vt:variant>
        <vt:lpstr>Radni listovi</vt:lpstr>
      </vt:variant>
      <vt:variant>
        <vt:i4>2</vt:i4>
      </vt:variant>
      <vt:variant>
        <vt:lpstr>Imenovani opsezi</vt:lpstr>
      </vt:variant>
      <vt:variant>
        <vt:i4>2</vt:i4>
      </vt:variant>
    </vt:vector>
  </ap:HeadingPairs>
  <ap:TitlesOfParts>
    <vt:vector baseType="lpstr" size="4">
      <vt:lpstr>POČETAK</vt:lpstr>
      <vt:lpstr>ALATKA ZA BUDŽET</vt:lpstr>
      <vt:lpstr>PoreskaStopa</vt:lpstr>
      <vt:lpstr>Rentabilnost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2022-11-10T17:23:27Z</dcterms:created>
  <dcterms:modified xsi:type="dcterms:W3CDTF">2022-12-20T13:13:34Z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