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31"/>
  <workbookPr filterPrivacy="1" codeName="ThisWorkbook"/>
  <xr:revisionPtr revIDLastSave="0" documentId="13_ncr:1_{8F166A79-A058-457A-B018-02997289C2E1}" xr6:coauthVersionLast="47" xr6:coauthVersionMax="47" xr10:uidLastSave="{00000000-0000-0000-0000-000000000000}"/>
  <bookViews>
    <workbookView xWindow="-120" yWindow="-120" windowWidth="28950" windowHeight="15930" xr2:uid="{00000000-000D-0000-FFFF-FFFF00000000}"/>
  </bookViews>
  <sheets>
    <sheet name="Procena uštede" sheetId="1" r:id="rId1"/>
  </sheets>
  <definedNames>
    <definedName name="Broj_dana_do_događaja">'Procena uštede'!$C$15</definedName>
    <definedName name="Broj_godina_do_događaja">'Procena uštede'!$G$15</definedName>
    <definedName name="Broj_meseci_do_događaja">'Procena uštede'!$F$15</definedName>
    <definedName name="Broj_sedmica_do_događaja">'Procena uštede'!$D$15</definedName>
    <definedName name="Cilj">'Procena uštede'!$C$6</definedName>
    <definedName name="Datum_događaja">'Procena uštede'!$C$3</definedName>
    <definedName name="Dnevne_uštede">'Procena uštede'!$C$13</definedName>
    <definedName name="Dvonedeljna_ušteda">'Procena uštede'!$E$13</definedName>
    <definedName name="Dvonedeljno_do_događaja">'Procena uštede'!$E$15</definedName>
    <definedName name="Godišnja_ušteda">'Procena uštede'!$G$13</definedName>
    <definedName name="Informacije_o_planu_štednje">IF(Učestalost_štednje="Sedmično",Sedmična_štednja,IF(Učestalost_štednje="Dvonedeljno",Dvonedeljna_ušteda,IF(Učestalost_štednje="Mesečna",Mesečna_štednja,Godišnja_ušteda)))</definedName>
    <definedName name="Iznos_uštede">'Procena uštede'!$C$5</definedName>
    <definedName name="Mesečna_štednja">'Procena uštede'!$F$13</definedName>
    <definedName name="Oblast_naslova_1..G13">'Procena uštede'!$B$12</definedName>
    <definedName name="Oblast_naslova_2..G15">'Procena uštede'!$B$14</definedName>
    <definedName name="Oblast_naslova_kolone_1..E3">'Procena uštede'!$B$2</definedName>
    <definedName name="Oblast_naslova_reda_1..C6">'Procena uštede'!$B$4</definedName>
    <definedName name="Oblast_naslova_reda_2..C9">'Procena uštede'!$B$8</definedName>
    <definedName name="Početak_dnevne_štednje">'Procena uštede'!$B$3</definedName>
    <definedName name="Sedmična_štednja">'Procena uštede'!$D$13</definedName>
    <definedName name="Trošak_događaja">'Procena uštede'!$C$4</definedName>
    <definedName name="Učestalost_štednje">'Procena uštede'!$E$3</definedName>
    <definedName name="Ušteda_do_danas">'Procena uštede'!$C$8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C6" i="1" l="1"/>
  <c r="C15" i="1" l="1"/>
  <c r="D15" i="1" s="1"/>
  <c r="E15" i="1" s="1"/>
  <c r="G15" i="1" l="1"/>
  <c r="G13" i="1" s="1"/>
  <c r="F15" i="1"/>
  <c r="F13" i="1" s="1"/>
  <c r="B7" i="1" s="1"/>
  <c r="D13" i="1"/>
  <c r="C13" i="1"/>
  <c r="E13" i="1" l="1"/>
  <c r="C8" i="1" l="1"/>
  <c r="C9" i="1" s="1"/>
</calcChain>
</file>

<file path=xl/sharedStrings.xml><?xml version="1.0" encoding="utf-8"?>
<sst xmlns="http://schemas.openxmlformats.org/spreadsheetml/2006/main" count="26" uniqueCount="26">
  <si>
    <t>ZIMSKI RASPUST
PUTOVANJE U MEKSIKO</t>
  </si>
  <si>
    <t xml:space="preserve"> Započni sa čuvanjem dana:</t>
  </si>
  <si>
    <t>TROŠAK PUTA:</t>
  </si>
  <si>
    <t>PRETHODNA ŠETNJA:</t>
  </si>
  <si>
    <t>TRENUTNO 
CILJ UŠTEDE:</t>
  </si>
  <si>
    <t>Uštedeo/la sam:</t>
  </si>
  <si>
    <t>Treba još da uštedim:</t>
  </si>
  <si>
    <t>DETALJI PLANA ŠTEDNJE</t>
  </si>
  <si>
    <t>Interval štednje</t>
  </si>
  <si>
    <t>Iznos za uštedu:</t>
  </si>
  <si>
    <t>Vremenski interval</t>
  </si>
  <si>
    <t>Vreme do dostizanja cilja:</t>
  </si>
  <si>
    <t xml:space="preserve"> Dovrši štednju do:</t>
  </si>
  <si>
    <t>Dnevno</t>
  </si>
  <si>
    <t>Dani</t>
  </si>
  <si>
    <t>Sedmično</t>
  </si>
  <si>
    <t>Sedmice</t>
  </si>
  <si>
    <t xml:space="preserve"> Ušteda novca:</t>
  </si>
  <si>
    <t>Kružni grafikon u kom se poredi ukupna trenutna štednja sa novcem koji treba uštedeti nalazi se u ovoj ćeliji.</t>
  </si>
  <si>
    <t>Dvonedeljno</t>
  </si>
  <si>
    <t>Dve sedmice</t>
  </si>
  <si>
    <t>Mesečna</t>
  </si>
  <si>
    <t>Meseci</t>
  </si>
  <si>
    <t>Godišnje</t>
  </si>
  <si>
    <t>Godine</t>
  </si>
  <si>
    <t>MESEČNA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</si>
</sst>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mm\.dd\.yy;@"/>
    <numFmt numFmtId="166" formatCode=";;;"/>
    <numFmt numFmtId="167" formatCode="#,##0\ &quot;RSD&quot;"/>
    <numFmt numFmtId="170" formatCode="d/m/yy"/>
  </numFmts>
  <fonts count="2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4" tint="-0.499984740745262"/>
      <name val="Bookman Old Style"/>
      <family val="1"/>
      <scheme val="major"/>
    </font>
    <font>
      <sz val="11"/>
      <color theme="1" tint="0.34998626667073579"/>
      <name val="Verdana"/>
      <family val="2"/>
      <scheme val="minor"/>
    </font>
    <font>
      <b/>
      <sz val="14"/>
      <color theme="0"/>
      <name val="Verdana"/>
      <family val="2"/>
      <scheme val="minor"/>
    </font>
    <font>
      <b/>
      <sz val="11"/>
      <color theme="1" tint="0.34998626667073579"/>
      <name val="Verdana"/>
      <family val="2"/>
      <scheme val="minor"/>
    </font>
    <font>
      <b/>
      <sz val="11"/>
      <color theme="0"/>
      <name val="Verdana"/>
      <family val="2"/>
      <scheme val="minor"/>
    </font>
    <font>
      <b/>
      <sz val="24"/>
      <color theme="1" tint="0.34998626667073579"/>
      <name val="Bookman Old Style"/>
      <family val="1"/>
      <scheme val="major"/>
    </font>
    <font>
      <b/>
      <sz val="18"/>
      <color theme="1" tint="0.34998626667073579"/>
      <name val="Bookman Old Style"/>
      <family val="1"/>
      <scheme val="major"/>
    </font>
    <font>
      <b/>
      <sz val="11"/>
      <color theme="3" tint="0.34998626667073579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name val="Bookman Old Style"/>
      <family val="1"/>
      <scheme val="major"/>
    </font>
    <font>
      <b/>
      <sz val="14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Fill="0">
      <alignment horizontal="left" vertical="center" indent="1"/>
    </xf>
    <xf numFmtId="0" fontId="9" fillId="0" borderId="0" applyFill="0" applyBorder="0">
      <alignment vertical="center" wrapText="1"/>
    </xf>
    <xf numFmtId="0" fontId="5" fillId="0" borderId="0" applyNumberFormat="0" applyFill="0" applyBorder="0" applyAlignment="0" applyProtection="0"/>
    <xf numFmtId="0" fontId="8" fillId="0" borderId="5">
      <alignment horizontal="left" vertical="center" wrapText="1"/>
    </xf>
    <xf numFmtId="0" fontId="3" fillId="0" borderId="0"/>
    <xf numFmtId="0" fontId="6" fillId="0" borderId="0" applyFill="0" applyBorder="0">
      <alignment horizontal="left" wrapText="1"/>
    </xf>
    <xf numFmtId="1" fontId="4" fillId="0" borderId="3" applyFont="0" applyFill="0" applyProtection="0">
      <alignment horizontal="center" vertical="center"/>
    </xf>
    <xf numFmtId="167" fontId="4" fillId="0" borderId="0" applyFont="0" applyFill="0" applyBorder="0" applyProtection="0">
      <alignment horizontal="right" vertical="center" indent="1"/>
    </xf>
    <xf numFmtId="167" fontId="4" fillId="0" borderId="3" applyFont="0" applyFill="0" applyProtection="0">
      <alignment horizontal="center" vertical="center"/>
    </xf>
    <xf numFmtId="0" fontId="10" fillId="0" borderId="0" applyFill="0" applyBorder="0">
      <alignment horizontal="center" vertical="center"/>
    </xf>
    <xf numFmtId="0" fontId="11" fillId="0" borderId="0">
      <alignment horizontal="left" vertical="center" wrapText="1" indent="1"/>
    </xf>
    <xf numFmtId="0" fontId="7" fillId="3" borderId="1">
      <alignment horizontal="left" vertical="center" indent="1"/>
    </xf>
    <xf numFmtId="0" fontId="1" fillId="4" borderId="2" applyNumberFormat="0" applyAlignment="0" applyProtection="0"/>
    <xf numFmtId="0" fontId="7" fillId="2" borderId="1">
      <alignment horizontal="left" vertical="center" indent="1"/>
    </xf>
    <xf numFmtId="170" fontId="4" fillId="0" borderId="0" applyFont="0" applyFill="0" applyBorder="0">
      <alignment horizontal="left" vertical="center"/>
    </xf>
    <xf numFmtId="165" fontId="12" fillId="0" borderId="6" applyNumberFormat="0" applyFont="0" applyFill="0" applyAlignment="0">
      <alignment horizontal="left"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7" applyNumberFormat="0" applyAlignment="0" applyProtection="0"/>
    <xf numFmtId="0" fontId="19" fillId="9" borderId="8" applyNumberFormat="0" applyAlignment="0" applyProtection="0"/>
    <xf numFmtId="0" fontId="20" fillId="9" borderId="7" applyNumberFormat="0" applyAlignment="0" applyProtection="0"/>
    <xf numFmtId="0" fontId="21" fillId="0" borderId="9" applyNumberFormat="0" applyFill="0" applyAlignment="0" applyProtection="0"/>
    <xf numFmtId="0" fontId="7" fillId="10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>
      <alignment horizontal="left" vertical="center" indent="1"/>
    </xf>
    <xf numFmtId="0" fontId="7" fillId="2" borderId="1" xfId="13">
      <alignment horizontal="left" vertical="center" indent="1"/>
    </xf>
    <xf numFmtId="0" fontId="3" fillId="0" borderId="0" xfId="4"/>
    <xf numFmtId="0" fontId="9" fillId="0" borderId="0" xfId="1">
      <alignment vertical="center" wrapText="1"/>
    </xf>
    <xf numFmtId="0" fontId="6" fillId="4" borderId="2" xfId="5" applyFill="1" applyBorder="1">
      <alignment horizontal="left" wrapText="1"/>
    </xf>
    <xf numFmtId="0" fontId="0" fillId="4" borderId="2" xfId="0" applyFill="1" applyBorder="1">
      <alignment horizontal="left" vertical="center" indent="1"/>
    </xf>
    <xf numFmtId="0" fontId="10" fillId="4" borderId="2" xfId="9" applyFill="1" applyBorder="1">
      <alignment horizontal="center" vertical="center"/>
    </xf>
    <xf numFmtId="167" fontId="9" fillId="4" borderId="3" xfId="8" applyFont="1" applyFill="1">
      <alignment horizontal="center" vertical="center"/>
    </xf>
    <xf numFmtId="1" fontId="9" fillId="4" borderId="3" xfId="6" applyFont="1" applyFill="1">
      <alignment horizontal="center" vertical="center"/>
    </xf>
    <xf numFmtId="0" fontId="8" fillId="0" borderId="5" xfId="3">
      <alignment horizontal="left" vertical="center" wrapText="1"/>
    </xf>
    <xf numFmtId="0" fontId="9" fillId="0" borderId="4" xfId="1" applyBorder="1">
      <alignment vertical="center" wrapText="1"/>
    </xf>
    <xf numFmtId="0" fontId="9" fillId="0" borderId="6" xfId="1" applyBorder="1">
      <alignment vertical="center" wrapText="1"/>
    </xf>
    <xf numFmtId="0" fontId="14" fillId="3" borderId="1" xfId="11" applyFont="1">
      <alignment horizontal="left" vertical="center" indent="1"/>
    </xf>
    <xf numFmtId="166" fontId="2" fillId="0" borderId="0" xfId="10" applyNumberFormat="1" applyFont="1">
      <alignment horizontal="left" vertical="center" wrapText="1" indent="1"/>
    </xf>
    <xf numFmtId="0" fontId="6" fillId="0" borderId="0" xfId="5" applyAlignment="1">
      <alignment horizontal="left"/>
    </xf>
    <xf numFmtId="167" fontId="9" fillId="0" borderId="6" xfId="7" applyFont="1" applyBorder="1">
      <alignment horizontal="right" vertical="center" indent="1"/>
    </xf>
    <xf numFmtId="167" fontId="5" fillId="2" borderId="1" xfId="7" applyFont="1" applyFill="1" applyBorder="1">
      <alignment horizontal="right" vertical="center" indent="1"/>
    </xf>
    <xf numFmtId="167" fontId="13" fillId="3" borderId="1" xfId="7" applyFont="1" applyFill="1" applyBorder="1">
      <alignment horizontal="right" vertical="center" indent="1"/>
    </xf>
    <xf numFmtId="167" fontId="9" fillId="0" borderId="0" xfId="7" applyFont="1">
      <alignment horizontal="right" vertical="center" indent="1"/>
    </xf>
    <xf numFmtId="0" fontId="8" fillId="0" borderId="5" xfId="3">
      <alignment horizontal="left" vertical="center" wrapText="1"/>
    </xf>
    <xf numFmtId="0" fontId="3" fillId="0" borderId="0" xfId="4"/>
    <xf numFmtId="0" fontId="9" fillId="0" borderId="4" xfId="1" applyBorder="1">
      <alignment vertical="center" wrapText="1"/>
    </xf>
    <xf numFmtId="170" fontId="9" fillId="0" borderId="4" xfId="14" applyFont="1" applyBorder="1">
      <alignment horizontal="left" vertical="center"/>
    </xf>
    <xf numFmtId="170" fontId="9" fillId="0" borderId="4" xfId="14" applyFont="1" applyBorder="1">
      <alignment horizontal="left" vertical="center"/>
    </xf>
  </cellXfs>
  <cellStyles count="50">
    <cellStyle name="20% Akcenat1" xfId="28" builtinId="30" customBuiltin="1"/>
    <cellStyle name="20% Akcenat2" xfId="31" builtinId="34" customBuiltin="1"/>
    <cellStyle name="20% Akcenat3" xfId="35" builtinId="38" customBuiltin="1"/>
    <cellStyle name="20% Akcenat4" xfId="39" builtinId="42" customBuiltin="1"/>
    <cellStyle name="20% Akcenat5" xfId="43" builtinId="46" customBuiltin="1"/>
    <cellStyle name="20% Akcenat6" xfId="47" builtinId="50" customBuiltin="1"/>
    <cellStyle name="40% Akcenat1" xfId="12" builtinId="31" customBuiltin="1"/>
    <cellStyle name="40% Akcenat2" xfId="32" builtinId="35" customBuiltin="1"/>
    <cellStyle name="40% Akcenat3" xfId="36" builtinId="39" customBuiltin="1"/>
    <cellStyle name="40% Akcenat4" xfId="40" builtinId="43" customBuiltin="1"/>
    <cellStyle name="40% Akcenat5" xfId="44" builtinId="47" customBuiltin="1"/>
    <cellStyle name="40% Akcenat6" xfId="48" builtinId="51" customBuiltin="1"/>
    <cellStyle name="60% Akcenat1" xfId="29" builtinId="32" customBuiltin="1"/>
    <cellStyle name="60% Akcenat2" xfId="33" builtinId="36" customBuiltin="1"/>
    <cellStyle name="60% Akcenat3" xfId="37" builtinId="40" customBuiltin="1"/>
    <cellStyle name="60% Akcenat4" xfId="41" builtinId="44" customBuiltin="1"/>
    <cellStyle name="60% Akcenat5" xfId="45" builtinId="48" customBuiltin="1"/>
    <cellStyle name="60% Akcenat6" xfId="49" builtinId="52" customBuiltin="1"/>
    <cellStyle name="Akcenat1" xfId="11" builtinId="29" customBuiltin="1"/>
    <cellStyle name="Akcenat2" xfId="30" builtinId="33" customBuiltin="1"/>
    <cellStyle name="Akcenat3" xfId="34" builtinId="37" customBuiltin="1"/>
    <cellStyle name="Akcenat4" xfId="38" builtinId="41" customBuiltin="1"/>
    <cellStyle name="Akcenat5" xfId="42" builtinId="45" customBuiltin="1"/>
    <cellStyle name="Akcenat6" xfId="46" builtinId="49" customBuiltin="1"/>
    <cellStyle name="Beleška" xfId="10" builtinId="10" customBuiltin="1"/>
    <cellStyle name="Ćelija za proveru" xfId="25" builtinId="23" customBuiltin="1"/>
    <cellStyle name="Datum" xfId="14" xr:uid="{00000000-0005-0000-0000-000006000000}"/>
    <cellStyle name="Dobro" xfId="18" builtinId="26" customBuiltin="1"/>
    <cellStyle name="Ivica" xfId="15" xr:uid="{00000000-0005-0000-0000-000002000000}"/>
    <cellStyle name="Izlaz" xfId="22" builtinId="21" customBuiltin="1"/>
    <cellStyle name="Izračunavanje" xfId="23" builtinId="22" customBuiltin="1"/>
    <cellStyle name="Loše" xfId="19" builtinId="27" customBuiltin="1"/>
    <cellStyle name="Naslov" xfId="3" builtinId="15" customBuiltin="1"/>
    <cellStyle name="Naslov 1" xfId="4" builtinId="16" customBuiltin="1"/>
    <cellStyle name="Naslov 2" xfId="1" builtinId="17" customBuiltin="1"/>
    <cellStyle name="Naslov 3" xfId="5" builtinId="18" customBuiltin="1"/>
    <cellStyle name="Naslov 4" xfId="9" builtinId="19" customBuiltin="1"/>
    <cellStyle name="Neutralno" xfId="20" builtinId="28" customBuiltin="1"/>
    <cellStyle name="Normalan" xfId="0" builtinId="0" customBuiltin="1"/>
    <cellStyle name="Povezana ćelija" xfId="24" builtinId="24" customBuiltin="1"/>
    <cellStyle name="Procenat" xfId="17" builtinId="5" customBuiltin="1"/>
    <cellStyle name="Tekst objašnjenja" xfId="27" builtinId="53" customBuiltin="1"/>
    <cellStyle name="Tekst upozorenja" xfId="26" builtinId="11" customBuiltin="1"/>
    <cellStyle name="Ukupno" xfId="2" builtinId="25" customBuiltin="1"/>
    <cellStyle name="Unos" xfId="21" builtinId="20" customBuiltin="1"/>
    <cellStyle name="Ušteđeno" xfId="13" xr:uid="{00000000-0005-0000-0000-00000D000000}"/>
    <cellStyle name="Valuta" xfId="7" builtinId="4" customBuiltin="1"/>
    <cellStyle name="Valuta [0]" xfId="8" builtinId="7" customBuiltin="1"/>
    <cellStyle name="Zarez" xfId="6" builtinId="3" customBuiltin="1"/>
    <cellStyle name="Zarez [0]" xfId="16" builtinId="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B851-4D36-A385-B50DB62A3D4E}"/>
              </c:ext>
            </c:extLst>
          </c:dPt>
          <c:dLbls>
            <c:delete val="1"/>
          </c:dLbls>
          <c:cat>
            <c:strLit>
              <c:ptCount val="2"/>
              <c:pt idx="0">
                <c:v>Ušteđeno</c:v>
              </c:pt>
              <c:pt idx="1">
                <c:v>I dalje je potrebno</c:v>
              </c:pt>
            </c:strLit>
          </c:cat>
          <c:val>
            <c:numRef>
              <c:f>'Procena uštede'!$C$8:$C$9</c:f>
              <c:numCache>
                <c:formatCode>#,##0\ "RSD"</c:formatCode>
                <c:ptCount val="2"/>
                <c:pt idx="0">
                  <c:v>4100</c:v>
                </c:pt>
                <c:pt idx="1">
                  <c:v>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1-4D36-A385-B50DB62A3D4E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Ušteđeno</c:v>
              </c:pt>
              <c:pt idx="1">
                <c:v>I dalje je potrebno</c:v>
              </c:pt>
            </c:strLit>
          </c:cat>
          <c:val>
            <c:numRef>
              <c:f>'Procena uštede'!$D$8:$D$9</c:f>
              <c:numCache>
                <c:formatCode>#,##0\ "RSD"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B851-4D36-A385-B50DB62A3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>
              <a:latin typeface="Verdana"/>
              <a:ea typeface="Verdana"/>
              <a:cs typeface="Verdana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161926</xdr:colOff>
      <xdr:row>3</xdr:row>
      <xdr:rowOff>47625</xdr:rowOff>
    </xdr:from>
    <xdr:ext cx="3381374" cy="3343275"/>
    <xdr:graphicFrame macro="">
      <xdr:nvGraphicFramePr>
        <xdr:cNvPr id="7" name="Grafikon_štednje" descr="Kružni grafikon u kom se poredi ukupna trenutna štednja sa novcem koji tek treba uštedet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1.xml><?xml version="1.0" encoding="utf-8"?>
<a:theme xmlns:a="http://schemas.openxmlformats.org/drawingml/2006/main" name="Office Theme">
  <a:themeElements>
    <a:clrScheme name="Savings Estimator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91B936"/>
      </a:accent1>
      <a:accent2>
        <a:srgbClr val="7779CE"/>
      </a:accent2>
      <a:accent3>
        <a:srgbClr val="EA157A"/>
      </a:accent3>
      <a:accent4>
        <a:srgbClr val="FEB80A"/>
      </a:accent4>
      <a:accent5>
        <a:srgbClr val="00ADDC"/>
      </a:accent5>
      <a:accent6>
        <a:srgbClr val="FE8E40"/>
      </a:accent6>
      <a:hlink>
        <a:srgbClr val="00ADDC"/>
      </a:hlink>
      <a:folHlink>
        <a:srgbClr val="7779CE"/>
      </a:folHlink>
    </a:clrScheme>
    <a:fontScheme name="Savings Estimator">
      <a:majorFont>
        <a:latin typeface="Bookman Old Styl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G16"/>
  <sheetViews>
    <sheetView showGridLines="0" tabSelected="1" zoomScaleNormal="100" workbookViewId="0"/>
  </sheetViews>
  <sheetFormatPr defaultRowHeight="30" customHeight="1" x14ac:dyDescent="0.2"/>
  <cols>
    <col min="1" max="1" width="2.69921875" customWidth="1"/>
    <col min="2" max="2" width="25.69921875" customWidth="1"/>
    <col min="3" max="3" width="11.69921875" customWidth="1"/>
    <col min="4" max="4" width="13" customWidth="1"/>
    <col min="5" max="5" width="12.59765625" customWidth="1"/>
    <col min="6" max="6" width="15.59765625" customWidth="1"/>
    <col min="7" max="7" width="11.69921875" customWidth="1"/>
    <col min="8" max="8" width="2.69921875" customWidth="1"/>
  </cols>
  <sheetData>
    <row r="1" spans="2:7" ht="80.099999999999994" customHeight="1" thickBot="1" x14ac:dyDescent="0.25">
      <c r="B1" s="19" t="s">
        <v>0</v>
      </c>
      <c r="C1" s="19"/>
      <c r="D1" s="19"/>
      <c r="E1" s="19"/>
      <c r="F1" s="19"/>
      <c r="G1" s="19"/>
    </row>
    <row r="2" spans="2:7" ht="30" customHeight="1" thickTop="1" x14ac:dyDescent="0.25">
      <c r="B2" s="2" t="s">
        <v>1</v>
      </c>
      <c r="C2" s="20" t="s">
        <v>12</v>
      </c>
      <c r="D2" s="20"/>
      <c r="E2" s="20" t="s">
        <v>17</v>
      </c>
      <c r="F2" s="20"/>
    </row>
    <row r="3" spans="2:7" ht="30" customHeight="1" thickBot="1" x14ac:dyDescent="0.25">
      <c r="B3" s="22">
        <f ca="1">TODAY()-120</f>
        <v>44533</v>
      </c>
      <c r="C3" s="23">
        <f ca="1">Početak_dnevne_štednje+180</f>
        <v>44713</v>
      </c>
      <c r="D3" s="23"/>
      <c r="E3" s="21" t="s">
        <v>25</v>
      </c>
      <c r="F3" s="21"/>
      <c r="G3" s="10"/>
    </row>
    <row r="4" spans="2:7" ht="45" customHeight="1" thickTop="1" x14ac:dyDescent="0.2">
      <c r="B4" s="3" t="s">
        <v>2</v>
      </c>
      <c r="C4" s="18">
        <v>6000</v>
      </c>
      <c r="D4" s="18"/>
      <c r="E4" s="13" t="s">
        <v>18</v>
      </c>
      <c r="F4" s="13"/>
      <c r="G4" s="13"/>
    </row>
    <row r="5" spans="2:7" ht="45" customHeight="1" thickBot="1" x14ac:dyDescent="0.25">
      <c r="B5" s="11" t="s">
        <v>3</v>
      </c>
      <c r="C5" s="15">
        <v>300</v>
      </c>
      <c r="D5" s="15"/>
      <c r="E5" s="13"/>
      <c r="F5" s="13"/>
      <c r="G5" s="13"/>
    </row>
    <row r="6" spans="2:7" ht="68.099999999999994" customHeight="1" thickTop="1" thickBot="1" x14ac:dyDescent="0.25">
      <c r="B6" s="11" t="s">
        <v>4</v>
      </c>
      <c r="C6" s="15">
        <f>IFERROR(Trošak_događaja-Iznos_uštede, "")</f>
        <v>5700</v>
      </c>
      <c r="D6" s="15"/>
      <c r="E6" s="13"/>
      <c r="F6" s="13"/>
      <c r="G6" s="13"/>
    </row>
    <row r="7" spans="2:7" ht="35.1" customHeight="1" thickTop="1" x14ac:dyDescent="0.2">
      <c r="B7" s="14" t="str">
        <f ca="1">IFERROR(IF(Informacije_o_planu_štednje&gt;0,"Ako uštedim "&amp;TEXT(Informacije_o_planu_štednje,"#.##0 RSD ")&amp;PROPER(Učestalost_štednje)&amp;", od "&amp;TEXT(TODAY(),"d.m.yy"&amp;":"),"Datum događaja je previše blizu za "&amp;PROPER(Učestalost_štednje)&amp;" Plan štednje"), "")</f>
        <v>Ako uštedim 1.140 RSD Mesečna, od 2.4.22:</v>
      </c>
      <c r="C7" s="14"/>
      <c r="D7" s="14"/>
      <c r="E7" s="13"/>
      <c r="F7" s="13"/>
      <c r="G7" s="13"/>
    </row>
    <row r="8" spans="2:7" ht="35.1" customHeight="1" x14ac:dyDescent="0.2">
      <c r="B8" s="1" t="s">
        <v>5</v>
      </c>
      <c r="C8" s="16">
        <f ca="1" xml:space="preserve"> IFERROR(IF(Informacije_o_planu_štednje&gt;0,IF(TODAY()&gt;Početak_dnevne_štednje,(TODAY()-Početak_dnevne_štednje)*Dnevne_uštede,0)+Iznos_uštede,Iznos_uštede), "")</f>
        <v>4100</v>
      </c>
      <c r="D8" s="16"/>
      <c r="E8" s="13"/>
      <c r="F8" s="13"/>
      <c r="G8" s="13"/>
    </row>
    <row r="9" spans="2:7" ht="35.1" customHeight="1" x14ac:dyDescent="0.2">
      <c r="B9" s="12" t="s">
        <v>6</v>
      </c>
      <c r="C9" s="17">
        <f ca="1">IFERROR(MAX(0,Trošak_događaja-Ušteda_do_danas), "")</f>
        <v>1900</v>
      </c>
      <c r="D9" s="17"/>
      <c r="E9" s="13"/>
      <c r="F9" s="13"/>
      <c r="G9" s="13"/>
    </row>
    <row r="10" spans="2:7" ht="15" customHeight="1" thickBot="1" x14ac:dyDescent="0.25">
      <c r="B10" s="9"/>
      <c r="C10" s="9"/>
      <c r="D10" s="9"/>
      <c r="E10" s="9"/>
      <c r="F10" s="9"/>
      <c r="G10" s="9"/>
    </row>
    <row r="11" spans="2:7" ht="45" customHeight="1" thickTop="1" x14ac:dyDescent="0.2">
      <c r="B11" s="3" t="s">
        <v>7</v>
      </c>
    </row>
    <row r="12" spans="2:7" ht="20.100000000000001" customHeight="1" thickBot="1" x14ac:dyDescent="0.25">
      <c r="B12" s="4" t="s">
        <v>8</v>
      </c>
      <c r="C12" s="6" t="s">
        <v>13</v>
      </c>
      <c r="D12" s="6" t="s">
        <v>15</v>
      </c>
      <c r="E12" s="6" t="s">
        <v>19</v>
      </c>
      <c r="F12" s="6" t="s">
        <v>21</v>
      </c>
      <c r="G12" s="6" t="s">
        <v>23</v>
      </c>
    </row>
    <row r="13" spans="2:7" ht="39.950000000000003" customHeight="1" thickTop="1" thickBot="1" x14ac:dyDescent="0.25">
      <c r="B13" s="5" t="s">
        <v>9</v>
      </c>
      <c r="C13" s="7">
        <f ca="1">IFERROR(MIN(Cilj,IF(Broj_dana_do_događaja="",0,Cilj/Broj_dana_do_događaja)), "")</f>
        <v>31.666666666666668</v>
      </c>
      <c r="D13" s="7">
        <f ca="1">IFERROR(MIN(Cilj,IF(Broj_sedmica_do_događaja="",0,IF(ROUNDUP(Broj_sedmica_do_događaja,0)=0,0,Cilj/Broj_sedmica_do_događaja))), "")</f>
        <v>221.66666666666666</v>
      </c>
      <c r="E13" s="7">
        <f ca="1">IFERROR(IF(OR(Dvonedeljno_do_događaja=0,Dvonedeljno_do_događaja=""),0,MIN(Cilj,IF(D13="",0,Cilj/Dvonedeljno_do_događaja))), "")</f>
        <v>475</v>
      </c>
      <c r="F13" s="7">
        <f ca="1">IFERROR(MIN(Cilj,IF(Cilj="",0,IF(OR(Broj_meseci_do_događaja=0,Broj_meseci_do_događaja=""),0,Cilj/Broj_meseci_do_događaja))), "")</f>
        <v>1140</v>
      </c>
      <c r="G13" s="7">
        <f ca="1">IFERROR(IF(OR(Cilj="",Cilj=0),0,IF(OR(Broj_godina_do_događaja=0,Broj_godina_do_događaja=""),0,Cilj/Broj_godina_do_događaja)), "")</f>
        <v>0</v>
      </c>
    </row>
    <row r="14" spans="2:7" ht="20.100000000000001" customHeight="1" thickTop="1" thickBot="1" x14ac:dyDescent="0.25">
      <c r="B14" s="4" t="s">
        <v>10</v>
      </c>
      <c r="C14" s="6" t="s">
        <v>14</v>
      </c>
      <c r="D14" s="6" t="s">
        <v>16</v>
      </c>
      <c r="E14" s="6" t="s">
        <v>20</v>
      </c>
      <c r="F14" s="6" t="s">
        <v>22</v>
      </c>
      <c r="G14" s="6" t="s">
        <v>24</v>
      </c>
    </row>
    <row r="15" spans="2:7" ht="39.950000000000003" customHeight="1" thickTop="1" thickBot="1" x14ac:dyDescent="0.25">
      <c r="B15" s="5" t="s">
        <v>11</v>
      </c>
      <c r="C15" s="8">
        <f ca="1">IFERROR(IF(Početak_dnevne_štednje&lt;&gt;"",DATEDIF(Početak_dnevne_štednje,Datum_događaja,"D"),""), "")</f>
        <v>180</v>
      </c>
      <c r="D15" s="8">
        <f ca="1">IFERROR(IF(Broj_dana_do_događaja&lt;&gt;"",Broj_dana_do_događaja/7,""), "")</f>
        <v>25.714285714285715</v>
      </c>
      <c r="E15" s="8">
        <f ca="1">IFERROR(IF(OR(Broj_sedmica_do_događaja=0,Broj_sedmica_do_događaja=""),0,ROUNDDOWN(Broj_sedmica_do_događaja/2,0)), "")</f>
        <v>12</v>
      </c>
      <c r="F15" s="8">
        <f ca="1">IFERROR(IF(Početak_dnevne_štednje&lt;&gt;"",DATEDIF(Početak_dnevne_štednje,Datum_događaja,"M"),""), "")</f>
        <v>5</v>
      </c>
      <c r="G15" s="8">
        <f ca="1">IFERROR(IF(Početak_dnevne_štednje&lt;&gt;"",DATEDIF(Početak_dnevne_štednje,Datum_događaja,"Y"),""), "")</f>
        <v>0</v>
      </c>
    </row>
    <row r="16" spans="2:7" ht="30" customHeight="1" thickTop="1" x14ac:dyDescent="0.2"/>
  </sheetData>
  <sheetProtection formatColumns="0" formatRows="0" selectLockedCells="1"/>
  <mergeCells count="10">
    <mergeCell ref="B1:G1"/>
    <mergeCell ref="C2:D2"/>
    <mergeCell ref="C3:D3"/>
    <mergeCell ref="E3:F3"/>
    <mergeCell ref="E2:F2"/>
    <mergeCell ref="C5:D5"/>
    <mergeCell ref="C8:D8"/>
    <mergeCell ref="C9:D9"/>
    <mergeCell ref="C6:D6"/>
    <mergeCell ref="C4:D4"/>
  </mergeCells>
  <dataValidations xWindow="216" yWindow="376" count="24">
    <dataValidation type="date" errorStyle="information" operator="lessThan" allowBlank="1" showInputMessage="1" showErrorMessage="1" errorTitle="Datum početka štednje" error="Datum početka štednje treba da bude pre datuma završetka štednje." prompt="Unesite datum početka štednje u formatu mesec/dan/godina u ovoj ćeliji" sqref="B3" xr:uid="{00000000-0002-0000-0000-000000000000}">
      <formula1>C3</formula1>
    </dataValidation>
    <dataValidation allowBlank="1" showInputMessage="1" showErrorMessage="1" prompt="Kreirajte procenu štednje u ovoj radnoj svesci. Unesite datume početka i završetka štednje, troškove putovanja i prethodne uštede. Iznosi „Ušteđevina“ i „Treba ovoliko uštedeti“ automatski se izračunavaju u ćelijama C8 i C9" sqref="A1" xr:uid="{00000000-0002-0000-0000-000001000000}"/>
    <dataValidation allowBlank="1" showInputMessage="1" showErrorMessage="1" prompt="Naslov ovog radnog lista je u ovoj ćeliji. Datume početka i završetka štednje unesite u ćelije B3–C3. Izaberite „Period štednje“ u ćeliji E3. Druge detalje o štednji unesite u ćelije B4–D5." sqref="B1:G1" xr:uid="{00000000-0002-0000-0000-000002000000}"/>
    <dataValidation allowBlank="1" showInputMessage="1" showErrorMessage="1" prompt="U ćeliju ispod unesite datum početka štednje" sqref="B2" xr:uid="{00000000-0002-0000-0000-000003000000}"/>
    <dataValidation type="date" errorStyle="information" operator="greaterThan" allowBlank="1" showInputMessage="1" showErrorMessage="1" errorTitle="Datum završetka štednje" error="Datum završetka štednje treba da bude nakon datuma početka štednje." prompt="Unesite datum završetka štednje u ćeliju ispod" sqref="C2:D2" xr:uid="{00000000-0002-0000-0000-000004000000}">
      <formula1>B2</formula1>
    </dataValidation>
    <dataValidation allowBlank="1" showInputMessage="1" showErrorMessage="1" prompt="Unesite datum završetka štednje u formatu mesec/dan/godina u ovoj ćeliji" sqref="C3:D3" xr:uid="{00000000-0002-0000-0000-000005000000}"/>
    <dataValidation allowBlank="1" showInputMessage="1" showErrorMessage="1" prompt="Izaberite period štednje u ćeliji ispod" sqref="E2:F2" xr:uid="{00000000-0002-0000-0000-000006000000}"/>
    <dataValidation type="list" errorStyle="warning" allowBlank="1" showInputMessage="1" showErrorMessage="1" error="Izaberite period štednje na listi. Izaberite dugme OTKAŽI, a zatim pritisnite kombinaciju tastera ALT+STRELICA NADOLE da biste dobili opcije, a zatim STRELICU NADOLE i ENTER da biste napravili izbor" prompt="Izaberite period štednje u ovoj ćeliji. Pritisnite kombinaciju tastera ALT+STRELICA NADOLE za opcije, a zatim tastere STRELICA NADOLE i ENTER da biste napravili izbor" sqref="E3:F3" xr:uid="{00000000-0002-0000-0000-000007000000}">
      <formula1>"SEDMIČNO,DVONEDELJNO,MESEČNA,GODIŠNJE"</formula1>
    </dataValidation>
    <dataValidation allowBlank="1" showInputMessage="1" showErrorMessage="1" prompt="Unesite troškove putovanja u ćeliju sa desne strane" sqref="B4" xr:uid="{00000000-0002-0000-0000-000008000000}"/>
    <dataValidation allowBlank="1" showInputMessage="1" showErrorMessage="1" prompt="Unesite troškove putovanja u ovu ćeliju" sqref="C4:D4" xr:uid="{00000000-0002-0000-0000-000009000000}"/>
    <dataValidation allowBlank="1" showInputMessage="1" showErrorMessage="1" prompt="Unesite prethodnu štednju u ćeliju sa desne strane" sqref="B5" xr:uid="{00000000-0002-0000-0000-00000A000000}"/>
    <dataValidation allowBlank="1" showInputMessage="1" showErrorMessage="1" prompt="Unesite prethodnu štednju u ovu ćeliju" sqref="C5:D5" xr:uid="{00000000-0002-0000-0000-00000B000000}"/>
    <dataValidation allowBlank="1" showInputMessage="1" showErrorMessage="1" prompt="Trenutni cilj štednje automatski se izračunava u ćeliji sa desne strane" sqref="B6" xr:uid="{00000000-0002-0000-0000-00000C000000}"/>
    <dataValidation allowBlank="1" showInputMessage="1" showErrorMessage="1" prompt="Trenutni cilj štednje automatski se izračunava u ovoj ćeliji" sqref="C6:D6" xr:uid="{00000000-0002-0000-0000-00000D000000}"/>
    <dataValidation allowBlank="1" showInputMessage="1" showErrorMessage="1" prompt="Uputstvo se automatski ažurira u ovoj ćeliji a kružni grafikon u ćeliji sa desne strane" sqref="B7:D7" xr:uid="{00000000-0002-0000-0000-00000E000000}"/>
    <dataValidation allowBlank="1" showInputMessage="1" showErrorMessage="1" prompt="Iznos se automatski ažurira u ćeliji sa desne strane" sqref="B8" xr:uid="{00000000-0002-0000-0000-00000F000000}"/>
    <dataValidation allowBlank="1" showInputMessage="1" showErrorMessage="1" prompt="Iznos se automatski ažurira u ovoj ćeliji" sqref="C8:D8" xr:uid="{00000000-0002-0000-0000-000010000000}"/>
    <dataValidation allowBlank="1" showInputMessage="1" showErrorMessage="1" prompt="Iznos koji i dalje fali automatski se ažurira u ćeliji sa desne strane" sqref="B9" xr:uid="{00000000-0002-0000-0000-000011000000}"/>
    <dataValidation allowBlank="1" showInputMessage="1" showErrorMessage="1" prompt="Iznos koji i dalje fali automatski se ažurira u ovoj ćeliji a plan štednje automatski se ažurira u ćelijama B17 do G21" sqref="C9:D9" xr:uid="{00000000-0002-0000-0000-000012000000}"/>
    <dataValidation allowBlank="1" showInputMessage="1" showErrorMessage="1" prompt="Detalji plana štednje automatski se ažuriraju u ćelijama B17 do G21" sqref="B11" xr:uid="{00000000-0002-0000-0000-000013000000}"/>
    <dataValidation allowBlank="1" showInputMessage="1" showErrorMessage="1" prompt="Intervali štednje su u ćelijama sa desne strane, od kolone C do G" sqref="B12" xr:uid="{00000000-0002-0000-0000-000014000000}"/>
    <dataValidation allowBlank="1" showInputMessage="1" showErrorMessage="1" prompt="Iznos za uštedu automatski se ažurira za svaki interval štednje u ćelijama sa desne strane" sqref="B13" xr:uid="{00000000-0002-0000-0000-000015000000}"/>
    <dataValidation allowBlank="1" showInputMessage="1" showErrorMessage="1" prompt="Vremenski intervali su u ćelijama sa desne strane, od kolone C do G" sqref="B14" xr:uid="{00000000-0002-0000-0000-000016000000}"/>
    <dataValidation allowBlank="1" showInputMessage="1" showErrorMessage="1" prompt="Vreme do dostizanja cilja automatski se ažurira za svaki vremenski interval u ćelijama sa desne strane" sqref="B15" xr:uid="{00000000-0002-0000-0000-000017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77B52816-5A59-4E72-BE1B-1D3477C45D8B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714799DF-D9F1-42E1-854A-5CC303BB1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96FF2AF0-1B6A-4233-9517-439C5BBFA7F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TM03107660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22</vt:i4>
      </vt:variant>
    </vt:vector>
  </ap:HeadingPairs>
  <ap:TitlesOfParts>
    <vt:vector baseType="lpstr" size="23">
      <vt:lpstr>Procena uštede</vt:lpstr>
      <vt:lpstr>Broj_dana_do_događaja</vt:lpstr>
      <vt:lpstr>Broj_godina_do_događaja</vt:lpstr>
      <vt:lpstr>Broj_meseci_do_događaja</vt:lpstr>
      <vt:lpstr>Broj_sedmica_do_događaja</vt:lpstr>
      <vt:lpstr>Cilj</vt:lpstr>
      <vt:lpstr>Datum_događaja</vt:lpstr>
      <vt:lpstr>Dnevne_uštede</vt:lpstr>
      <vt:lpstr>Dvonedeljna_ušteda</vt:lpstr>
      <vt:lpstr>Dvonedeljno_do_događaja</vt:lpstr>
      <vt:lpstr>Godišnja_ušteda</vt:lpstr>
      <vt:lpstr>Iznos_uštede</vt:lpstr>
      <vt:lpstr>Mesečna_štednja</vt:lpstr>
      <vt:lpstr>Oblast_naslova_1..G13</vt:lpstr>
      <vt:lpstr>Oblast_naslova_2..G15</vt:lpstr>
      <vt:lpstr>Oblast_naslova_kolone_1..E3</vt:lpstr>
      <vt:lpstr>Oblast_naslova_reda_1..C6</vt:lpstr>
      <vt:lpstr>Oblast_naslova_reda_2..C9</vt:lpstr>
      <vt:lpstr>Početak_dnevne_štednje</vt:lpstr>
      <vt:lpstr>Sedmična_štednja</vt:lpstr>
      <vt:lpstr>Trošak_događaja</vt:lpstr>
      <vt:lpstr>Učestalost_štednje</vt:lpstr>
      <vt:lpstr>Ušteda_do_danas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2022-02-14T04:46:43Z</dcterms:created>
  <dcterms:modified xsi:type="dcterms:W3CDTF">2022-04-02T06:26:48Z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