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6"/>
  <workbookPr filterPrivacy="1" codeName="ThisWorkbook"/>
  <xr:revisionPtr revIDLastSave="0" documentId="13_ncr:1_{F6514A25-E9D6-4DD1-9FE4-C409888BDD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nevni raspored" sheetId="4" r:id="rId1"/>
    <sheet name="Planer događaja" sheetId="3" r:id="rId2"/>
    <sheet name="Vremenski intervali" sheetId="2" r:id="rId3"/>
  </sheets>
  <definedNames>
    <definedName name="BrojMeseca">IF(NazivMeseca="",MONTH(TODAY()),MONTH(1&amp;LEFT(NazivMeseca,3)))</definedName>
    <definedName name="DayVal">'Dnevni raspored'!$C$17</definedName>
    <definedName name="DnevniIzveštaj">IF(DayVal="",DAY(TODAY()),'Dnevni raspored'!$C$17)</definedName>
    <definedName name="Godina">'Dnevni raspored'!$C$13</definedName>
    <definedName name="GodišnjiIzveštaj">IF(Godina="",YEAR(TODAY()),Godina)</definedName>
    <definedName name="Inkrement">TIME(0,IntervalUMinutima,0)</definedName>
    <definedName name="IntervalUMinutima">--LEFT(TekstMinuta,2)</definedName>
    <definedName name="IsticanjeRasporeda">'Dnevni raspored'!$B$26</definedName>
    <definedName name="ListaVremena">Vreme_1[Vreme]</definedName>
    <definedName name="MesečniIzveštaj">IF(NazivMeseca="",TEXT(MONTH(TODAY()),"mmm"),NazivMeseca)</definedName>
    <definedName name="Naslov1">'Dnevni raspored'!$E$2</definedName>
    <definedName name="NaslovKolone2">PlanerDogađaja[[#Headers],[DATUM]]</definedName>
    <definedName name="NaslovKolone3">Vreme_1[[#Headers],[Vreme]]</definedName>
    <definedName name="NazivMeseca">'Dnevni raspored'!$C$15</definedName>
    <definedName name="TekstMinuta">'Vremenski intervali'!$C$6</definedName>
    <definedName name="TraženjeDatumaIVremena">PlanerDogađaja[DATUM]&amp;PlanerDogađaja[VREME]</definedName>
    <definedName name="VelikaUl">REPT("z",255)</definedName>
    <definedName name="VelikiBr">9.99E+307</definedName>
    <definedName name="VredDatuma">IFERROR('Dnevni raspored'!$F$2,"")</definedName>
    <definedName name="Vreme_početka">'Vremenski intervali'!$C$4</definedName>
    <definedName name="VremeZavršetka">'Vremenski intervali'!$C$8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" l="1"/>
  <c r="B7" i="4" s="1"/>
  <c r="E3" i="2"/>
  <c r="E15" i="3"/>
  <c r="E14" i="3"/>
  <c r="E13" i="3"/>
  <c r="E12" i="3"/>
  <c r="E11" i="3"/>
  <c r="E10" i="3"/>
  <c r="E9" i="3"/>
  <c r="E8" i="3"/>
  <c r="E7" i="3"/>
  <c r="E6" i="3"/>
  <c r="E5" i="3"/>
  <c r="E4" i="3"/>
  <c r="E3" i="3"/>
  <c r="H3" i="4" l="1"/>
  <c r="B8" i="3"/>
  <c r="B2" i="4"/>
  <c r="H34" i="4"/>
  <c r="H32" i="4"/>
  <c r="H31" i="4"/>
  <c r="H29" i="4"/>
  <c r="H27" i="4"/>
  <c r="H26" i="4"/>
  <c r="H24" i="4"/>
  <c r="H22" i="4"/>
  <c r="H21" i="4"/>
  <c r="H18" i="4"/>
  <c r="H16" i="4"/>
  <c r="H15" i="4"/>
  <c r="H12" i="4"/>
  <c r="H10" i="4"/>
  <c r="H9" i="4"/>
  <c r="H6" i="4"/>
  <c r="H4" i="4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l="1"/>
  <c r="E18" i="4"/>
  <c r="E7" i="4"/>
  <c r="E11" i="4"/>
  <c r="E15" i="4"/>
  <c r="E8" i="4"/>
  <c r="E12" i="4"/>
  <c r="E16" i="4"/>
  <c r="E5" i="4"/>
  <c r="E9" i="4"/>
  <c r="E13" i="4"/>
  <c r="E17" i="4"/>
  <c r="E6" i="4"/>
  <c r="E10" i="4"/>
  <c r="E14" i="4"/>
  <c r="E19" i="2" l="1"/>
  <c r="E19" i="4"/>
  <c r="E20" i="2" l="1"/>
  <c r="E20" i="4"/>
  <c r="E21" i="2" l="1"/>
  <c r="E21" i="4"/>
  <c r="E22" i="2" l="1"/>
  <c r="E22" i="4"/>
  <c r="E23" i="2" l="1"/>
  <c r="E23" i="4"/>
  <c r="E24" i="2" l="1"/>
  <c r="E24" i="4"/>
  <c r="E25" i="2" l="1"/>
  <c r="E25" i="4"/>
  <c r="E26" i="2" l="1"/>
  <c r="E26" i="4"/>
  <c r="E27" i="4" l="1"/>
  <c r="E27" i="2"/>
  <c r="E28" i="2" l="1"/>
  <c r="E28" i="4"/>
  <c r="E29" i="2" l="1"/>
  <c r="E29" i="4"/>
  <c r="E30" i="2" l="1"/>
  <c r="E30" i="4"/>
  <c r="H14" i="3"/>
  <c r="H15" i="3"/>
  <c r="E31" i="2" l="1"/>
  <c r="E31" i="4"/>
  <c r="E4" i="4"/>
  <c r="F11" i="4" l="1"/>
  <c r="F16" i="4"/>
  <c r="F18" i="4"/>
  <c r="F5" i="4"/>
  <c r="F13" i="4"/>
  <c r="F10" i="4"/>
  <c r="F17" i="4"/>
  <c r="F15" i="4"/>
  <c r="F7" i="4"/>
  <c r="F6" i="4"/>
  <c r="F12" i="4"/>
  <c r="F9" i="4"/>
  <c r="F14" i="4"/>
  <c r="F8" i="4"/>
  <c r="F19" i="4"/>
  <c r="F20" i="4"/>
  <c r="F21" i="4"/>
  <c r="F22" i="4"/>
  <c r="F23" i="4"/>
  <c r="F24" i="4"/>
  <c r="F25" i="4"/>
  <c r="F26" i="4"/>
  <c r="F27" i="4"/>
  <c r="F28" i="4"/>
  <c r="F29" i="4"/>
  <c r="F4" i="4"/>
  <c r="F30" i="4"/>
  <c r="F31" i="4"/>
  <c r="E32" i="2"/>
  <c r="E32" i="4"/>
  <c r="F32" i="4" s="1"/>
  <c r="B2" i="3"/>
  <c r="B6" i="3"/>
  <c r="H3" i="3"/>
  <c r="H4" i="3"/>
  <c r="H5" i="3"/>
  <c r="H6" i="3"/>
  <c r="H7" i="3"/>
  <c r="H8" i="3"/>
  <c r="H9" i="3"/>
  <c r="H10" i="3"/>
  <c r="H11" i="3"/>
  <c r="H12" i="3"/>
  <c r="H13" i="3"/>
  <c r="J35" i="4" l="1"/>
  <c r="J33" i="4"/>
  <c r="J34" i="4"/>
  <c r="J32" i="4"/>
  <c r="I33" i="4"/>
  <c r="I34" i="4"/>
  <c r="I35" i="4"/>
  <c r="I32" i="4"/>
  <c r="J28" i="4"/>
  <c r="J29" i="4"/>
  <c r="J30" i="4"/>
  <c r="J27" i="4"/>
  <c r="I28" i="4"/>
  <c r="I29" i="4"/>
  <c r="I30" i="4"/>
  <c r="I27" i="4"/>
  <c r="J23" i="4"/>
  <c r="J24" i="4"/>
  <c r="J25" i="4"/>
  <c r="J22" i="4"/>
  <c r="I25" i="4"/>
  <c r="I23" i="4"/>
  <c r="I24" i="4"/>
  <c r="I22" i="4"/>
  <c r="J11" i="4"/>
  <c r="J12" i="4"/>
  <c r="J13" i="4"/>
  <c r="J14" i="4"/>
  <c r="J10" i="4"/>
  <c r="I11" i="4"/>
  <c r="I12" i="4"/>
  <c r="I13" i="4"/>
  <c r="I14" i="4"/>
  <c r="I10" i="4"/>
  <c r="J5" i="4"/>
  <c r="J6" i="4"/>
  <c r="J7" i="4"/>
  <c r="J8" i="4"/>
  <c r="J4" i="4"/>
  <c r="I8" i="4"/>
  <c r="I5" i="4"/>
  <c r="I6" i="4"/>
  <c r="I7" i="4"/>
  <c r="I4" i="4"/>
  <c r="E33" i="2"/>
  <c r="E33" i="4"/>
  <c r="F33" i="4" s="1"/>
  <c r="J9" i="4"/>
  <c r="J31" i="4"/>
  <c r="J26" i="4"/>
  <c r="J21" i="4"/>
  <c r="J18" i="4"/>
  <c r="I19" i="4"/>
  <c r="I31" i="4"/>
  <c r="I21" i="4"/>
  <c r="I9" i="4"/>
  <c r="J3" i="4"/>
  <c r="I3" i="4"/>
  <c r="I26" i="4"/>
  <c r="J20" i="4"/>
  <c r="J19" i="4"/>
  <c r="I18" i="4"/>
  <c r="I17" i="4"/>
  <c r="I16" i="4"/>
  <c r="I15" i="4"/>
  <c r="I20" i="4"/>
  <c r="J17" i="4"/>
  <c r="J16" i="4"/>
  <c r="J15" i="4"/>
  <c r="E34" i="2" l="1"/>
  <c r="E34" i="4"/>
  <c r="F34" i="4" s="1"/>
  <c r="E35" i="2" l="1"/>
  <c r="E35" i="4"/>
  <c r="F35" i="4" s="1"/>
  <c r="E36" i="4" l="1"/>
  <c r="F36" i="4" s="1"/>
  <c r="E36" i="2"/>
  <c r="E37" i="2" l="1"/>
  <c r="E37" i="4"/>
  <c r="F37" i="4" s="1"/>
  <c r="E38" i="4" l="1"/>
  <c r="F38" i="4" s="1"/>
  <c r="E38" i="2"/>
  <c r="E39" i="4" l="1"/>
  <c r="F39" i="4" s="1"/>
  <c r="E39" i="2"/>
  <c r="E40" i="4" l="1"/>
  <c r="F40" i="4" s="1"/>
  <c r="E40" i="2"/>
  <c r="E41" i="4" l="1"/>
  <c r="F41" i="4" s="1"/>
  <c r="E41" i="2"/>
  <c r="E42" i="4" l="1"/>
  <c r="F42" i="4" s="1"/>
  <c r="E42" i="2"/>
  <c r="E43" i="4" l="1"/>
  <c r="F43" i="4" s="1"/>
  <c r="E43" i="2"/>
  <c r="E44" i="4" l="1"/>
  <c r="F44" i="4" s="1"/>
  <c r="E44" i="2"/>
  <c r="E45" i="4" l="1"/>
  <c r="F45" i="4" s="1"/>
  <c r="E45" i="2"/>
  <c r="E46" i="4" l="1"/>
  <c r="F46" i="4" s="1"/>
  <c r="E46" i="2"/>
  <c r="E47" i="4" l="1"/>
  <c r="F47" i="4" s="1"/>
  <c r="E47" i="2"/>
  <c r="E48" i="4" l="1"/>
  <c r="F48" i="4" s="1"/>
  <c r="E48" i="2"/>
  <c r="E49" i="4" l="1"/>
  <c r="F49" i="4" s="1"/>
  <c r="E49" i="2"/>
  <c r="E50" i="4" l="1"/>
  <c r="F50" i="4" s="1"/>
  <c r="E50" i="2"/>
  <c r="E51" i="2" l="1"/>
  <c r="E51" i="4"/>
  <c r="F51" i="4" s="1"/>
  <c r="E52" i="4" l="1"/>
  <c r="F52" i="4" s="1"/>
  <c r="E52" i="2"/>
  <c r="E53" i="4" l="1"/>
  <c r="F53" i="4" s="1"/>
  <c r="E53" i="2"/>
  <c r="E54" i="4" l="1"/>
  <c r="F54" i="4" s="1"/>
  <c r="E54" i="2"/>
  <c r="E55" i="4" l="1"/>
  <c r="F55" i="4" s="1"/>
  <c r="E55" i="2"/>
  <c r="E56" i="4" l="1"/>
  <c r="F56" i="4" s="1"/>
  <c r="E56" i="2"/>
  <c r="E57" i="4" l="1"/>
  <c r="F57" i="4" s="1"/>
  <c r="E57" i="2"/>
  <c r="E58" i="4" l="1"/>
  <c r="F58" i="4" s="1"/>
  <c r="E58" i="2"/>
  <c r="E59" i="4" l="1"/>
  <c r="F59" i="4" s="1"/>
  <c r="E59" i="2"/>
  <c r="E60" i="4" l="1"/>
  <c r="F60" i="4" s="1"/>
  <c r="E60" i="2"/>
  <c r="E61" i="2" l="1"/>
  <c r="E61" i="4"/>
  <c r="F61" i="4" s="1"/>
  <c r="E62" i="2" l="1"/>
  <c r="E62" i="4"/>
  <c r="F62" i="4" s="1"/>
  <c r="E63" i="4" l="1"/>
  <c r="F63" i="4" s="1"/>
  <c r="E63" i="2"/>
  <c r="E64" i="4" l="1"/>
  <c r="F64" i="4" s="1"/>
  <c r="E64" i="2"/>
  <c r="E65" i="4" l="1"/>
  <c r="F65" i="4" s="1"/>
  <c r="E65" i="2"/>
  <c r="E66" i="4" l="1"/>
  <c r="F66" i="4" s="1"/>
  <c r="E66" i="2"/>
  <c r="E67" i="4" l="1"/>
  <c r="F67" i="4" s="1"/>
  <c r="E67" i="2"/>
  <c r="E68" i="2" l="1"/>
  <c r="E68" i="4"/>
  <c r="F68" i="4" s="1"/>
  <c r="E69" i="4" l="1"/>
  <c r="F69" i="4" s="1"/>
  <c r="E69" i="2"/>
  <c r="E70" i="4" l="1"/>
  <c r="F70" i="4" s="1"/>
  <c r="E70" i="2"/>
  <c r="E71" i="2" l="1"/>
  <c r="E71" i="4"/>
  <c r="F71" i="4" s="1"/>
  <c r="E72" i="4" l="1"/>
  <c r="F72" i="4" s="1"/>
  <c r="E72" i="2"/>
  <c r="E73" i="4" l="1"/>
  <c r="F73" i="4" s="1"/>
  <c r="E73" i="2"/>
  <c r="E74" i="4" l="1"/>
  <c r="F74" i="4" s="1"/>
  <c r="E74" i="2"/>
  <c r="E75" i="4" l="1"/>
  <c r="F75" i="4" s="1"/>
  <c r="E75" i="2"/>
  <c r="E76" i="4" s="1"/>
  <c r="F76" i="4" s="1"/>
</calcChain>
</file>

<file path=xl/sharedStrings.xml><?xml version="1.0" encoding="utf-8"?>
<sst xmlns="http://schemas.openxmlformats.org/spreadsheetml/2006/main" count="47" uniqueCount="38">
  <si>
    <t>Dnevni raspored</t>
  </si>
  <si>
    <t>PRIKAŽI RASPORED</t>
  </si>
  <si>
    <t>Godina</t>
  </si>
  <si>
    <t>Mesec</t>
  </si>
  <si>
    <t>Dan</t>
  </si>
  <si>
    <t>UREDI RASPORED</t>
  </si>
  <si>
    <t>Izaberite da biste uredili vremenske intervale</t>
  </si>
  <si>
    <t>Izaberite da biste dodali novi događaj</t>
  </si>
  <si>
    <t>ISTAKNI U RASPOREDU:</t>
  </si>
  <si>
    <t>Pauza</t>
  </si>
  <si>
    <t>Vreme</t>
  </si>
  <si>
    <t>Opis</t>
  </si>
  <si>
    <t>POGLED NA SEDMICU</t>
  </si>
  <si>
    <t>BELEŠKE / LISTA ZADUŽENJA</t>
  </si>
  <si>
    <t>Pokupi odeću sa hemijskog čišćenja</t>
  </si>
  <si>
    <t>Zovi kablovsko preduzeće</t>
  </si>
  <si>
    <t>Planer događaja</t>
  </si>
  <si>
    <t>Izaberite da biste videli dnevni raspored</t>
  </si>
  <si>
    <t>DATUM</t>
  </si>
  <si>
    <t>VREME</t>
  </si>
  <si>
    <t>OPIS</t>
  </si>
  <si>
    <t>Buđenje</t>
  </si>
  <si>
    <t>Tuširanje</t>
  </si>
  <si>
    <t>Polazak na posao</t>
  </si>
  <si>
    <t>Početak smene</t>
  </si>
  <si>
    <t>Ručak</t>
  </si>
  <si>
    <t>Povratak na posao</t>
  </si>
  <si>
    <t>Poslovni poziv</t>
  </si>
  <si>
    <t>Početak</t>
  </si>
  <si>
    <t>Fudbalski trening</t>
  </si>
  <si>
    <t>Doručak</t>
  </si>
  <si>
    <t>JEDINSTVENA VREDNOST (IZRAČUNATA)</t>
  </si>
  <si>
    <t>Vremenski intervali</t>
  </si>
  <si>
    <t>UREDI RASPORED VREMENA</t>
  </si>
  <si>
    <t>Vreme početka</t>
  </si>
  <si>
    <t>Interval</t>
  </si>
  <si>
    <t>Vreme završetka</t>
  </si>
  <si>
    <t>15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</si>
</sst>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:ss;@"/>
    <numFmt numFmtId="170" formatCode="[$-241A]dd/\ mmmm\ yyyy;@"/>
  </numFmts>
  <fonts count="2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22"/>
      <color theme="4" tint="-0.249977111117893"/>
      <name val="Arial"/>
      <family val="2"/>
      <scheme val="major"/>
    </font>
    <font>
      <sz val="11"/>
      <color theme="4" tint="-0.249977111117893"/>
      <name val="Segoe Print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gray125">
        <fgColor theme="2" tint="0.59996337778862885"/>
        <bgColor auto="1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9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7" fillId="0" borderId="0" xfId="1" applyFill="1" applyAlignment="1">
      <alignment horizontal="left" vertical="center"/>
    </xf>
    <xf numFmtId="169" fontId="14" fillId="0" borderId="0" xfId="11">
      <alignment horizontal="left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0" fontId="1" fillId="3" borderId="2" xfId="27">
      <alignment horizontal="left" indent="1"/>
    </xf>
    <xf numFmtId="169" fontId="14" fillId="5" borderId="0" xfId="11" applyFill="1">
      <alignment horizontal="left" indent="1"/>
    </xf>
    <xf numFmtId="168" fontId="16" fillId="5" borderId="14" xfId="26" applyNumberFormat="1" applyFill="1" applyAlignment="1">
      <alignment horizontal="left" indent="1"/>
      <protection locked="0"/>
    </xf>
    <xf numFmtId="0" fontId="13" fillId="5" borderId="4" xfId="29">
      <alignment horizontal="left" vertical="center"/>
    </xf>
    <xf numFmtId="0" fontId="13" fillId="5" borderId="15" xfId="30">
      <alignment horizontal="left" vertical="center"/>
    </xf>
    <xf numFmtId="0" fontId="13" fillId="5" borderId="6" xfId="31">
      <alignment horizontal="left" vertical="center"/>
    </xf>
    <xf numFmtId="169" fontId="14" fillId="0" borderId="0" xfId="11" applyFill="1">
      <alignment horizontal="left" indent="1"/>
    </xf>
    <xf numFmtId="0" fontId="4" fillId="0" borderId="16" xfId="33">
      <alignment vertical="center"/>
    </xf>
    <xf numFmtId="0" fontId="17" fillId="0" borderId="0" xfId="34">
      <alignment vertical="center"/>
    </xf>
    <xf numFmtId="0" fontId="18" fillId="9" borderId="0" xfId="0" applyFont="1" applyFill="1" applyAlignment="1" applyProtection="1">
      <alignment horizontal="left"/>
      <protection locked="0"/>
    </xf>
    <xf numFmtId="0" fontId="18" fillId="9" borderId="0" xfId="0" applyFont="1" applyFill="1" applyProtection="1">
      <alignment vertical="center"/>
      <protection locked="0"/>
    </xf>
    <xf numFmtId="169" fontId="14" fillId="5" borderId="1" xfId="17" applyNumberFormat="1" applyFont="1">
      <alignment horizontal="left" vertical="center"/>
    </xf>
    <xf numFmtId="170" fontId="9" fillId="7" borderId="0" xfId="3" applyNumberFormat="1" applyAlignment="1" applyProtection="1">
      <alignment horizontal="left" vertical="center"/>
    </xf>
    <xf numFmtId="0" fontId="15" fillId="2" borderId="0" xfId="16" applyAlignment="1">
      <alignment vertical="center" wrapText="1"/>
    </xf>
    <xf numFmtId="14" fontId="14" fillId="0" borderId="0" xfId="14">
      <alignment horizontal="left" vertical="center" indent="1"/>
    </xf>
    <xf numFmtId="0" fontId="0" fillId="5" borderId="1" xfId="17" applyFont="1">
      <alignment horizontal="left" vertical="center"/>
    </xf>
    <xf numFmtId="169" fontId="14" fillId="4" borderId="13" xfId="21" applyNumberFormat="1" applyFont="1" applyAlignment="1">
      <alignment horizontal="left" indent="1"/>
      <protection locked="0"/>
    </xf>
    <xf numFmtId="0" fontId="4" fillId="0" borderId="16" xfId="32">
      <alignment horizontal="center" vertical="center" wrapText="1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Alignment="1">
      <alignment vertical="center"/>
    </xf>
    <xf numFmtId="0" fontId="11" fillId="0" borderId="0" xfId="12">
      <alignment horizontal="center" vertical="top"/>
    </xf>
    <xf numFmtId="0" fontId="20" fillId="0" borderId="16" xfId="32" applyFont="1">
      <alignment horizontal="center" vertical="center" wrapText="1"/>
    </xf>
    <xf numFmtId="0" fontId="19" fillId="3" borderId="3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12" fillId="6" borderId="11" xfId="19">
      <alignment horizontal="left" vertical="center" indent="1"/>
    </xf>
    <xf numFmtId="0" fontId="8" fillId="0" borderId="0" xfId="13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  <xf numFmtId="0" fontId="7" fillId="0" borderId="0" xfId="1" applyFill="1" applyAlignment="1">
      <alignment horizontal="left" vertical="center"/>
    </xf>
  </cellXfs>
  <cellStyles count="36">
    <cellStyle name="Beleška" xfId="10" builtinId="10" customBuiltin="1"/>
    <cellStyle name="Beleške" xfId="32" xr:uid="{00000000-0005-0000-0000-000018000000}"/>
    <cellStyle name="Border" xfId="17" xr:uid="{00000000-0005-0000-0000-000000000000}"/>
    <cellStyle name="Bottom_Border" xfId="21" xr:uid="{00000000-0005-0000-0000-000001000000}"/>
    <cellStyle name="Bottom_checkbox_border" xfId="33" xr:uid="{00000000-0005-0000-0000-000002000000}"/>
    <cellStyle name="CheckBox" xfId="20" xr:uid="{00000000-0005-0000-0000-000003000000}"/>
    <cellStyle name="Dan" xfId="12" xr:uid="{00000000-0005-0000-0000-000009000000}"/>
    <cellStyle name="Dan u sedmici" xfId="27" xr:uid="{00000000-0005-0000-0000-000023000000}"/>
    <cellStyle name="Datum" xfId="13" xr:uid="{00000000-0005-0000-0000-000008000000}"/>
    <cellStyle name="Event_Date" xfId="24" xr:uid="{00000000-0005-0000-0000-00000A000000}"/>
    <cellStyle name="Event_Day" xfId="23" xr:uid="{00000000-0005-0000-0000-00000B000000}"/>
    <cellStyle name="Event_Full_Date" xfId="22" xr:uid="{00000000-0005-0000-0000-00000C000000}"/>
    <cellStyle name="Event_Header" xfId="25" xr:uid="{00000000-0005-0000-0000-00000D000000}"/>
    <cellStyle name="Hiperveza" xfId="34" builtinId="8" customBuiltin="1"/>
    <cellStyle name="Hiperveza 2" xfId="35" xr:uid="{00000000-0005-0000-0000-000014000000}"/>
    <cellStyle name="Markiraj" xfId="19" xr:uid="{00000000-0005-0000-0000-000012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ormalan" xfId="0" builtinId="0" customBuiltin="1"/>
    <cellStyle name="Popuna" xfId="16" xr:uid="{00000000-0005-0000-0000-00000E000000}"/>
    <cellStyle name="Procenat" xfId="9" builtinId="5" customBuiltin="1"/>
    <cellStyle name="Stil 1" xfId="28" xr:uid="{00000000-0005-0000-0000-00001A000000}"/>
    <cellStyle name="Table_Date" xfId="14" xr:uid="{00000000-0005-0000-0000-00001B000000}"/>
    <cellStyle name="Table_Details" xfId="15" xr:uid="{00000000-0005-0000-0000-00001C000000}"/>
    <cellStyle name="Top_border" xfId="26" xr:uid="{00000000-0005-0000-0000-00001F000000}"/>
    <cellStyle name="Uvlačenje" xfId="18" xr:uid="{00000000-0005-0000-0000-000015000000}"/>
    <cellStyle name="Valuta" xfId="7" builtinId="4" customBuiltin="1"/>
    <cellStyle name="Valuta [0]" xfId="8" builtinId="7" customBuiltin="1"/>
    <cellStyle name="Vreme" xfId="11" xr:uid="{00000000-0005-0000-0000-00001D000000}"/>
    <cellStyle name="Week_Bottom_Corner" xfId="31" xr:uid="{00000000-0005-0000-0000-000020000000}"/>
    <cellStyle name="Week_Details" xfId="29" xr:uid="{00000000-0005-0000-0000-000021000000}"/>
    <cellStyle name="Week_Right_Corner" xfId="30" xr:uid="{00000000-0005-0000-0000-000022000000}"/>
    <cellStyle name="Zarez" xfId="5" builtinId="3" customBuiltin="1"/>
    <cellStyle name="Zarez [0]" xfId="6" builtinId="6" customBuiltin="1"/>
  </cellStyles>
  <dxfs count="20">
    <dxf>
      <numFmt numFmtId="168" formatCode="[$-409]h:mm\ AM/PM;@"/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numFmt numFmtId="19" formatCode="d/m/yyyy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nevni raspored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  <tableStyle name="Vremenski intervali" pivot="0" count="4" xr9:uid="{00000000-0011-0000-FFFF-FFFF01000000}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Vremenski intervali'!A1" TargetMode="External" Id="rId2" /><Relationship Type="http://schemas.openxmlformats.org/officeDocument/2006/relationships/hyperlink" Target="#'Planer doga&#273;aja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Vremenski intervali'!A1" TargetMode="External" Id="rId2" /><Relationship Type="http://schemas.openxmlformats.org/officeDocument/2006/relationships/hyperlink" Target="#'Dnevni raspored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Dnevni raspored'!A1" TargetMode="External" Id="rId2" /><Relationship Type="http://schemas.openxmlformats.org/officeDocument/2006/relationships/hyperlink" Target="#'Planer doga&#273;aja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Ikona „Prikaži raspored“" descr="Kalendar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Pravougaonik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avougaonik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Slobodni oblik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564888</xdr:colOff>
      <xdr:row>23</xdr:row>
      <xdr:rowOff>8404</xdr:rowOff>
    </xdr:to>
    <xdr:grpSp>
      <xdr:nvGrpSpPr>
        <xdr:cNvPr id="111" name="Dodavanje događaja" descr="Izaberite da biste dodali novi događaj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Pravougaonik zaobljenih uglova 111">
            <a:hlinkClick xmlns:r="http://schemas.openxmlformats.org/officeDocument/2006/relationships" r:id="rId1" tooltip="Izaberite da biste dodali novi događaj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sr-latn-r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DODAVANJE</a:t>
            </a:r>
            <a:r>
              <a:rPr lang="sr-latn-r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DOGAĐAJA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vanje događaja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avougaonik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Slobodni oblik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568787</xdr:colOff>
      <xdr:row>21</xdr:row>
      <xdr:rowOff>7845</xdr:rowOff>
    </xdr:to>
    <xdr:grpSp>
      <xdr:nvGrpSpPr>
        <xdr:cNvPr id="117" name="Uređivanje vremena" descr="Izaberite da biste uredili vremenske intervale planera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Pravougaonik zaobljenih uglova 117">
            <a:hlinkClick xmlns:r="http://schemas.openxmlformats.org/officeDocument/2006/relationships" r:id="rId2" tooltip="Izaberite da biste uredili vremenske intervale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sr-latn-r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UREĐIVANJE VREMENA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Uređivanje vremena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avougaonik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Slobodni oblik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Ikona „Kutija sa alatom“" descr="Aktovka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Pravougaonik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avougaonik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Slobodni oblik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Ikona „Sat“" descr="Sat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677390" y="524740"/>
          <a:ext cx="317659" cy="314671"/>
          <a:chOff x="270" y="53"/>
          <a:chExt cx="29" cy="29"/>
        </a:xfrm>
      </xdr:grpSpPr>
      <xdr:sp macro="" textlink="">
        <xdr:nvSpPr>
          <xdr:cNvPr id="157" name="Pravougaonik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Slobodni oblik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avougaonik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avougaonik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avougaonik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avougaonik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Slobodni oblik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Slobodni oblik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Slobodni oblik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Slobodni oblik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Slobodni oblik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Slobodni oblik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Slobodni oblik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Slobodni oblik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Slobodni oblik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Ikona „Kamera“" descr="Kamera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762409" y="534265"/>
          <a:ext cx="432547" cy="292763"/>
          <a:chOff x="306" y="55"/>
          <a:chExt cx="291" cy="27"/>
        </a:xfrm>
      </xdr:grpSpPr>
      <xdr:sp macro="" textlink="">
        <xdr:nvSpPr>
          <xdr:cNvPr id="174" name="Pravougaonik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avougaonik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Slobodni oblik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Ikona „Beleške“" descr="Polje „Memorandum“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305925" y="524740"/>
          <a:ext cx="368453" cy="281809"/>
          <a:chOff x="89" y="56"/>
          <a:chExt cx="781" cy="26"/>
        </a:xfrm>
      </xdr:grpSpPr>
      <xdr:sp macro="" textlink="">
        <xdr:nvSpPr>
          <xdr:cNvPr id="179" name="Pravougaonik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Slobodni oblik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Slobodni oblik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99793</xdr:colOff>
      <xdr:row>10</xdr:row>
      <xdr:rowOff>182654</xdr:rowOff>
    </xdr:from>
    <xdr:to>
      <xdr:col>2</xdr:col>
      <xdr:colOff>806262</xdr:colOff>
      <xdr:row>11</xdr:row>
      <xdr:rowOff>163043</xdr:rowOff>
    </xdr:to>
    <xdr:sp macro="" textlink="">
      <xdr:nvSpPr>
        <xdr:cNvPr id="2" name="Uređivanje kontrolne table" descr="Dugme za navigaciju radi prikaza dnevnog rasporeda">
          <a:hlinkClick xmlns:r="http://schemas.openxmlformats.org/officeDocument/2006/relationships" r:id="rId1" tooltip="Izaberite da biste videli dnevni raspored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5543" y="2573429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r-latn-r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PRIKAŽI</a:t>
          </a:r>
          <a:r>
            <a:rPr lang="sr-latn-r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DNEVNI </a:t>
          </a:r>
          <a:r>
            <a:rPr lang="sr-latn-r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RASPORED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107016</xdr:colOff>
      <xdr:row>9</xdr:row>
      <xdr:rowOff>21292</xdr:rowOff>
    </xdr:from>
    <xdr:to>
      <xdr:col>2</xdr:col>
      <xdr:colOff>813485</xdr:colOff>
      <xdr:row>10</xdr:row>
      <xdr:rowOff>1681</xdr:rowOff>
    </xdr:to>
    <xdr:sp macro="" textlink="">
      <xdr:nvSpPr>
        <xdr:cNvPr id="3" name="Uređivanje vremena" descr="Dugme za navigaciju radi uređivanja vremenskih intervala planera">
          <a:hlinkClick xmlns:r="http://schemas.openxmlformats.org/officeDocument/2006/relationships" r:id="rId2" tooltip="Izaberite da biste uredili vremenske intervale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2766" y="2221567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r-latn-r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UREĐIVANJE VREMENA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Ikona „Datum“" descr="Kalendar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543175" y="590550"/>
          <a:ext cx="190500" cy="180975"/>
          <a:chOff x="223" y="69"/>
          <a:chExt cx="20" cy="19"/>
        </a:xfrm>
      </xdr:grpSpPr>
      <xdr:sp macro="" textlink="">
        <xdr:nvSpPr>
          <xdr:cNvPr id="2052" name="Pravougaonik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Slobodni oblik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Ikona „Vreme“" descr="Sat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133850" y="590550"/>
          <a:ext cx="180975" cy="180975"/>
          <a:chOff x="390" y="69"/>
          <a:chExt cx="19" cy="19"/>
        </a:xfrm>
      </xdr:grpSpPr>
      <xdr:sp macro="" textlink="">
        <xdr:nvSpPr>
          <xdr:cNvPr id="2057" name="Pravougaonik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Slobodni oblik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Ikona „Opis“" descr="Opis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467350" y="600075"/>
          <a:ext cx="200025" cy="161925"/>
          <a:chOff x="530" y="70"/>
          <a:chExt cx="21" cy="17"/>
        </a:xfrm>
      </xdr:grpSpPr>
      <xdr:sp macro="" textlink="">
        <xdr:nvSpPr>
          <xdr:cNvPr id="2062" name="Pravougaonik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Slobodni oblik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Ikona „Vreme“" descr="Sat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048000" y="591671"/>
          <a:ext cx="180975" cy="170329"/>
          <a:chOff x="30" y="8"/>
          <a:chExt cx="19" cy="94"/>
        </a:xfrm>
      </xdr:grpSpPr>
      <xdr:sp macro="" textlink="">
        <xdr:nvSpPr>
          <xdr:cNvPr id="3074" name="Automatski oblik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avougaonik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Slobodni oblik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Ikona „Sat“" descr="Sat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Pravougaonik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Slobodni oblik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Pravougaonik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Pravougaonik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Pravougaonik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Pravougaonik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Slobodni oblik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Slobodni oblik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Slobodni oblik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Slobodni oblik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Slobodni oblik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Slobodni oblik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Slobodni oblik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Slobodni oblik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Slobodni oblik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2913</xdr:colOff>
      <xdr:row>13</xdr:row>
      <xdr:rowOff>8404</xdr:rowOff>
    </xdr:from>
    <xdr:to>
      <xdr:col>2</xdr:col>
      <xdr:colOff>430338</xdr:colOff>
      <xdr:row>13</xdr:row>
      <xdr:rowOff>198904</xdr:rowOff>
    </xdr:to>
    <xdr:grpSp>
      <xdr:nvGrpSpPr>
        <xdr:cNvPr id="26" name="Dodavanje događaja" descr="Izaberite da biste dodali novi događaj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980000" cy="190500"/>
          <a:chOff x="298188" y="4809004"/>
          <a:chExt cx="1631250" cy="190500"/>
        </a:xfrm>
      </xdr:grpSpPr>
      <xdr:sp macro="" textlink="">
        <xdr:nvSpPr>
          <xdr:cNvPr id="27" name="Pravougaonik zaobljenih uglova 111">
            <a:hlinkClick xmlns:r="http://schemas.openxmlformats.org/officeDocument/2006/relationships" r:id="rId1" tooltip="Izaberite da biste dodali novi događaj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631250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sr-latn-r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DODAVANJE</a:t>
            </a:r>
            <a:r>
              <a:rPr lang="sr-latn-r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DOGAĐAJA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Dodavanje događaja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Pravougaonik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Slobodni oblik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11</xdr:row>
      <xdr:rowOff>36420</xdr:rowOff>
    </xdr:from>
    <xdr:to>
      <xdr:col>2</xdr:col>
      <xdr:colOff>426029</xdr:colOff>
      <xdr:row>11</xdr:row>
      <xdr:rowOff>226920</xdr:rowOff>
    </xdr:to>
    <xdr:grpSp>
      <xdr:nvGrpSpPr>
        <xdr:cNvPr id="31" name="Uređivanje vremena" descr="Izaberite da biste uredili vremenske intervale planera">
          <a:hlinkClick xmlns:r="http://schemas.openxmlformats.org/officeDocument/2006/relationships" r:id="rId2" tooltip="Izaberite da biste Videli raspored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1980000" cy="190500"/>
          <a:chOff x="303404" y="4513170"/>
          <a:chExt cx="1621754" cy="190500"/>
        </a:xfrm>
      </xdr:grpSpPr>
      <xdr:sp macro="" textlink="">
        <xdr:nvSpPr>
          <xdr:cNvPr id="32" name="Pravougaonik zaobljenih uglova 117">
            <a:hlinkClick xmlns:r="http://schemas.openxmlformats.org/officeDocument/2006/relationships" r:id="rId2" tooltip="Izaberite da biste videli raspored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621754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sr-latn-r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PRIKAŽI</a:t>
            </a:r>
            <a:r>
              <a:rPr lang="sr-latn-r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DNEVNI RASPORED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Uređivanje vremena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Pravougaonik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Slobodni oblik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Ikona „Kutija sa alatom“" descr="Aktovka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Pravougaonik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Pravougaonik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Slobodni oblik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nevniRaspored" displayName="DnevniRaspored" ref="E3:F76" totalsRowShown="0" headerRowDxfId="8">
  <autoFilter ref="E3:F76" xr:uid="{00000000-000C-0000-FFFF-FFFF00000000}">
    <filterColumn colId="0" hiddenButton="1"/>
    <filterColumn colId="1" hiddenButton="1"/>
  </autoFilter>
  <tableColumns count="2">
    <tableColumn id="1" xr3:uid="{00000000-0010-0000-0000-000001000000}" name="Vreme" dataCellStyle="Vreme">
      <calculatedColumnFormula>'Vremenski intervali'!E3</calculatedColumnFormula>
    </tableColumn>
    <tableColumn id="2" xr3:uid="{00000000-0010-0000-0000-000002000000}" name="Opis" dataDxfId="7">
      <calculatedColumnFormula>IFERROR(INDEX(PlanerDogađaja[],MATCH(DATEVALUE(VredDatuma)&amp;DnevniRaspored[[#This Row],[Vreme]],TraženjeDatumaIVremena,0),3),"")</calculatedColumnFormula>
    </tableColumn>
  </tableColumns>
  <tableStyleInfo name="Dnevni raspored" showFirstColumn="0" showLastColumn="0" showRowStripes="1" showColumnStripes="0"/>
  <extLst>
    <ext xmlns:x14="http://schemas.microsoft.com/office/spreadsheetml/2009/9/main" uri="{504A1905-F514-4f6f-8877-14C23A59335A}">
      <x14:table altTextSummary="Dnevni raspored, uključujući događaj za određeni vremenski period, kao što je pomenuto u listu „Planer događaja“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lanerDogađaja" displayName="PlanerDogađaja" ref="E2:H15" totalsRowShown="0" headerRowDxfId="6" dataDxfId="5">
  <autoFilter ref="E2:H15" xr:uid="{00000000-0009-0000-0100-000003000000}"/>
  <tableColumns count="4">
    <tableColumn id="1" xr3:uid="{00000000-0010-0000-0100-000001000000}" name="DATUM" dataDxfId="4" dataCellStyle="Table_Date"/>
    <tableColumn id="2" xr3:uid="{00000000-0010-0000-0100-000002000000}" name="VREME" dataCellStyle="Vreme"/>
    <tableColumn id="3" xr3:uid="{00000000-0010-0000-0100-000003000000}" name="OPIS" dataCellStyle="Table_Details"/>
    <tableColumn id="4" xr3:uid="{00000000-0010-0000-0100-000004000000}" name="JEDINSTVENA VREDNOST (IZRAČUNATA)" dataDxfId="3">
      <calculatedColumnFormula>PlanerDogađaja[[#This Row],[DATUM]]&amp;"|"&amp;COUNTIF($E$3:E3,E3)</calculatedColumnFormula>
    </tableColumn>
  </tableColumns>
  <tableStyleInfo name="Vremenski intervali" showFirstColumn="0" showLastColumn="0" showRowStripes="1" showColumnStripes="0"/>
  <extLst>
    <ext xmlns:x14="http://schemas.microsoft.com/office/spreadsheetml/2009/9/main" uri="{504A1905-F514-4f6f-8877-14C23A59335A}">
      <x14:table altTextSummary="Ova tabela prikazuje datum, vreme i opis događaja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Vreme" displayName="Vreme_1" ref="E2:E75" totalsRowShown="0" headerRowCellStyle="Event_Header">
  <autoFilter ref="E2:E75" xr:uid="{00000000-0009-0000-0100-000001000000}"/>
  <tableColumns count="1">
    <tableColumn id="1" xr3:uid="{00000000-0010-0000-0200-000001000000}" name="Vreme" dataDxfId="0" dataCellStyle="Vreme">
      <calculatedColumnFormula>IFERROR(IF($E2+Inkrement&gt;VremeZavršetka,"",$E2+Inkrement),"")</calculatedColumnFormula>
    </tableColumn>
  </tableColumns>
  <tableStyleInfo name="Vremenski intervali" showFirstColumn="0" showLastColumn="0" showRowStripes="1" showColumnStripes="0"/>
  <extLst>
    <ext xmlns:x14="http://schemas.microsoft.com/office/spreadsheetml/2009/9/main" uri="{504A1905-F514-4f6f-8877-14C23A59335A}">
      <x14:table altTextSummary="Lista vremenskih intervala koja se pojavljuje na listu „Dnevni raspored“"/>
    </ext>
  </extLst>
</table>
</file>

<file path=xl/theme/theme1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76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3" width="16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48.5703125" customWidth="1"/>
    <col min="14" max="14" width="2.7109375" customWidth="1"/>
  </cols>
  <sheetData>
    <row r="1" spans="2:13" ht="39.950000000000003" customHeight="1" x14ac:dyDescent="0.25">
      <c r="B1" s="37" t="s">
        <v>0</v>
      </c>
      <c r="C1" s="37"/>
    </row>
    <row r="2" spans="2:13" ht="27.95" customHeight="1" x14ac:dyDescent="0.25">
      <c r="B2" s="43">
        <f ca="1">IFERROR(DAY(VredDatuma),"")</f>
        <v>22</v>
      </c>
      <c r="C2" s="43"/>
      <c r="E2" s="12" t="s">
        <v>10</v>
      </c>
      <c r="F2" s="29" t="str">
        <f ca="1">IFERROR(UPPER(TEXT(DATE(GodišnjiIzveštaj,BrojMeseca,DnevniIzveštaj),"DD. MMMM, YYYY")),"")</f>
        <v>22. JUN, 2022</v>
      </c>
      <c r="H2" s="7" t="s">
        <v>12</v>
      </c>
      <c r="I2" s="7"/>
      <c r="J2" s="7"/>
      <c r="L2" s="8" t="s">
        <v>13</v>
      </c>
      <c r="M2" s="8"/>
    </row>
    <row r="3" spans="2:13" ht="15" customHeight="1" x14ac:dyDescent="0.25">
      <c r="B3" s="43"/>
      <c r="C3" s="43"/>
      <c r="E3" s="26" t="s">
        <v>10</v>
      </c>
      <c r="F3" s="27" t="s">
        <v>11</v>
      </c>
      <c r="H3" s="17" t="str">
        <f ca="1">IFERROR(TEXT(DATEVALUE(VredDatuma)+1,"dddd"),"")</f>
        <v>četvrtak</v>
      </c>
      <c r="I3" s="19" t="str">
        <f ca="1">IFERROR(INDEX(PlanerDogađaja[],MATCH($H$6&amp;"|"&amp;ROW(A1),PlanerDogađaja[JEDINSTVENA VREDNOST (IZRAČUNATA)],0),2),"")</f>
        <v/>
      </c>
      <c r="J3" s="21" t="str">
        <f ca="1">IFERROR(INDEX(PlanerDogađaja[],MATCH($H$6&amp;"|"&amp;ROW(A1),PlanerDogađaja[JEDINSTVENA VREDNOST (IZRAČUNATA)],0),3),"")</f>
        <v/>
      </c>
      <c r="M3" s="39" t="s">
        <v>14</v>
      </c>
    </row>
    <row r="4" spans="2:13" ht="15" customHeight="1" x14ac:dyDescent="0.25">
      <c r="B4" s="43"/>
      <c r="C4" s="43"/>
      <c r="E4" s="10">
        <f>'Vremenski intervali'!E3</f>
        <v>0.25</v>
      </c>
      <c r="F4" t="str">
        <f ca="1">IFERROR(INDEX(PlanerDogađaja[],MATCH(DATEVALUE(VredDatuma)&amp;DnevniRaspored[[#This Row],[Vreme]],TraženjeDatumaIVremena,0),3),"")</f>
        <v>Buđenje</v>
      </c>
      <c r="H4" s="40" t="str">
        <f ca="1">IFERROR(TEXT(DATEVALUE(VredDatuma)+1,"d"),"")</f>
        <v>23</v>
      </c>
      <c r="I4" s="18">
        <f ca="1">IFERROR(INDEX(PlanerDogađaja[],MATCH($H$6&amp;"|"&amp;ROW(A2),PlanerDogađaja[JEDINSTVENA VREDNOST (IZRAČUNATA)],0),2),"")</f>
        <v>0.27083333333333331</v>
      </c>
      <c r="J4" s="20" t="str">
        <f ca="1">IFERROR(INDEX(PlanerDogađaja[],MATCH($H$6&amp;"|"&amp;ROW(A2),PlanerDogađaja[JEDINSTVENA VREDNOST (IZRAČUNATA)],0),3),"")</f>
        <v>Doručak</v>
      </c>
      <c r="L4" s="15"/>
      <c r="M4" s="39"/>
    </row>
    <row r="5" spans="2:13" ht="15" customHeight="1" x14ac:dyDescent="0.25">
      <c r="B5" s="43"/>
      <c r="C5" s="43"/>
      <c r="E5" s="10">
        <f>'Vremenski intervali'!E4</f>
        <v>0.26041666666666669</v>
      </c>
      <c r="F5" t="str">
        <f ca="1">IFERROR(INDEX(PlanerDogađaja[],MATCH(DATEVALUE(VredDatuma)&amp;DnevniRaspored[[#This Row],[Vreme]],TraženjeDatumaIVremena,0),3),"")</f>
        <v/>
      </c>
      <c r="H5" s="40"/>
      <c r="I5" s="18" t="str">
        <f ca="1">IFERROR(INDEX(PlanerDogađaja[],MATCH($H$6&amp;"|"&amp;ROW(A3),PlanerDogađaja[JEDINSTVENA VREDNOST (IZRAČUNATA)],0),2),"")</f>
        <v/>
      </c>
      <c r="J5" s="20" t="str">
        <f ca="1">IFERROR(INDEX(PlanerDogađaja[],MATCH($H$6&amp;"|"&amp;ROW(A3),PlanerDogađaja[JEDINSTVENA VREDNOST (IZRAČUNATA)],0),3),"")</f>
        <v/>
      </c>
      <c r="L5" s="24"/>
      <c r="M5" s="39"/>
    </row>
    <row r="6" spans="2:13" ht="15" customHeight="1" x14ac:dyDescent="0.25">
      <c r="B6" s="43"/>
      <c r="C6" s="43"/>
      <c r="E6" s="10">
        <f>'Vremenski intervali'!E5</f>
        <v>0.27083333333333337</v>
      </c>
      <c r="F6" t="str">
        <f ca="1">IFERROR(INDEX(PlanerDogađaja[],MATCH(DATEVALUE(VredDatuma)&amp;DnevniRaspored[[#This Row],[Vreme]],TraženjeDatumaIVremena,0),3),"")</f>
        <v>Tuširanje</v>
      </c>
      <c r="H6" s="3">
        <f ca="1">IFERROR(VredDatuma+1,"")</f>
        <v>44735</v>
      </c>
      <c r="I6" s="18" t="str">
        <f ca="1">IFERROR(INDEX(PlanerDogađaja[],MATCH($H$6&amp;"|"&amp;ROW(A4),PlanerDogađaja[JEDINSTVENA VREDNOST (IZRAČUNATA)],0),2),"")</f>
        <v/>
      </c>
      <c r="J6" s="20" t="str">
        <f ca="1">IFERROR(INDEX(PlanerDogađaja[],MATCH($H$6&amp;"|"&amp;ROW(A4),PlanerDogađaja[JEDINSTVENA VREDNOST (IZRAČUNATA)],0),3),"")</f>
        <v/>
      </c>
      <c r="M6" s="39" t="s">
        <v>15</v>
      </c>
    </row>
    <row r="7" spans="2:13" ht="15" customHeight="1" x14ac:dyDescent="0.25">
      <c r="B7" s="38" t="str">
        <f ca="1">IFERROR(TEXT(VredDatuma,"dddd"),"")</f>
        <v>sreda</v>
      </c>
      <c r="C7" s="38"/>
      <c r="E7" s="10">
        <f>'Vremenski intervali'!E6</f>
        <v>0.28125000000000006</v>
      </c>
      <c r="F7" t="str">
        <f ca="1">IFERROR(INDEX(PlanerDogađaja[],MATCH(DATEVALUE(VredDatuma)&amp;DnevniRaspored[[#This Row],[Vreme]],TraženjeDatumaIVremena,0),3),"")</f>
        <v/>
      </c>
      <c r="H7" s="1"/>
      <c r="I7" s="18" t="str">
        <f ca="1">IFERROR(INDEX(PlanerDogađaja[],MATCH($H$6&amp;"|"&amp;ROW(A5),PlanerDogađaja[JEDINSTVENA VREDNOST (IZRAČUNATA)],0),2),"")</f>
        <v/>
      </c>
      <c r="J7" s="20" t="str">
        <f ca="1">IFERROR(INDEX(PlanerDogađaja[],MATCH($H$6&amp;"|"&amp;ROW(A5),PlanerDogađaja[JEDINSTVENA VREDNOST (IZRAČUNATA)],0),3),"")</f>
        <v/>
      </c>
      <c r="L7" s="15"/>
      <c r="M7" s="34"/>
    </row>
    <row r="8" spans="2:13" ht="15" customHeight="1" x14ac:dyDescent="0.25">
      <c r="B8" s="38"/>
      <c r="C8" s="38"/>
      <c r="E8" s="10">
        <f>'Vremenski intervali'!E7</f>
        <v>0.29166666666666674</v>
      </c>
      <c r="F8" t="str">
        <f ca="1">IFERROR(INDEX(PlanerDogađaja[],MATCH(DATEVALUE(VredDatuma)&amp;DnevniRaspored[[#This Row],[Vreme]],TraženjeDatumaIVremena,0),3),"")</f>
        <v/>
      </c>
      <c r="H8" s="2"/>
      <c r="I8" s="18" t="str">
        <f ca="1">IFERROR(INDEX(PlanerDogađaja[],MATCH($H$6&amp;"|"&amp;ROW(A6),PlanerDogađaja[JEDINSTVENA VREDNOST (IZRAČUNATA)],0),2),"")</f>
        <v/>
      </c>
      <c r="J8" s="20" t="str">
        <f ca="1">IFERROR(INDEX(PlanerDogađaja[],MATCH($H$6&amp;"|"&amp;ROW(A6),PlanerDogađaja[JEDINSTVENA VREDNOST (IZRAČUNATA)],0),3),"")</f>
        <v/>
      </c>
      <c r="L8" s="24"/>
      <c r="M8" s="34"/>
    </row>
    <row r="9" spans="2:13" ht="15" customHeight="1" x14ac:dyDescent="0.25">
      <c r="B9" s="38"/>
      <c r="C9" s="38"/>
      <c r="E9" s="10">
        <f>'Vremenski intervali'!E8</f>
        <v>0.30208333333333343</v>
      </c>
      <c r="F9" t="str">
        <f ca="1">IFERROR(INDEX(PlanerDogađaja[],MATCH(DATEVALUE(VredDatuma)&amp;DnevniRaspored[[#This Row],[Vreme]],TraženjeDatumaIVremena,0),3),"")</f>
        <v/>
      </c>
      <c r="H9" s="17" t="str">
        <f ca="1">IFERROR(TEXT(DATEVALUE(VredDatuma)+2,"dddd"),"")</f>
        <v>petak</v>
      </c>
      <c r="I9" s="19" t="str">
        <f ca="1">IFERROR(INDEX(PlanerDogađaja[],MATCH($H$12&amp;"|"&amp;ROW(A1),PlanerDogađaja[JEDINSTVENA VREDNOST (IZRAČUNATA)],0),2),"")</f>
        <v/>
      </c>
      <c r="J9" s="21" t="str">
        <f ca="1">IFERROR(INDEX(PlanerDogađaja[],MATCH($H$12&amp;"|"&amp;ROW(A1),PlanerDogađaja[JEDINSTVENA VREDNOST (IZRAČUNATA)],0),3),"")</f>
        <v/>
      </c>
      <c r="M9" s="34"/>
    </row>
    <row r="10" spans="2:13" ht="15" customHeight="1" x14ac:dyDescent="0.25">
      <c r="E10" s="10">
        <f>'Vremenski intervali'!E9</f>
        <v>0.31250000000000011</v>
      </c>
      <c r="F10" t="str">
        <f ca="1">IFERROR(INDEX(PlanerDogađaja[],MATCH(DATEVALUE(VredDatuma)&amp;DnevniRaspored[[#This Row],[Vreme]],TraženjeDatumaIVremena,0),3),"")</f>
        <v>Polazak na posao</v>
      </c>
      <c r="H10" s="40" t="str">
        <f ca="1">IFERROR(TEXT(DATEVALUE(VredDatuma)+2,"d"),"")</f>
        <v>24</v>
      </c>
      <c r="I10" s="18" t="str">
        <f ca="1">IFERROR(INDEX(PlanerDogađaja[],MATCH($H$12&amp;"|"&amp;ROW(A2),PlanerDogađaja[JEDINSTVENA VREDNOST (IZRAČUNATA)],0),2),"")</f>
        <v/>
      </c>
      <c r="J10" s="20" t="str">
        <f ca="1">IFERROR(INDEX(PlanerDogađaja[],MATCH($H$12&amp;"|"&amp;ROW(A2),PlanerDogađaja[JEDINSTVENA VREDNOST (IZRAČUNATA)],0),3),"")</f>
        <v/>
      </c>
      <c r="L10" s="15"/>
      <c r="M10" s="34"/>
    </row>
    <row r="11" spans="2:13" ht="15" customHeight="1" x14ac:dyDescent="0.25">
      <c r="B11" s="44" t="s">
        <v>1</v>
      </c>
      <c r="C11" s="44"/>
      <c r="E11" s="10">
        <f>'Vremenski intervali'!E10</f>
        <v>0.3229166666666668</v>
      </c>
      <c r="F11" t="str">
        <f ca="1">IFERROR(INDEX(PlanerDogađaja[],MATCH(DATEVALUE(VredDatuma)&amp;DnevniRaspored[[#This Row],[Vreme]],TraženjeDatumaIVremena,0),3),"")</f>
        <v/>
      </c>
      <c r="H11" s="41"/>
      <c r="I11" s="18" t="str">
        <f ca="1">IFERROR(INDEX(PlanerDogađaja[],MATCH($H$12&amp;"|"&amp;ROW(A3),PlanerDogađaja[JEDINSTVENA VREDNOST (IZRAČUNATA)],0),2),"")</f>
        <v/>
      </c>
      <c r="J11" s="20" t="str">
        <f ca="1">IFERROR(INDEX(PlanerDogađaja[],MATCH($H$12&amp;"|"&amp;ROW(A3),PlanerDogađaja[JEDINSTVENA VREDNOST (IZRAČUNATA)],0),3),"")</f>
        <v/>
      </c>
      <c r="L11" s="24"/>
      <c r="M11" s="34"/>
    </row>
    <row r="12" spans="2:13" ht="15" customHeight="1" x14ac:dyDescent="0.25">
      <c r="E12" s="10">
        <f>'Vremenski intervali'!E11</f>
        <v>0.33333333333333348</v>
      </c>
      <c r="F12" t="str">
        <f ca="1">IFERROR(INDEX(PlanerDogađaja[],MATCH(DATEVALUE(VredDatuma)&amp;DnevniRaspored[[#This Row],[Vreme]],TraženjeDatumaIVremena,0),3),"")</f>
        <v>Početak smene</v>
      </c>
      <c r="H12" s="3">
        <f ca="1">IFERROR(VredDatuma+2,"")</f>
        <v>44736</v>
      </c>
      <c r="I12" s="18" t="str">
        <f ca="1">IFERROR(INDEX(PlanerDogađaja[],MATCH($H$12&amp;"|"&amp;ROW(A4),PlanerDogađaja[JEDINSTVENA VREDNOST (IZRAČUNATA)],0),2),"")</f>
        <v/>
      </c>
      <c r="J12" s="20" t="str">
        <f ca="1">IFERROR(INDEX(PlanerDogađaja[],MATCH($H$12&amp;"|"&amp;ROW(A4),PlanerDogađaja[JEDINSTVENA VREDNOST (IZRAČUNATA)],0),3),"")</f>
        <v/>
      </c>
      <c r="M12" s="34"/>
    </row>
    <row r="13" spans="2:13" ht="15" customHeight="1" x14ac:dyDescent="0.25">
      <c r="B13" s="14" t="s">
        <v>2</v>
      </c>
      <c r="C13" s="13"/>
      <c r="E13" s="10">
        <f>'Vremenski intervali'!E12</f>
        <v>0.34375000000000017</v>
      </c>
      <c r="F13" t="str">
        <f ca="1">IFERROR(INDEX(PlanerDogađaja[],MATCH(DATEVALUE(VredDatuma)&amp;DnevniRaspored[[#This Row],[Vreme]],TraženjeDatumaIVremena,0),3),"")</f>
        <v/>
      </c>
      <c r="H13" s="1"/>
      <c r="I13" s="18" t="str">
        <f ca="1">IFERROR(INDEX(PlanerDogađaja[],MATCH($H$12&amp;"|"&amp;ROW(A5),PlanerDogađaja[JEDINSTVENA VREDNOST (IZRAČUNATA)],0),2),"")</f>
        <v/>
      </c>
      <c r="J13" s="20" t="str">
        <f ca="1">IFERROR(INDEX(PlanerDogađaja[],MATCH($H$12&amp;"|"&amp;ROW(A5),PlanerDogađaja[JEDINSTVENA VREDNOST (IZRAČUNATA)],0),3),"")</f>
        <v/>
      </c>
      <c r="L13" s="15"/>
      <c r="M13" s="34"/>
    </row>
    <row r="14" spans="2:13" ht="15" customHeight="1" x14ac:dyDescent="0.25">
      <c r="B14" s="4"/>
      <c r="E14" s="10">
        <f>'Vremenski intervali'!E13</f>
        <v>0.35416666666666685</v>
      </c>
      <c r="F14" t="str">
        <f ca="1">IFERROR(INDEX(PlanerDogađaja[],MATCH(DATEVALUE(VredDatuma)&amp;DnevniRaspored[[#This Row],[Vreme]],TraženjeDatumaIVremena,0),3),"")</f>
        <v/>
      </c>
      <c r="H14" s="2"/>
      <c r="I14" s="18" t="str">
        <f ca="1">IFERROR(INDEX(PlanerDogađaja[],MATCH($H$12&amp;"|"&amp;ROW(A6),PlanerDogađaja[JEDINSTVENA VREDNOST (IZRAČUNATA)],0),2),"")</f>
        <v/>
      </c>
      <c r="J14" s="20" t="str">
        <f ca="1">IFERROR(INDEX(PlanerDogađaja[],MATCH($H$12&amp;"|"&amp;ROW(A6),PlanerDogađaja[JEDINSTVENA VREDNOST (IZRAČUNATA)],0),3),"")</f>
        <v/>
      </c>
      <c r="L14" s="24"/>
      <c r="M14" s="34"/>
    </row>
    <row r="15" spans="2:13" ht="15" customHeight="1" x14ac:dyDescent="0.25">
      <c r="B15" s="14" t="s">
        <v>3</v>
      </c>
      <c r="C15" s="32"/>
      <c r="E15" s="10">
        <f>'Vremenski intervali'!E14</f>
        <v>0.36458333333333354</v>
      </c>
      <c r="F15" t="str">
        <f ca="1">IFERROR(INDEX(PlanerDogađaja[],MATCH(DATEVALUE(VredDatuma)&amp;DnevniRaspored[[#This Row],[Vreme]],TraženjeDatumaIVremena,0),3),"")</f>
        <v/>
      </c>
      <c r="H15" s="17" t="str">
        <f ca="1">IFERROR(TEXT(DATEVALUE(VredDatuma)+3,"dddd"),"")</f>
        <v>subota</v>
      </c>
      <c r="I15" s="19" t="str">
        <f ca="1">IFERROR(INDEX(PlanerDogađaja[],MATCH($H$18&amp;"|"&amp;ROW(A1),PlanerDogađaja[JEDINSTVENA VREDNOST (IZRAČUNATA)],0),2),"")</f>
        <v/>
      </c>
      <c r="J15" s="21" t="str">
        <f ca="1">IFERROR(INDEX(PlanerDogađaja[],MATCH($H$18&amp;"|"&amp;ROW(A1),PlanerDogađaja[JEDINSTVENA VREDNOST (IZRAČUNATA)],0),3),"")</f>
        <v/>
      </c>
      <c r="M15" s="34"/>
    </row>
    <row r="16" spans="2:13" ht="15" customHeight="1" x14ac:dyDescent="0.25">
      <c r="B16" s="4"/>
      <c r="E16" s="10">
        <f>'Vremenski intervali'!E15</f>
        <v>0.37500000000000022</v>
      </c>
      <c r="F16" t="str">
        <f ca="1">IFERROR(INDEX(PlanerDogađaja[],MATCH(DATEVALUE(VredDatuma)&amp;DnevniRaspored[[#This Row],[Vreme]],TraženjeDatumaIVremena,0),3),"")</f>
        <v/>
      </c>
      <c r="H16" s="40" t="str">
        <f ca="1">IFERROR(TEXT(DATEVALUE(VredDatuma)+3,"d"),"")</f>
        <v>25</v>
      </c>
      <c r="I16" s="18" t="str">
        <f ca="1">IFERROR(INDEX(PlanerDogađaja[],MATCH($H$18&amp;"|"&amp;ROW(#REF!),#REF!,0),2),"")</f>
        <v/>
      </c>
      <c r="J16" s="20" t="str">
        <f ca="1">IFERROR(INDEX(PlanerDogađaja[],MATCH($H$18&amp;"|"&amp;ROW(#REF!),#REF!,0),3),"")</f>
        <v/>
      </c>
      <c r="L16" s="15"/>
      <c r="M16" s="34"/>
    </row>
    <row r="17" spans="2:13" ht="15" customHeight="1" x14ac:dyDescent="0.25">
      <c r="B17" s="14" t="s">
        <v>4</v>
      </c>
      <c r="C17" s="13"/>
      <c r="E17" s="10">
        <f>'Vremenski intervali'!E16</f>
        <v>0.38541666666666691</v>
      </c>
      <c r="F17" t="str">
        <f ca="1">IFERROR(INDEX(PlanerDogađaja[],MATCH(DATEVALUE(VredDatuma)&amp;DnevniRaspored[[#This Row],[Vreme]],TraženjeDatumaIVremena,0),3),"")</f>
        <v/>
      </c>
      <c r="H17" s="41"/>
      <c r="I17" s="18" t="str">
        <f ca="1">IFERROR(INDEX(PlanerDogađaja[],MATCH($H$18&amp;"|"&amp;ROW(A2),PlanerDogađaja[JEDINSTVENA VREDNOST (IZRAČUNATA)],0),2),"")</f>
        <v/>
      </c>
      <c r="J17" s="20" t="str">
        <f ca="1">IFERROR(INDEX(PlanerDogađaja[],MATCH($H$18&amp;"|"&amp;ROW(A2),PlanerDogađaja[JEDINSTVENA VREDNOST (IZRAČUNATA)],0),3),"")</f>
        <v/>
      </c>
      <c r="L17" s="24"/>
      <c r="M17" s="34"/>
    </row>
    <row r="18" spans="2:13" ht="15" customHeight="1" x14ac:dyDescent="0.25">
      <c r="E18" s="10">
        <f>'Vremenski intervali'!E17</f>
        <v>0.39583333333333359</v>
      </c>
      <c r="F18" t="str">
        <f ca="1">IFERROR(INDEX(PlanerDogađaja[],MATCH(DATEVALUE(VredDatuma)&amp;DnevniRaspored[[#This Row],[Vreme]],TraženjeDatumaIVremena,0),3),"")</f>
        <v/>
      </c>
      <c r="H18" s="3">
        <f ca="1">IFERROR(VredDatuma+3,"")</f>
        <v>44737</v>
      </c>
      <c r="I18" s="18" t="str">
        <f ca="1">IFERROR(INDEX(PlanerDogađaja[],MATCH($H$18&amp;"|"&amp;ROW(A3),PlanerDogađaja[JEDINSTVENA VREDNOST (IZRAČUNATA)],0),2),"")</f>
        <v/>
      </c>
      <c r="J18" s="20" t="str">
        <f ca="1">IFERROR(INDEX(PlanerDogađaja[],MATCH($H$18&amp;"|"&amp;ROW(A3),PlanerDogađaja[JEDINSTVENA VREDNOST (IZRAČUNATA)],0),3),"")</f>
        <v/>
      </c>
      <c r="M18" s="34"/>
    </row>
    <row r="19" spans="2:13" ht="15" customHeight="1" x14ac:dyDescent="0.25">
      <c r="B19" s="44" t="s">
        <v>5</v>
      </c>
      <c r="C19" s="44"/>
      <c r="E19" s="10">
        <f>'Vremenski intervali'!E18</f>
        <v>0.40625000000000028</v>
      </c>
      <c r="F19" t="str">
        <f ca="1">IFERROR(INDEX(PlanerDogađaja[],MATCH(DATEVALUE(VredDatuma)&amp;DnevniRaspored[[#This Row],[Vreme]],TraženjeDatumaIVremena,0),3),"")</f>
        <v/>
      </c>
      <c r="H19" s="1"/>
      <c r="I19" s="18" t="str">
        <f ca="1">IFERROR(INDEX(PlanerDogađaja[],MATCH($H$18&amp;"|"&amp;ROW(A4),PlanerDogađaja[JEDINSTVENA VREDNOST (IZRAČUNATA)],0),2),"")</f>
        <v/>
      </c>
      <c r="J19" s="20" t="str">
        <f ca="1">IFERROR(INDEX(PlanerDogađaja[],MATCH($H$18&amp;"|"&amp;ROW(A4),PlanerDogađaja[JEDINSTVENA VREDNOST (IZRAČUNATA)],0),3),"")</f>
        <v/>
      </c>
      <c r="L19" s="15"/>
      <c r="M19" s="34"/>
    </row>
    <row r="20" spans="2:13" ht="15" customHeight="1" x14ac:dyDescent="0.25">
      <c r="E20" s="10">
        <f>'Vremenski intervali'!E19</f>
        <v>0.41666666666666696</v>
      </c>
      <c r="F20" t="str">
        <f ca="1">IFERROR(INDEX(PlanerDogađaja[],MATCH(DATEVALUE(VredDatuma)&amp;DnevniRaspored[[#This Row],[Vreme]],TraženjeDatumaIVremena,0),3),"")</f>
        <v>Pauza</v>
      </c>
      <c r="H20" s="2"/>
      <c r="I20" s="18" t="str">
        <f ca="1">IFERROR(INDEX(PlanerDogađaja[],MATCH($H$18&amp;"|"&amp;ROW(A5),PlanerDogađaja[JEDINSTVENA VREDNOST (IZRAČUNATA)],0),2),"")</f>
        <v/>
      </c>
      <c r="J20" s="22" t="str">
        <f ca="1">IFERROR(INDEX(PlanerDogađaja[],MATCH($H$18&amp;"|"&amp;ROW(A5),PlanerDogađaja[JEDINSTVENA VREDNOST (IZRAČUNATA)],0),3),"")</f>
        <v/>
      </c>
      <c r="L20" s="24"/>
      <c r="M20" s="34"/>
    </row>
    <row r="21" spans="2:13" ht="15" customHeight="1" x14ac:dyDescent="0.25">
      <c r="B21" s="25" t="s">
        <v>6</v>
      </c>
      <c r="E21" s="10">
        <f>'Vremenski intervali'!E20</f>
        <v>0.42708333333333365</v>
      </c>
      <c r="F21" t="str">
        <f ca="1">IFERROR(INDEX(PlanerDogađaja[],MATCH(DATEVALUE(VredDatuma)&amp;DnevniRaspored[[#This Row],[Vreme]],TraženjeDatumaIVremena,0),3),"")</f>
        <v/>
      </c>
      <c r="H21" s="17" t="str">
        <f ca="1">IFERROR(TEXT(DATEVALUE(VredDatuma)+4,"dddd"),"")</f>
        <v>nedelja</v>
      </c>
      <c r="I21" s="19" t="str">
        <f ca="1">IFERROR(INDEX(PlanerDogađaja[],MATCH($H$24&amp;"|"&amp;ROW(A1),PlanerDogađaja[JEDINSTVENA VREDNOST (IZRAČUNATA)],0),2),"")</f>
        <v/>
      </c>
      <c r="J21" s="21" t="str">
        <f ca="1">IFERROR(INDEX(PlanerDogađaja[],MATCH($H$24&amp;"|"&amp;ROW(A1),PlanerDogađaja[JEDINSTVENA VREDNOST (IZRAČUNATA)],0),3),"")</f>
        <v/>
      </c>
      <c r="M21" s="34"/>
    </row>
    <row r="22" spans="2:13" ht="15" customHeight="1" x14ac:dyDescent="0.25">
      <c r="E22" s="10">
        <f>'Vremenski intervali'!E21</f>
        <v>0.43750000000000033</v>
      </c>
      <c r="F22" t="str">
        <f ca="1">IFERROR(INDEX(PlanerDogađaja[],MATCH(DATEVALUE(VredDatuma)&amp;DnevniRaspored[[#This Row],[Vreme]],TraženjeDatumaIVremena,0),3),"")</f>
        <v/>
      </c>
      <c r="H22" s="40" t="str">
        <f ca="1">IFERROR(TEXT(DATEVALUE(VredDatuma)+4,"d"),"")</f>
        <v>26</v>
      </c>
      <c r="I22" s="18" t="str">
        <f ca="1">IFERROR(INDEX(PlanerDogađaja[],MATCH($H$18&amp;"|"&amp;ROW(A2),PlanerDogađaja[JEDINSTVENA VREDNOST (IZRAČUNATA)],0),2),"")</f>
        <v/>
      </c>
      <c r="J22" s="20" t="str">
        <f ca="1">IFERROR(INDEX(PlanerDogađaja[],MATCH($H$24&amp;"|"&amp;ROW(A2),PlanerDogađaja[JEDINSTVENA VREDNOST (IZRAČUNATA)],0),3),"")</f>
        <v/>
      </c>
      <c r="L22" s="15"/>
      <c r="M22" s="34"/>
    </row>
    <row r="23" spans="2:13" ht="15" customHeight="1" x14ac:dyDescent="0.25">
      <c r="B23" s="25" t="s">
        <v>7</v>
      </c>
      <c r="E23" s="10">
        <f>'Vremenski intervali'!E22</f>
        <v>0.44791666666666702</v>
      </c>
      <c r="F23" t="str">
        <f ca="1">IFERROR(INDEX(PlanerDogađaja[],MATCH(DATEVALUE(VredDatuma)&amp;DnevniRaspored[[#This Row],[Vreme]],TraženjeDatumaIVremena,0),3),"")</f>
        <v/>
      </c>
      <c r="H23" s="41"/>
      <c r="I23" s="18" t="str">
        <f ca="1">IFERROR(INDEX(PlanerDogađaja[],MATCH($H$18&amp;"|"&amp;ROW(A3),PlanerDogađaja[JEDINSTVENA VREDNOST (IZRAČUNATA)],0),2),"")</f>
        <v/>
      </c>
      <c r="J23" s="20" t="str">
        <f ca="1">IFERROR(INDEX(PlanerDogađaja[],MATCH($H$24&amp;"|"&amp;ROW(A3),PlanerDogađaja[JEDINSTVENA VREDNOST (IZRAČUNATA)],0),3),"")</f>
        <v/>
      </c>
      <c r="L23" s="24"/>
      <c r="M23" s="34"/>
    </row>
    <row r="24" spans="2:13" ht="15" customHeight="1" x14ac:dyDescent="0.25">
      <c r="E24" s="10">
        <f>'Vremenski intervali'!E23</f>
        <v>0.4583333333333337</v>
      </c>
      <c r="F24" t="str">
        <f ca="1">IFERROR(INDEX(PlanerDogađaja[],MATCH(DATEVALUE(VredDatuma)&amp;DnevniRaspored[[#This Row],[Vreme]],TraženjeDatumaIVremena,0),3),"")</f>
        <v/>
      </c>
      <c r="H24" s="3">
        <f ca="1">IFERROR(VredDatuma+4,"")</f>
        <v>44738</v>
      </c>
      <c r="I24" s="18" t="str">
        <f ca="1">IFERROR(INDEX(PlanerDogađaja[],MATCH($H$18&amp;"|"&amp;ROW(A4),PlanerDogađaja[JEDINSTVENA VREDNOST (IZRAČUNATA)],0),2),"")</f>
        <v/>
      </c>
      <c r="J24" s="20" t="str">
        <f ca="1">IFERROR(INDEX(PlanerDogađaja[],MATCH($H$24&amp;"|"&amp;ROW(A4),PlanerDogađaja[JEDINSTVENA VREDNOST (IZRAČUNATA)],0),3),"")</f>
        <v/>
      </c>
      <c r="M24" s="34"/>
    </row>
    <row r="25" spans="2:13" ht="15" customHeight="1" x14ac:dyDescent="0.25">
      <c r="B25" s="35" t="s">
        <v>8</v>
      </c>
      <c r="C25" s="36"/>
      <c r="E25" s="10">
        <f>'Vremenski intervali'!E24</f>
        <v>0.46875000000000039</v>
      </c>
      <c r="F25" t="str">
        <f ca="1">IFERROR(INDEX(PlanerDogađaja[],MATCH(DATEVALUE(VredDatuma)&amp;DnevniRaspored[[#This Row],[Vreme]],TraženjeDatumaIVremena,0),3),"")</f>
        <v/>
      </c>
      <c r="H25" s="2"/>
      <c r="I25" s="18" t="str">
        <f ca="1">IFERROR(INDEX(PlanerDogađaja[],MATCH($H$18&amp;"|"&amp;ROW(A5),PlanerDogađaja[JEDINSTVENA VREDNOST (IZRAČUNATA)],0),2),"")</f>
        <v/>
      </c>
      <c r="J25" s="20" t="str">
        <f ca="1">IFERROR(INDEX(PlanerDogađaja[],MATCH($H$24&amp;"|"&amp;ROW(A5),PlanerDogađaja[JEDINSTVENA VREDNOST (IZRAČUNATA)],0),3),"")</f>
        <v/>
      </c>
      <c r="L25" s="15"/>
      <c r="M25" s="34"/>
    </row>
    <row r="26" spans="2:13" ht="15" customHeight="1" x14ac:dyDescent="0.25">
      <c r="B26" s="42" t="s">
        <v>9</v>
      </c>
      <c r="C26" s="42"/>
      <c r="E26" s="10">
        <f>'Vremenski intervali'!E25</f>
        <v>0.47916666666666707</v>
      </c>
      <c r="F26" t="str">
        <f ca="1">IFERROR(INDEX(PlanerDogađaja[],MATCH(DATEVALUE(VredDatuma)&amp;DnevniRaspored[[#This Row],[Vreme]],TraženjeDatumaIVremena,0),3),"")</f>
        <v/>
      </c>
      <c r="H26" s="17" t="str">
        <f ca="1">IFERROR(TEXT(DATEVALUE(VredDatuma)+5,"dddd"),"")</f>
        <v>ponedeljak</v>
      </c>
      <c r="I26" s="19" t="str">
        <f ca="1">IFERROR(INDEX(PlanerDogađaja[],MATCH($H$29&amp;"|"&amp;ROW(A1),PlanerDogađaja[JEDINSTVENA VREDNOST (IZRAČUNATA)],0),2),"")</f>
        <v/>
      </c>
      <c r="J26" s="21" t="str">
        <f ca="1">IFERROR(INDEX(PlanerDogađaja[],MATCH($H$29&amp;"|"&amp;ROW(A1),PlanerDogađaja[JEDINSTVENA VREDNOST (IZRAČUNATA)],0),3),"")</f>
        <v/>
      </c>
      <c r="L26" s="24"/>
      <c r="M26" s="34"/>
    </row>
    <row r="27" spans="2:13" ht="15" customHeight="1" x14ac:dyDescent="0.25">
      <c r="E27" s="10">
        <f>'Vremenski intervali'!E26</f>
        <v>0.48958333333333376</v>
      </c>
      <c r="F27" t="str">
        <f ca="1">IFERROR(INDEX(PlanerDogađaja[],MATCH(DATEVALUE(VredDatuma)&amp;DnevniRaspored[[#This Row],[Vreme]],TraženjeDatumaIVremena,0),3),"")</f>
        <v/>
      </c>
      <c r="H27" s="40" t="str">
        <f ca="1">IFERROR(TEXT(DATEVALUE(VredDatuma)+5,"d"),"")</f>
        <v>27</v>
      </c>
      <c r="I27" s="18" t="str">
        <f ca="1">IFERROR(INDEX(PlanerDogađaja[],MATCH($H$29&amp;"|"&amp;ROW(A2),PlanerDogađaja[JEDINSTVENA VREDNOST (IZRAČUNATA)],0),2),"")</f>
        <v/>
      </c>
      <c r="J27" s="20" t="str">
        <f ca="1">IFERROR(INDEX(PlanerDogađaja[],MATCH($H$29&amp;"|"&amp;ROW(A2),PlanerDogađaja[JEDINSTVENA VREDNOST (IZRAČUNATA)],0),3),"")</f>
        <v/>
      </c>
      <c r="M27" s="34"/>
    </row>
    <row r="28" spans="2:13" ht="15" customHeight="1" x14ac:dyDescent="0.25">
      <c r="E28" s="10">
        <f>'Vremenski intervali'!E27</f>
        <v>0.50000000000000044</v>
      </c>
      <c r="F28" t="str">
        <f ca="1">IFERROR(INDEX(PlanerDogađaja[],MATCH(DATEVALUE(VredDatuma)&amp;DnevniRaspored[[#This Row],[Vreme]],TraženjeDatumaIVremena,0),3),"")</f>
        <v>Ručak</v>
      </c>
      <c r="H28" s="41"/>
      <c r="I28" s="18" t="str">
        <f ca="1">IFERROR(INDEX(PlanerDogađaja[],MATCH($H$29&amp;"|"&amp;ROW(A3),PlanerDogađaja[JEDINSTVENA VREDNOST (IZRAČUNATA)],0),2),"")</f>
        <v/>
      </c>
      <c r="J28" s="20" t="str">
        <f ca="1">IFERROR(INDEX(PlanerDogađaja[],MATCH($H$29&amp;"|"&amp;ROW(A3),PlanerDogađaja[JEDINSTVENA VREDNOST (IZRAČUNATA)],0),3),"")</f>
        <v/>
      </c>
      <c r="L28" s="15"/>
      <c r="M28" s="34"/>
    </row>
    <row r="29" spans="2:13" ht="15" customHeight="1" x14ac:dyDescent="0.25">
      <c r="E29" s="10">
        <f>'Vremenski intervali'!E28</f>
        <v>0.51041666666666707</v>
      </c>
      <c r="F29" t="str">
        <f ca="1">IFERROR(INDEX(PlanerDogađaja[],MATCH(DATEVALUE(VredDatuma)&amp;DnevniRaspored[[#This Row],[Vreme]],TraženjeDatumaIVremena,0),3),"")</f>
        <v/>
      </c>
      <c r="H29" s="3">
        <f ca="1">IFERROR(VredDatuma+5,"")</f>
        <v>44739</v>
      </c>
      <c r="I29" s="18" t="str">
        <f ca="1">IFERROR(INDEX(PlanerDogađaja[],MATCH($H$29&amp;"|"&amp;ROW(A4),PlanerDogađaja[JEDINSTVENA VREDNOST (IZRAČUNATA)],0),2),"")</f>
        <v/>
      </c>
      <c r="J29" s="20" t="str">
        <f ca="1">IFERROR(INDEX(PlanerDogađaja[],MATCH($H$29&amp;"|"&amp;ROW(A4),PlanerDogađaja[JEDINSTVENA VREDNOST (IZRAČUNATA)],0),3),"")</f>
        <v/>
      </c>
      <c r="L29" s="24"/>
      <c r="M29" s="34"/>
    </row>
    <row r="30" spans="2:13" ht="15" customHeight="1" x14ac:dyDescent="0.25">
      <c r="E30" s="10">
        <f>'Vremenski intervali'!E29</f>
        <v>0.5208333333333337</v>
      </c>
      <c r="F30" t="str">
        <f ca="1">IFERROR(INDEX(PlanerDogađaja[],MATCH(DATEVALUE(VredDatuma)&amp;DnevniRaspored[[#This Row],[Vreme]],TraženjeDatumaIVremena,0),3),"")</f>
        <v/>
      </c>
      <c r="H30" s="2"/>
      <c r="I30" s="18" t="str">
        <f ca="1">IFERROR(INDEX(PlanerDogađaja[],MATCH($H$29&amp;"|"&amp;ROW(A5),PlanerDogađaja[JEDINSTVENA VREDNOST (IZRAČUNATA)],0),2),"")</f>
        <v/>
      </c>
      <c r="J30" s="20" t="str">
        <f ca="1">IFERROR(INDEX(PlanerDogađaja[],MATCH($H$29&amp;"|"&amp;ROW(A5),PlanerDogađaja[JEDINSTVENA VREDNOST (IZRAČUNATA)],0),3),"")</f>
        <v/>
      </c>
      <c r="M30" s="34"/>
    </row>
    <row r="31" spans="2:13" ht="15" customHeight="1" x14ac:dyDescent="0.25">
      <c r="E31" s="10">
        <f>'Vremenski intervali'!E30</f>
        <v>0.53125000000000033</v>
      </c>
      <c r="F31" t="str">
        <f ca="1">IFERROR(INDEX(PlanerDogađaja[],MATCH(DATEVALUE(VredDatuma)&amp;DnevniRaspored[[#This Row],[Vreme]],TraženjeDatumaIVremena,0),3),"")</f>
        <v/>
      </c>
      <c r="H31" s="17" t="str">
        <f ca="1">IFERROR(TEXT(DATEVALUE(VredDatuma)+6,"dddd"),"")</f>
        <v>utorak</v>
      </c>
      <c r="I31" s="19" t="str">
        <f ca="1">IFERROR(INDEX(PlanerDogađaja[],MATCH($H$34&amp;"|"&amp;ROW(A1),PlanerDogađaja[JEDINSTVENA VREDNOST (IZRAČUNATA)],0),2),"")</f>
        <v/>
      </c>
      <c r="J31" s="21" t="str">
        <f ca="1">IFERROR(INDEX(PlanerDogađaja[],MATCH($H$34&amp;"|"&amp;ROW(A1),PlanerDogađaja[JEDINSTVENA VREDNOST (IZRAČUNATA)],0),3),"")</f>
        <v/>
      </c>
      <c r="L31" s="15"/>
      <c r="M31" s="34"/>
    </row>
    <row r="32" spans="2:13" ht="15" customHeight="1" x14ac:dyDescent="0.25">
      <c r="E32" s="10">
        <f>'Vremenski intervali'!E31</f>
        <v>0.54166666666666696</v>
      </c>
      <c r="F32" t="str">
        <f ca="1">IFERROR(INDEX(PlanerDogađaja[],MATCH(DATEVALUE(VredDatuma)&amp;DnevniRaspored[[#This Row],[Vreme]],TraženjeDatumaIVremena,0),3),"")</f>
        <v/>
      </c>
      <c r="H32" s="40" t="str">
        <f ca="1">IFERROR(TEXT(DATEVALUE(VredDatuma)+6,"d"),"")</f>
        <v>28</v>
      </c>
      <c r="I32" s="18" t="str">
        <f ca="1">IFERROR(INDEX(PlanerDogađaja[],MATCH($H$34&amp;"|"&amp;ROW(A2),PlanerDogađaja[JEDINSTVENA VREDNOST (IZRAČUNATA)],0),2),"")</f>
        <v/>
      </c>
      <c r="J32" s="20" t="str">
        <f ca="1">IFERROR(INDEX(PlanerDogađaja[],MATCH($H$34&amp;"|"&amp;ROW(A2),PlanerDogađaja[JEDINSTVENA VREDNOST (IZRAČUNATA)],0),3),"")</f>
        <v/>
      </c>
      <c r="L32" s="24"/>
      <c r="M32" s="34"/>
    </row>
    <row r="33" spans="5:13" ht="15" customHeight="1" x14ac:dyDescent="0.25">
      <c r="E33" s="10">
        <f>'Vremenski intervali'!E32</f>
        <v>0.55208333333333359</v>
      </c>
      <c r="F33" t="str">
        <f ca="1">IFERROR(INDEX(PlanerDogađaja[],MATCH(DATEVALUE(VredDatuma)&amp;DnevniRaspored[[#This Row],[Vreme]],TraženjeDatumaIVremena,0),3),"")</f>
        <v/>
      </c>
      <c r="H33" s="41"/>
      <c r="I33" s="18" t="str">
        <f ca="1">IFERROR(INDEX(PlanerDogađaja[],MATCH($H$34&amp;"|"&amp;ROW(A3),PlanerDogađaja[JEDINSTVENA VREDNOST (IZRAČUNATA)],0),2),"")</f>
        <v/>
      </c>
      <c r="J33" s="20" t="str">
        <f ca="1">IFERROR(INDEX(PlanerDogađaja[],MATCH($H$34&amp;"|"&amp;ROW(A3),PlanerDogađaja[JEDINSTVENA VREDNOST (IZRAČUNATA)],0),3),"")</f>
        <v/>
      </c>
      <c r="M33" s="34"/>
    </row>
    <row r="34" spans="5:13" ht="15" customHeight="1" x14ac:dyDescent="0.25">
      <c r="E34" s="10">
        <f>'Vremenski intervali'!E33</f>
        <v>0.56250000000000022</v>
      </c>
      <c r="F34" t="str">
        <f ca="1">IFERROR(INDEX(PlanerDogađaja[],MATCH(DATEVALUE(VredDatuma)&amp;DnevniRaspored[[#This Row],[Vreme]],TraženjeDatumaIVremena,0),3),"")</f>
        <v>Poslovni poziv</v>
      </c>
      <c r="H34" s="3">
        <f ca="1">IFERROR(VredDatuma+6,"")</f>
        <v>44740</v>
      </c>
      <c r="I34" s="18" t="str">
        <f ca="1">IFERROR(INDEX(PlanerDogađaja[],MATCH($H$34&amp;"|"&amp;ROW(A4),PlanerDogađaja[JEDINSTVENA VREDNOST (IZRAČUNATA)],0),2),"")</f>
        <v/>
      </c>
      <c r="J34" s="20" t="str">
        <f ca="1">IFERROR(INDEX(PlanerDogađaja[],MATCH($H$34&amp;"|"&amp;ROW(A4),PlanerDogađaja[JEDINSTVENA VREDNOST (IZRAČUNATA)],0),3),"")</f>
        <v/>
      </c>
      <c r="L34" s="15"/>
      <c r="M34" s="34"/>
    </row>
    <row r="35" spans="5:13" ht="15" customHeight="1" x14ac:dyDescent="0.25">
      <c r="E35" s="10">
        <f>'Vremenski intervali'!E34</f>
        <v>0.57291666666666685</v>
      </c>
      <c r="F35" t="str">
        <f ca="1">IFERROR(INDEX(PlanerDogađaja[],MATCH(DATEVALUE(VredDatuma)&amp;DnevniRaspored[[#This Row],[Vreme]],TraženjeDatumaIVremena,0),3),"")</f>
        <v/>
      </c>
      <c r="H35" s="2"/>
      <c r="I35" s="33" t="str">
        <f ca="1">IFERROR(INDEX(PlanerDogađaja[],MATCH($H$34&amp;"|"&amp;ROW(A5),PlanerDogađaja[JEDINSTVENA VREDNOST (IZRAČUNATA)],0),2),"")</f>
        <v/>
      </c>
      <c r="J35" s="22" t="str">
        <f ca="1">IFERROR(INDEX(PlanerDogađaja[],MATCH($H$34&amp;"|"&amp;ROW(A5),PlanerDogađaja[JEDINSTVENA VREDNOST (IZRAČUNATA)],0),3),"")</f>
        <v/>
      </c>
      <c r="L35" s="24"/>
      <c r="M35" s="34"/>
    </row>
    <row r="36" spans="5:13" x14ac:dyDescent="0.25">
      <c r="E36" s="10">
        <f>'Vremenski intervali'!E35</f>
        <v>0.58333333333333348</v>
      </c>
      <c r="F36" t="str">
        <f ca="1">IFERROR(INDEX(PlanerDogađaja[],MATCH(DATEVALUE(VredDatuma)&amp;DnevniRaspored[[#This Row],[Vreme]],TraženjeDatumaIVremena,0),3),"")</f>
        <v/>
      </c>
    </row>
    <row r="37" spans="5:13" x14ac:dyDescent="0.25">
      <c r="E37" s="10">
        <f>'Vremenski intervali'!E36</f>
        <v>0.59375000000000011</v>
      </c>
      <c r="F37" t="str">
        <f ca="1">IFERROR(INDEX(PlanerDogađaja[],MATCH(DATEVALUE(VredDatuma)&amp;DnevniRaspored[[#This Row],[Vreme]],TraženjeDatumaIVremena,0),3),"")</f>
        <v/>
      </c>
    </row>
    <row r="38" spans="5:13" x14ac:dyDescent="0.25">
      <c r="E38" s="10">
        <f>'Vremenski intervali'!E37</f>
        <v>0.60416666666666674</v>
      </c>
      <c r="F38" t="str">
        <f ca="1">IFERROR(INDEX(PlanerDogađaja[],MATCH(DATEVALUE(VredDatuma)&amp;DnevniRaspored[[#This Row],[Vreme]],TraženjeDatumaIVremena,0),3),"")</f>
        <v/>
      </c>
    </row>
    <row r="39" spans="5:13" x14ac:dyDescent="0.25">
      <c r="E39" s="10">
        <f>'Vremenski intervali'!E38</f>
        <v>0.61458333333333337</v>
      </c>
      <c r="F39" t="str">
        <f ca="1">IFERROR(INDEX(PlanerDogađaja[],MATCH(DATEVALUE(VredDatuma)&amp;DnevniRaspored[[#This Row],[Vreme]],TraženjeDatumaIVremena,0),3),"")</f>
        <v/>
      </c>
    </row>
    <row r="40" spans="5:13" x14ac:dyDescent="0.25">
      <c r="E40" s="10">
        <f>'Vremenski intervali'!E39</f>
        <v>0.625</v>
      </c>
      <c r="F40" t="str">
        <f ca="1">IFERROR(INDEX(PlanerDogađaja[],MATCH(DATEVALUE(VredDatuma)&amp;DnevniRaspored[[#This Row],[Vreme]],TraženjeDatumaIVremena,0),3),"")</f>
        <v>Pauza</v>
      </c>
    </row>
    <row r="41" spans="5:13" x14ac:dyDescent="0.25">
      <c r="E41" s="10">
        <f>'Vremenski intervali'!E40</f>
        <v>0.63541666666666663</v>
      </c>
      <c r="F41" t="str">
        <f ca="1">IFERROR(INDEX(PlanerDogađaja[],MATCH(DATEVALUE(VredDatuma)&amp;DnevniRaspored[[#This Row],[Vreme]],TraženjeDatumaIVremena,0),3),"")</f>
        <v/>
      </c>
    </row>
    <row r="42" spans="5:13" x14ac:dyDescent="0.25">
      <c r="E42" s="10">
        <f>'Vremenski intervali'!E41</f>
        <v>0.64583333333333326</v>
      </c>
      <c r="F42" t="str">
        <f ca="1">IFERROR(INDEX(PlanerDogađaja[],MATCH(DATEVALUE(VredDatuma)&amp;DnevniRaspored[[#This Row],[Vreme]],TraženjeDatumaIVremena,0),3),"")</f>
        <v/>
      </c>
    </row>
    <row r="43" spans="5:13" x14ac:dyDescent="0.25">
      <c r="E43" s="10">
        <f>'Vremenski intervali'!E42</f>
        <v>0.65624999999999989</v>
      </c>
      <c r="F43" t="str">
        <f ca="1">IFERROR(INDEX(PlanerDogađaja[],MATCH(DATEVALUE(VredDatuma)&amp;DnevniRaspored[[#This Row],[Vreme]],TraženjeDatumaIVremena,0),3),"")</f>
        <v/>
      </c>
    </row>
    <row r="44" spans="5:13" x14ac:dyDescent="0.25">
      <c r="E44" s="10">
        <f>'Vremenski intervali'!E43</f>
        <v>0.66666666666666652</v>
      </c>
      <c r="F44" t="str">
        <f ca="1">IFERROR(INDEX(PlanerDogađaja[],MATCH(DATEVALUE(VredDatuma)&amp;DnevniRaspored[[#This Row],[Vreme]],TraženjeDatumaIVremena,0),3),"")</f>
        <v/>
      </c>
    </row>
    <row r="45" spans="5:13" x14ac:dyDescent="0.25">
      <c r="E45" s="10">
        <f>'Vremenski intervali'!E44</f>
        <v>0.67708333333333315</v>
      </c>
      <c r="F45" t="str">
        <f ca="1">IFERROR(INDEX(PlanerDogađaja[],MATCH(DATEVALUE(VredDatuma)&amp;DnevniRaspored[[#This Row],[Vreme]],TraženjeDatumaIVremena,0),3),"")</f>
        <v/>
      </c>
    </row>
    <row r="46" spans="5:13" x14ac:dyDescent="0.25">
      <c r="E46" s="10">
        <f>'Vremenski intervali'!E45</f>
        <v>0.68749999999999978</v>
      </c>
      <c r="F46" t="str">
        <f ca="1">IFERROR(INDEX(PlanerDogađaja[],MATCH(DATEVALUE(VredDatuma)&amp;DnevniRaspored[[#This Row],[Vreme]],TraženjeDatumaIVremena,0),3),"")</f>
        <v/>
      </c>
    </row>
    <row r="47" spans="5:13" x14ac:dyDescent="0.25">
      <c r="E47" s="10">
        <f>'Vremenski intervali'!E46</f>
        <v>0.69791666666666641</v>
      </c>
      <c r="F47" t="str">
        <f ca="1">IFERROR(INDEX(PlanerDogađaja[],MATCH(DATEVALUE(VredDatuma)&amp;DnevniRaspored[[#This Row],[Vreme]],TraženjeDatumaIVremena,0),3),"")</f>
        <v/>
      </c>
    </row>
    <row r="48" spans="5:13" x14ac:dyDescent="0.25">
      <c r="E48" s="10">
        <f>'Vremenski intervali'!E47</f>
        <v>0.70833333333333304</v>
      </c>
      <c r="F48" t="str">
        <f ca="1">IFERROR(INDEX(PlanerDogađaja[],MATCH(DATEVALUE(VredDatuma)&amp;DnevniRaspored[[#This Row],[Vreme]],TraženjeDatumaIVremena,0),3),"")</f>
        <v>Početak</v>
      </c>
    </row>
    <row r="49" spans="5:6" x14ac:dyDescent="0.25">
      <c r="E49" s="10">
        <f>'Vremenski intervali'!E48</f>
        <v>0.71874999999999967</v>
      </c>
      <c r="F49" t="str">
        <f ca="1">IFERROR(INDEX(PlanerDogađaja[],MATCH(DATEVALUE(VredDatuma)&amp;DnevniRaspored[[#This Row],[Vreme]],TraženjeDatumaIVremena,0),3),"")</f>
        <v/>
      </c>
    </row>
    <row r="50" spans="5:6" x14ac:dyDescent="0.25">
      <c r="E50" s="10">
        <f>'Vremenski intervali'!E49</f>
        <v>0.7291666666666663</v>
      </c>
      <c r="F50" t="str">
        <f ca="1">IFERROR(INDEX(PlanerDogađaja[],MATCH(DATEVALUE(VredDatuma)&amp;DnevniRaspored[[#This Row],[Vreme]],TraženjeDatumaIVremena,0),3),"")</f>
        <v/>
      </c>
    </row>
    <row r="51" spans="5:6" x14ac:dyDescent="0.25">
      <c r="E51" s="10">
        <f>'Vremenski intervali'!E50</f>
        <v>0.73958333333333293</v>
      </c>
      <c r="F51" t="str">
        <f ca="1">IFERROR(INDEX(PlanerDogađaja[],MATCH(DATEVALUE(VredDatuma)&amp;DnevniRaspored[[#This Row],[Vreme]],TraženjeDatumaIVremena,0),3),"")</f>
        <v/>
      </c>
    </row>
    <row r="52" spans="5:6" x14ac:dyDescent="0.25">
      <c r="E52" s="10">
        <f>'Vremenski intervali'!E51</f>
        <v>0.74999999999999956</v>
      </c>
      <c r="F52" t="str">
        <f ca="1">IFERROR(INDEX(PlanerDogađaja[],MATCH(DATEVALUE(VredDatuma)&amp;DnevniRaspored[[#This Row],[Vreme]],TraženjeDatumaIVremena,0),3),"")</f>
        <v>Fudbalski trening</v>
      </c>
    </row>
    <row r="53" spans="5:6" x14ac:dyDescent="0.25">
      <c r="E53" s="10">
        <f>'Vremenski intervali'!E52</f>
        <v>0.76041666666666619</v>
      </c>
      <c r="F53" t="str">
        <f ca="1">IFERROR(INDEX(PlanerDogađaja[],MATCH(DATEVALUE(VredDatuma)&amp;DnevniRaspored[[#This Row],[Vreme]],TraženjeDatumaIVremena,0),3),"")</f>
        <v/>
      </c>
    </row>
    <row r="54" spans="5:6" x14ac:dyDescent="0.25">
      <c r="E54" s="10">
        <f>'Vremenski intervali'!E53</f>
        <v>0.77083333333333282</v>
      </c>
      <c r="F54" t="str">
        <f ca="1">IFERROR(INDEX(PlanerDogađaja[],MATCH(DATEVALUE(VredDatuma)&amp;DnevniRaspored[[#This Row],[Vreme]],TraženjeDatumaIVremena,0),3),"")</f>
        <v/>
      </c>
    </row>
    <row r="55" spans="5:6" x14ac:dyDescent="0.25">
      <c r="E55" s="10">
        <f>'Vremenski intervali'!E54</f>
        <v>0.78124999999999944</v>
      </c>
      <c r="F55" t="str">
        <f ca="1">IFERROR(INDEX(PlanerDogađaja[],MATCH(DATEVALUE(VredDatuma)&amp;DnevniRaspored[[#This Row],[Vreme]],TraženjeDatumaIVremena,0),3),"")</f>
        <v/>
      </c>
    </row>
    <row r="56" spans="5:6" x14ac:dyDescent="0.25">
      <c r="E56" s="10">
        <f>'Vremenski intervali'!E55</f>
        <v>0.79166666666666607</v>
      </c>
      <c r="F56" t="str">
        <f ca="1">IFERROR(INDEX(PlanerDogađaja[],MATCH(DATEVALUE(VredDatuma)&amp;DnevniRaspored[[#This Row],[Vreme]],TraženjeDatumaIVremena,0),3),"")</f>
        <v/>
      </c>
    </row>
    <row r="57" spans="5:6" x14ac:dyDescent="0.25">
      <c r="E57" s="10">
        <f>'Vremenski intervali'!E56</f>
        <v>0.8020833333333327</v>
      </c>
      <c r="F57" t="str">
        <f ca="1">IFERROR(INDEX(PlanerDogađaja[],MATCH(DATEVALUE(VredDatuma)&amp;DnevniRaspored[[#This Row],[Vreme]],TraženjeDatumaIVremena,0),3),"")</f>
        <v/>
      </c>
    </row>
    <row r="58" spans="5:6" x14ac:dyDescent="0.25">
      <c r="E58" s="10">
        <f>'Vremenski intervali'!E57</f>
        <v>0.81249999999999933</v>
      </c>
      <c r="F58" t="str">
        <f ca="1">IFERROR(INDEX(PlanerDogađaja[],MATCH(DATEVALUE(VredDatuma)&amp;DnevniRaspored[[#This Row],[Vreme]],TraženjeDatumaIVremena,0),3),"")</f>
        <v/>
      </c>
    </row>
    <row r="59" spans="5:6" x14ac:dyDescent="0.25">
      <c r="E59" s="10">
        <f>'Vremenski intervali'!E58</f>
        <v>0.82291666666666596</v>
      </c>
      <c r="F59" t="str">
        <f ca="1">IFERROR(INDEX(PlanerDogađaja[],MATCH(DATEVALUE(VredDatuma)&amp;DnevniRaspored[[#This Row],[Vreme]],TraženjeDatumaIVremena,0),3),"")</f>
        <v/>
      </c>
    </row>
    <row r="60" spans="5:6" x14ac:dyDescent="0.25">
      <c r="E60" s="10">
        <f>'Vremenski intervali'!E59</f>
        <v>0.83333333333333259</v>
      </c>
      <c r="F60" t="str">
        <f ca="1">IFERROR(INDEX(PlanerDogađaja[],MATCH(DATEVALUE(VredDatuma)&amp;DnevniRaspored[[#This Row],[Vreme]],TraženjeDatumaIVremena,0),3),"")</f>
        <v/>
      </c>
    </row>
    <row r="61" spans="5:6" x14ac:dyDescent="0.25">
      <c r="E61" s="10">
        <f>'Vremenski intervali'!E60</f>
        <v>0.84374999999999922</v>
      </c>
      <c r="F61" t="str">
        <f ca="1">IFERROR(INDEX(PlanerDogađaja[],MATCH(DATEVALUE(VredDatuma)&amp;DnevniRaspored[[#This Row],[Vreme]],TraženjeDatumaIVremena,0),3),"")</f>
        <v/>
      </c>
    </row>
    <row r="62" spans="5:6" x14ac:dyDescent="0.25">
      <c r="E62" s="10">
        <f>'Vremenski intervali'!E61</f>
        <v>0.85416666666666585</v>
      </c>
      <c r="F62" t="str">
        <f ca="1">IFERROR(INDEX(PlanerDogađaja[],MATCH(DATEVALUE(VredDatuma)&amp;DnevniRaspored[[#This Row],[Vreme]],TraženjeDatumaIVremena,0),3),"")</f>
        <v/>
      </c>
    </row>
    <row r="63" spans="5:6" x14ac:dyDescent="0.25">
      <c r="E63" s="10">
        <f>'Vremenski intervali'!E62</f>
        <v>0.86458333333333248</v>
      </c>
      <c r="F63" t="str">
        <f ca="1">IFERROR(INDEX(PlanerDogađaja[],MATCH(DATEVALUE(VredDatuma)&amp;DnevniRaspored[[#This Row],[Vreme]],TraženjeDatumaIVremena,0),3),"")</f>
        <v/>
      </c>
    </row>
    <row r="64" spans="5:6" x14ac:dyDescent="0.25">
      <c r="E64" s="10">
        <f>'Vremenski intervali'!E63</f>
        <v>0.87499999999999911</v>
      </c>
      <c r="F64" t="str">
        <f ca="1">IFERROR(INDEX(PlanerDogađaja[],MATCH(DATEVALUE(VredDatuma)&amp;DnevniRaspored[[#This Row],[Vreme]],TraženjeDatumaIVremena,0),3),"")</f>
        <v/>
      </c>
    </row>
    <row r="65" spans="5:6" x14ac:dyDescent="0.25">
      <c r="E65" s="10" t="str">
        <f>'Vremenski intervali'!E64</f>
        <v/>
      </c>
      <c r="F65" t="str">
        <f ca="1">IFERROR(INDEX(PlanerDogađaja[],MATCH(DATEVALUE(VredDatuma)&amp;DnevniRaspored[[#This Row],[Vreme]],TraženjeDatumaIVremena,0),3),"")</f>
        <v/>
      </c>
    </row>
    <row r="66" spans="5:6" x14ac:dyDescent="0.25">
      <c r="E66" s="10" t="str">
        <f>'Vremenski intervali'!E65</f>
        <v/>
      </c>
      <c r="F66" t="str">
        <f ca="1">IFERROR(INDEX(PlanerDogađaja[],MATCH(DATEVALUE(VredDatuma)&amp;DnevniRaspored[[#This Row],[Vreme]],TraženjeDatumaIVremena,0),3),"")</f>
        <v/>
      </c>
    </row>
    <row r="67" spans="5:6" x14ac:dyDescent="0.25">
      <c r="E67" s="10" t="str">
        <f>'Vremenski intervali'!E66</f>
        <v/>
      </c>
      <c r="F67" t="str">
        <f ca="1">IFERROR(INDEX(PlanerDogađaja[],MATCH(DATEVALUE(VredDatuma)&amp;DnevniRaspored[[#This Row],[Vreme]],TraženjeDatumaIVremena,0),3),"")</f>
        <v/>
      </c>
    </row>
    <row r="68" spans="5:6" x14ac:dyDescent="0.25">
      <c r="E68" s="10" t="str">
        <f>'Vremenski intervali'!E67</f>
        <v/>
      </c>
      <c r="F68" t="str">
        <f ca="1">IFERROR(INDEX(PlanerDogađaja[],MATCH(DATEVALUE(VredDatuma)&amp;DnevniRaspored[[#This Row],[Vreme]],TraženjeDatumaIVremena,0),3),"")</f>
        <v/>
      </c>
    </row>
    <row r="69" spans="5:6" x14ac:dyDescent="0.25">
      <c r="E69" s="10" t="str">
        <f>'Vremenski intervali'!E68</f>
        <v/>
      </c>
      <c r="F69" t="str">
        <f ca="1">IFERROR(INDEX(PlanerDogađaja[],MATCH(DATEVALUE(VredDatuma)&amp;DnevniRaspored[[#This Row],[Vreme]],TraženjeDatumaIVremena,0),3),"")</f>
        <v/>
      </c>
    </row>
    <row r="70" spans="5:6" x14ac:dyDescent="0.25">
      <c r="E70" s="10" t="str">
        <f>'Vremenski intervali'!E69</f>
        <v/>
      </c>
      <c r="F70" t="str">
        <f ca="1">IFERROR(INDEX(PlanerDogađaja[],MATCH(DATEVALUE(VredDatuma)&amp;DnevniRaspored[[#This Row],[Vreme]],TraženjeDatumaIVremena,0),3),"")</f>
        <v/>
      </c>
    </row>
    <row r="71" spans="5:6" x14ac:dyDescent="0.25">
      <c r="E71" s="10" t="str">
        <f>'Vremenski intervali'!E70</f>
        <v/>
      </c>
      <c r="F71" t="str">
        <f ca="1">IFERROR(INDEX(PlanerDogađaja[],MATCH(DATEVALUE(VredDatuma)&amp;DnevniRaspored[[#This Row],[Vreme]],TraženjeDatumaIVremena,0),3),"")</f>
        <v/>
      </c>
    </row>
    <row r="72" spans="5:6" x14ac:dyDescent="0.25">
      <c r="E72" s="10" t="str">
        <f>'Vremenski intervali'!E71</f>
        <v/>
      </c>
      <c r="F72" t="str">
        <f ca="1">IFERROR(INDEX(PlanerDogađaja[],MATCH(DATEVALUE(VredDatuma)&amp;DnevniRaspored[[#This Row],[Vreme]],TraženjeDatumaIVremena,0),3),"")</f>
        <v/>
      </c>
    </row>
    <row r="73" spans="5:6" x14ac:dyDescent="0.25">
      <c r="E73" s="10" t="str">
        <f>'Vremenski intervali'!E72</f>
        <v/>
      </c>
      <c r="F73" t="str">
        <f ca="1">IFERROR(INDEX(PlanerDogađaja[],MATCH(DATEVALUE(VredDatuma)&amp;DnevniRaspored[[#This Row],[Vreme]],TraženjeDatumaIVremena,0),3),"")</f>
        <v/>
      </c>
    </row>
    <row r="74" spans="5:6" x14ac:dyDescent="0.25">
      <c r="E74" s="10" t="str">
        <f>'Vremenski intervali'!E73</f>
        <v/>
      </c>
      <c r="F74" t="str">
        <f ca="1">IFERROR(INDEX(PlanerDogađaja[],MATCH(DATEVALUE(VredDatuma)&amp;DnevniRaspored[[#This Row],[Vreme]],TraženjeDatumaIVremena,0),3),"")</f>
        <v/>
      </c>
    </row>
    <row r="75" spans="5:6" x14ac:dyDescent="0.25">
      <c r="E75" s="10" t="str">
        <f>'Vremenski intervali'!E74</f>
        <v/>
      </c>
      <c r="F75" t="str">
        <f ca="1">IFERROR(INDEX(PlanerDogađaja[],MATCH(DATEVALUE(VredDatuma)&amp;DnevniRaspored[[#This Row],[Vreme]],TraženjeDatumaIVremena,0),3),"")</f>
        <v/>
      </c>
    </row>
    <row r="76" spans="5:6" x14ac:dyDescent="0.25">
      <c r="E76" s="10" t="str">
        <f>'Vremenski intervali'!E75</f>
        <v/>
      </c>
      <c r="F76" t="str">
        <f ca="1">IFERROR(INDEX(PlanerDogađaja[],MATCH(DATEVALUE(VredDatuma)&amp;DnevniRaspored[[#This Row],[Vreme]],TraženjeDatumaIVremena,0),3),"")</f>
        <v/>
      </c>
    </row>
  </sheetData>
  <mergeCells count="24">
    <mergeCell ref="B26:C26"/>
    <mergeCell ref="H32:H33"/>
    <mergeCell ref="B2:C6"/>
    <mergeCell ref="M24:M26"/>
    <mergeCell ref="M27:M29"/>
    <mergeCell ref="M30:M32"/>
    <mergeCell ref="B11:C11"/>
    <mergeCell ref="B19:C19"/>
    <mergeCell ref="H27:H28"/>
    <mergeCell ref="M12:M14"/>
    <mergeCell ref="M33:M35"/>
    <mergeCell ref="M9:M11"/>
    <mergeCell ref="M15:M17"/>
    <mergeCell ref="M21:M23"/>
    <mergeCell ref="H22:H23"/>
    <mergeCell ref="H4:H5"/>
    <mergeCell ref="M18:M20"/>
    <mergeCell ref="B25:C25"/>
    <mergeCell ref="B1:C1"/>
    <mergeCell ref="B7:C9"/>
    <mergeCell ref="M3:M5"/>
    <mergeCell ref="M6:M8"/>
    <mergeCell ref="H10:H11"/>
    <mergeCell ref="H16:H17"/>
  </mergeCells>
  <conditionalFormatting sqref="E4:F76">
    <cfRule type="expression" dxfId="11" priority="1">
      <formula>$E4&gt;VremeZavršetka</formula>
    </cfRule>
    <cfRule type="expression" dxfId="10" priority="2">
      <formula>$E4=VremeZavršetka</formula>
    </cfRule>
    <cfRule type="expression" dxfId="9" priority="3">
      <formula>LOWER(TRIM($F4))=IsticanjeRasporeda</formula>
    </cfRule>
  </conditionalFormatting>
  <dataValidations count="23">
    <dataValidation allowBlank="1" showInputMessage="1" showErrorMessage="1" prompt="Unesite godinu u ovu ćeliju" sqref="C13" xr:uid="{00000000-0002-0000-0000-000000000000}"/>
    <dataValidation type="whole" errorStyle="warning" allowBlank="1" showInputMessage="1" showErrorMessage="1" error="Unesite vrednost dana između 1 i 31" prompt="Unesite dan u ovu ćeliju" sqref="C17" xr:uid="{00000000-0002-0000-0000-000002000000}">
      <formula1>1</formula1>
      <formula2>31</formula2>
    </dataValidation>
    <dataValidation allowBlank="1" showInputMessage="1" showErrorMessage="1" prompt="Automatski određen datum u ovoj ćeliji. Događaji se automatski popunjavaju u ovoj koloni na osnovu radnog lista planer događaja. Datum podrazumevane vrednosti je današnji datum kada nije naveden datum" sqref="F2" xr:uid="{00000000-0002-0000-0000-000003000000}"/>
    <dataValidation allowBlank="1" showInputMessage="1" showErrorMessage="1" prompt="Unesite beleške ili listu zaduženja u ovu kolonu" sqref="M2" xr:uid="{00000000-0002-0000-0000-000004000000}"/>
    <dataValidation allowBlank="1" showInputMessage="1" showErrorMessage="1" prompt="Automatski ažuriran dan na osnovu dana unetog u ćeliju C17. Ako je ćelija C17 prazna, podrazumevana vrednost će biti današnji dan." sqref="B2:C6" xr:uid="{00000000-0002-0000-0000-000005000000}"/>
    <dataValidation allowBlank="1" showInputMessage="1" showErrorMessage="1" prompt="Dan se automatski utvrđuje na osnovu datuma unetih u ćelije C13 do C17" sqref="B7:C9" xr:uid="{00000000-0002-0000-0000-000006000000}"/>
    <dataValidation allowBlank="1" showInputMessage="1" showErrorMessage="1" prompt="Navigaciona veza ka radnom listu „Vremenski intervali“ radi uređivanja vremena" sqref="B21" xr:uid="{00000000-0002-0000-0000-000007000000}"/>
    <dataValidation allowBlank="1" showInputMessage="1" showErrorMessage="1" prompt="Navigaciona veza ka radnom listu „Planer događaja“ radi dodavanja događaja" sqref="B23" xr:uid="{00000000-0002-0000-0000-000008000000}"/>
    <dataValidation allowBlank="1" showInputMessage="1" showErrorMessage="1" prompt="Prikazivanje rasporeda po danu, sedmici i dodavanje beležaka u ovom radnom listu. Dodavanje događaja za bilo koji datum u radnom listu planera događaja. Promena vremena rasporeda i intervala u radnom listu vremenskih intervala" sqref="A1" xr:uid="{00000000-0002-0000-0000-000009000000}"/>
    <dataValidation allowBlank="1" showInputMessage="1" showErrorMessage="1" prompt="Unesite aktivnost ili stavku za isticanje u rasporedu" sqref="B26:C26" xr:uid="{00000000-0002-0000-0000-00000A000000}"/>
    <dataValidation allowBlank="1" showInputMessage="1" showErrorMessage="1" prompt="Automatski ažuriran raspored vremena na osnovu definicija rasporeda vremena u radnom listu „Vremenski intervali“. Slika sata je u ovoj ćeliji" sqref="E2" xr:uid="{00000000-0002-0000-0000-00000B000000}"/>
    <dataValidation allowBlank="1" showInputMessage="1" showErrorMessage="1" prompt="Automatski ažurirano vreme iz planera događaja je u koloni I" sqref="I2" xr:uid="{00000000-0002-0000-0000-00000C000000}"/>
    <dataValidation allowBlank="1" showInputMessage="1" showErrorMessage="1" prompt="Automatski ažurirani sedmični prikaz sa danom i datumom sedmice u koloni H i vreme događaja i detalji u dolenavedenim kolonama I &amp; J. Slika kamere i naslov ovonedeljnog prikaza nalaze se u ovoj ćeliji" sqref="H2" xr:uid="{00000000-0002-0000-0000-00000D000000}"/>
    <dataValidation allowBlank="1" showInputMessage="1" showErrorMessage="1" prompt="Automatski ažurirani događaj iz planera događaja je u koloni J" sqref="J2" xr:uid="{00000000-0002-0000-0000-00000E000000}"/>
    <dataValidation allowBlank="1" showInputMessage="1" showErrorMessage="1" prompt="Unos datuma, ispod: Godina u ćeliji C13, mesec u ćeliji C15 i dan u ćeliji C17" sqref="B11:C11" xr:uid="{00000000-0002-0000-0000-00000F000000}"/>
    <dataValidation allowBlank="1" showInputMessage="1" showErrorMessage="1" prompt="Izmenite vremenske intervale i dodajte događaj tako što ćete izabrati ćelije ispod. " sqref="B19:C19" xr:uid="{00000000-0002-0000-0000-000010000000}"/>
    <dataValidation allowBlank="1" showInputMessage="1" showErrorMessage="1" prompt="Unos aktivnosti ili stavke za isticanje u dolenavedeni raspored." sqref="B25" xr:uid="{00000000-0002-0000-0000-000011000000}"/>
    <dataValidation allowBlank="1" showInputMessage="1" showErrorMessage="1" prompt="Naslov radnog lista je u ovoj ćeliji. Da biste prikazali dnevni raspored, unesite datum u ćelije od C13 do C17. Idite na planer događaja u ćeliji B23. Pomerite se da biste izmenili vreme i intervale u ćeliji B21" sqref="B1" xr:uid="{00000000-0002-0000-0000-000012000000}"/>
    <dataValidation allowBlank="1" showInputMessage="1" showErrorMessage="1" prompt="Polja za potvrdu za označavanje dovršenih zadataka su u ovoj koloni. Svaka stavka na listi beleške/listi zaduženja ima polje za potvrdu u 2. redu. Na primer, beleška u ćelijama od M3 do M5 ima polje za potvrdu u ćeliji L4" sqref="L2" xr:uid="{00000000-0002-0000-0000-000013000000}"/>
    <dataValidation allowBlank="1" showInputMessage="1" showErrorMessage="1" prompt="Godinu podesite u ćeliji sa desne strane" sqref="B13" xr:uid="{00000000-0002-0000-0000-000014000000}"/>
    <dataValidation allowBlank="1" showInputMessage="1" showErrorMessage="1" prompt="Mesec izaberite u ćeliji sa desne strane" sqref="B15" xr:uid="{00000000-0002-0000-0000-000015000000}"/>
    <dataValidation allowBlank="1" showInputMessage="1" showErrorMessage="1" prompt="Dan podesite u ćeliji sa desne strane" sqref="B17" xr:uid="{00000000-0002-0000-0000-000016000000}"/>
    <dataValidation type="list" allowBlank="1" showInputMessage="1" showErrorMessage="1" sqref="C15" xr:uid="{A5268EE3-E717-48D8-8989-CDF9C6B1239F}">
      <formula1>"januar, februar, mart, april, maj, jun, jul, avgust, septembar, oktobar, novembar, decembar"</formula1>
    </dataValidation>
  </dataValidations>
  <hyperlinks>
    <hyperlink ref="B21" location="'Vremenski intervali'!A1" tooltip="Izaberite da biste uredili vremenske intervale" display="Select to edit time intervals" xr:uid="{00000000-0004-0000-0000-000000000000}"/>
    <hyperlink ref="B23" location="'Planer događaja'!A1" tooltip="Izaberite da biste dodali novi događaj" display="Select to add a new event" xr:uid="{00000000-0004-0000-0000-000001000000}"/>
  </hyperlinks>
  <printOptions horizontalCentered="1"/>
  <pageMargins left="0.25" right="0.25" top="0.75" bottom="0.75" header="0.3" footer="0.3"/>
  <pageSetup paperSize="9" scale="43" orientation="landscape" r:id="rId1"/>
  <headerFooter differentFirst="1">
    <oddFooter>Page &amp;P of &amp;N</oddFooter>
  </headerFooter>
  <ignoredErrors>
    <ignoredError sqref="I9:J9 I15 I21 I26 I31 I3:J3 I35" unlockedFormula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" x14ac:dyDescent="0.25"/>
  <cols>
    <col min="1" max="1" width="2.7109375" customWidth="1"/>
    <col min="2" max="3" width="15.570312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1.7109375" hidden="1" customWidth="1"/>
    <col min="9" max="9" width="2.7109375" customWidth="1"/>
    <col min="10" max="10" width="9.140625" customWidth="1"/>
  </cols>
  <sheetData>
    <row r="1" spans="2:8" ht="39.950000000000003" customHeight="1" x14ac:dyDescent="0.25">
      <c r="B1" s="48" t="s">
        <v>16</v>
      </c>
      <c r="C1" s="48"/>
      <c r="E1" s="6"/>
      <c r="F1" s="9"/>
    </row>
    <row r="2" spans="2:8" ht="27.95" customHeight="1" x14ac:dyDescent="0.25">
      <c r="B2" s="47">
        <f ca="1">DAY(VredDatuma)</f>
        <v>22</v>
      </c>
      <c r="C2" s="47"/>
      <c r="E2" s="16" t="s">
        <v>18</v>
      </c>
      <c r="F2" s="16" t="s">
        <v>19</v>
      </c>
      <c r="G2" s="16" t="s">
        <v>20</v>
      </c>
      <c r="H2" s="5" t="s">
        <v>31</v>
      </c>
    </row>
    <row r="3" spans="2:8" ht="15" customHeight="1" x14ac:dyDescent="0.25">
      <c r="B3" s="47"/>
      <c r="C3" s="47"/>
      <c r="E3" s="31">
        <f ca="1">TODAY()</f>
        <v>44734</v>
      </c>
      <c r="F3" s="10">
        <v>0.25</v>
      </c>
      <c r="G3" s="11" t="s">
        <v>21</v>
      </c>
      <c r="H3" t="str">
        <f ca="1">PlanerDogađaja[[#This Row],[DATUM]]&amp;"|"&amp;COUNTIF($E$3:E3,E3)</f>
        <v>44734|1</v>
      </c>
    </row>
    <row r="4" spans="2:8" ht="15" customHeight="1" x14ac:dyDescent="0.25">
      <c r="B4" s="47"/>
      <c r="C4" s="47"/>
      <c r="E4" s="31">
        <f t="shared" ref="E4:E13" ca="1" si="0">TODAY()</f>
        <v>44734</v>
      </c>
      <c r="F4" s="10">
        <v>0.27083333333333331</v>
      </c>
      <c r="G4" s="11" t="s">
        <v>22</v>
      </c>
      <c r="H4" t="str">
        <f ca="1">PlanerDogađaja[[#This Row],[DATUM]]&amp;"|"&amp;COUNTIF($E$3:E4,E4)</f>
        <v>44734|2</v>
      </c>
    </row>
    <row r="5" spans="2:8" ht="15" customHeight="1" x14ac:dyDescent="0.25">
      <c r="B5" s="47"/>
      <c r="C5" s="47"/>
      <c r="E5" s="31">
        <f t="shared" ca="1" si="0"/>
        <v>44734</v>
      </c>
      <c r="F5" s="10">
        <v>0.3125</v>
      </c>
      <c r="G5" s="11" t="s">
        <v>23</v>
      </c>
      <c r="H5" t="str">
        <f ca="1">PlanerDogađaja[[#This Row],[DATUM]]&amp;"|"&amp;COUNTIF($E$3:E5,E5)</f>
        <v>44734|3</v>
      </c>
    </row>
    <row r="6" spans="2:8" ht="15" customHeight="1" x14ac:dyDescent="0.25">
      <c r="B6" s="46" t="str">
        <f ca="1">TEXT(VredDatuma,"dddd")</f>
        <v>sreda</v>
      </c>
      <c r="C6" s="46"/>
      <c r="E6" s="31">
        <f t="shared" ca="1" si="0"/>
        <v>44734</v>
      </c>
      <c r="F6" s="10">
        <v>0.33333333333333298</v>
      </c>
      <c r="G6" s="11" t="s">
        <v>24</v>
      </c>
      <c r="H6" t="str">
        <f ca="1">PlanerDogađaja[[#This Row],[DATUM]]&amp;"|"&amp;COUNTIF($E$3:E6,E6)</f>
        <v>44734|4</v>
      </c>
    </row>
    <row r="7" spans="2:8" ht="15" customHeight="1" x14ac:dyDescent="0.25">
      <c r="B7" s="46"/>
      <c r="C7" s="46"/>
      <c r="E7" s="31">
        <f t="shared" ca="1" si="0"/>
        <v>44734</v>
      </c>
      <c r="F7" s="10">
        <v>0.41666666666666669</v>
      </c>
      <c r="G7" s="11" t="s">
        <v>9</v>
      </c>
      <c r="H7" t="str">
        <f ca="1">PlanerDogađaja[[#This Row],[DATUM]]&amp;"|"&amp;COUNTIF($E$3:E7,E7)</f>
        <v>44734|5</v>
      </c>
    </row>
    <row r="8" spans="2:8" ht="15.75" customHeight="1" thickBot="1" x14ac:dyDescent="0.3">
      <c r="B8" s="45" t="str">
        <f ca="1">VredDatuma</f>
        <v>22. JUN, 2022</v>
      </c>
      <c r="C8" s="45"/>
      <c r="E8" s="31">
        <f t="shared" ca="1" si="0"/>
        <v>44734</v>
      </c>
      <c r="F8" s="10">
        <v>0.5</v>
      </c>
      <c r="G8" s="11" t="s">
        <v>25</v>
      </c>
      <c r="H8" t="str">
        <f ca="1">PlanerDogađaja[[#This Row],[DATUM]]&amp;"|"&amp;COUNTIF($E$3:E8,E8)</f>
        <v>44734|6</v>
      </c>
    </row>
    <row r="9" spans="2:8" ht="15" customHeight="1" thickTop="1" x14ac:dyDescent="0.25">
      <c r="B9" s="12"/>
      <c r="C9" s="12"/>
      <c r="E9" s="31">
        <f t="shared" ca="1" si="0"/>
        <v>44734</v>
      </c>
      <c r="F9" s="10">
        <v>0.54166666666666596</v>
      </c>
      <c r="G9" s="11" t="s">
        <v>26</v>
      </c>
      <c r="H9" t="str">
        <f ca="1">PlanerDogađaja[[#This Row],[DATUM]]&amp;"|"&amp;COUNTIF($E$3:E9,E9)</f>
        <v>44734|7</v>
      </c>
    </row>
    <row r="10" spans="2:8" ht="15" customHeight="1" x14ac:dyDescent="0.25">
      <c r="B10" s="30" t="s">
        <v>6</v>
      </c>
      <c r="C10" s="12"/>
      <c r="E10" s="31">
        <f t="shared" ca="1" si="0"/>
        <v>44734</v>
      </c>
      <c r="F10" s="10">
        <v>0.5625</v>
      </c>
      <c r="G10" s="11" t="s">
        <v>27</v>
      </c>
      <c r="H10" t="str">
        <f ca="1">PlanerDogađaja[[#This Row],[DATUM]]&amp;"|"&amp;COUNTIF($E$3:E10,E10)</f>
        <v>44734|8</v>
      </c>
    </row>
    <row r="11" spans="2:8" ht="15" customHeight="1" x14ac:dyDescent="0.25">
      <c r="B11" s="12"/>
      <c r="C11" s="12"/>
      <c r="E11" s="31">
        <f t="shared" ca="1" si="0"/>
        <v>44734</v>
      </c>
      <c r="F11" s="10">
        <v>0.625</v>
      </c>
      <c r="G11" s="11" t="s">
        <v>9</v>
      </c>
      <c r="H11" t="str">
        <f ca="1">PlanerDogađaja[[#This Row],[DATUM]]&amp;"|"&amp;COUNTIF($E$3:E11,E11)</f>
        <v>44734|9</v>
      </c>
    </row>
    <row r="12" spans="2:8" ht="15" customHeight="1" x14ac:dyDescent="0.25">
      <c r="B12" s="30" t="s">
        <v>17</v>
      </c>
      <c r="C12" s="12"/>
      <c r="E12" s="31">
        <f t="shared" ca="1" si="0"/>
        <v>44734</v>
      </c>
      <c r="F12" s="10">
        <v>0.70833333333333304</v>
      </c>
      <c r="G12" s="11" t="s">
        <v>28</v>
      </c>
      <c r="H12" t="str">
        <f ca="1">PlanerDogađaja[[#This Row],[DATUM]]&amp;"|"&amp;COUNTIF($E$3:E12,E12)</f>
        <v>44734|10</v>
      </c>
    </row>
    <row r="13" spans="2:8" ht="15.75" x14ac:dyDescent="0.25">
      <c r="B13" s="12"/>
      <c r="C13" s="12"/>
      <c r="E13" s="31">
        <f t="shared" ca="1" si="0"/>
        <v>44734</v>
      </c>
      <c r="F13" s="10">
        <v>0.75</v>
      </c>
      <c r="G13" s="11" t="s">
        <v>29</v>
      </c>
      <c r="H13" t="str">
        <f ca="1">PlanerDogađaja[[#This Row],[DATUM]]&amp;"|"&amp;COUNTIF($E$3:E13,E13)</f>
        <v>44734|11</v>
      </c>
    </row>
    <row r="14" spans="2:8" x14ac:dyDescent="0.25">
      <c r="E14" s="31">
        <f ca="1">TODAY()+1</f>
        <v>44735</v>
      </c>
      <c r="F14" s="10">
        <v>0.27083333333333331</v>
      </c>
      <c r="G14" s="11" t="s">
        <v>30</v>
      </c>
      <c r="H14" t="str">
        <f ca="1">PlanerDogađaja[[#This Row],[DATUM]]&amp;"|"&amp;COUNTIF($E$3:E15,E14)</f>
        <v>44735|2</v>
      </c>
    </row>
    <row r="15" spans="2:8" x14ac:dyDescent="0.25">
      <c r="E15" s="31">
        <f ca="1">TODAY()+1</f>
        <v>44735</v>
      </c>
      <c r="F15" s="10">
        <v>0.3125</v>
      </c>
      <c r="G15" s="11" t="s">
        <v>23</v>
      </c>
      <c r="H15" t="str">
        <f ca="1">PlanerDogađaja[[#This Row],[DATUM]]&amp;"|"&amp;COUNTIF($E$3:E15,E15)</f>
        <v>44735|2</v>
      </c>
    </row>
  </sheetData>
  <mergeCells count="4">
    <mergeCell ref="B8:C8"/>
    <mergeCell ref="B6:C7"/>
    <mergeCell ref="B2:C5"/>
    <mergeCell ref="B1:C1"/>
  </mergeCells>
  <dataValidations count="10">
    <dataValidation type="list" allowBlank="1" showInputMessage="1" showErrorMessage="1" error="Izaberite važeće vreme za ovaj planer događaja. Izaberite OTKAŽI, a zatim kombinaciju tastera ALT+STRELICA NADOLE i ENTER da biste odabrali sa liste" sqref="F3:F15" xr:uid="{00000000-0002-0000-0100-000000000000}">
      <formula1>ListaVremena</formula1>
    </dataValidation>
    <dataValidation allowBlank="1" showInputMessage="1" showErrorMessage="1" prompt="U ovu kolonu unesite datum događaja" sqref="E2" xr:uid="{00000000-0002-0000-0100-000001000000}"/>
    <dataValidation allowBlank="1" showInputMessage="1" showErrorMessage="1" prompt="U ovu kolonu unesite datum događaja. Pritisnite kombinaciju tastera ALT+STRELICA NADOLE da biste otvorili padajuću listu, a zatim pritisnite taster ENTER da biste izabrali vreme" sqref="F2" xr:uid="{00000000-0002-0000-0100-000002000000}"/>
    <dataValidation allowBlank="1" showInputMessage="1" showErrorMessage="1" prompt="Unesite opis događaja u ovu kolonu" sqref="G2" xr:uid="{00000000-0002-0000-0100-000003000000}"/>
    <dataValidation allowBlank="1" showInputMessage="1" showErrorMessage="1" prompt="Dodavanje događaja u tabelu planer. Vremena u koloni F definisana su na radnom listu „Vremenski intervali“." sqref="A1" xr:uid="{00000000-0002-0000-0100-000004000000}"/>
    <dataValidation allowBlank="1" showInputMessage="1" showErrorMessage="1" prompt="Navigaciona veza ka radnom listu „Vremenski intervali“" sqref="B10" xr:uid="{00000000-0002-0000-0100-000005000000}"/>
    <dataValidation allowBlank="1" showInputMessage="1" showErrorMessage="1" prompt="Navigaciona veza ka radnom listu „Dnevni raspored“" sqref="B12" xr:uid="{00000000-0002-0000-0100-000006000000}"/>
    <dataValidation allowBlank="1" showInputMessage="1" showErrorMessage="1" prompt="Unesite datum, vreme i opis događaja u okviru tabele planer događaja. Veze za navigaciju ka radnim listovima „Vremenski intervali“ i „Dnevni raspored“ nalaze se u ćelijama B10 &amp; B12" sqref="B1" xr:uid="{00000000-0002-0000-0100-000007000000}"/>
    <dataValidation allowBlank="1" showInputMessage="1" showErrorMessage="1" prompt="Automatski ažuriran datum kao što je definisano u tabeli „Dnevni raspored“" sqref="B2 B8" xr:uid="{00000000-0002-0000-0100-000008000000}"/>
    <dataValidation allowBlank="1" showInputMessage="1" showErrorMessage="1" prompt="Automatski utvrđen dan na osnovu datuma definisanih u tabeli „Dnevni raspored“" sqref="B6" xr:uid="{00000000-0002-0000-0100-000009000000}"/>
  </dataValidations>
  <hyperlinks>
    <hyperlink ref="B10" location="'Vremenski intervali'!A1" tooltip="Izaberite da biste uredili vremenske intervale" display="Select to edit time intervals" xr:uid="{00000000-0004-0000-0100-000000000000}"/>
    <hyperlink ref="B12" location="'Dnevni raspored'!A1" tooltip="Izaberite da biste videli Dnevni raspored" display="Select to view Daily Schedule" xr:uid="{00000000-0004-0000-0100-000001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7109375" customWidth="1"/>
    <col min="2" max="2" width="23.28515625" customWidth="1"/>
    <col min="3" max="3" width="15.7109375" customWidth="1"/>
    <col min="4" max="4" width="2.7109375" customWidth="1"/>
    <col min="5" max="5" width="17.140625" customWidth="1"/>
  </cols>
  <sheetData>
    <row r="1" spans="2:5" ht="39.950000000000003" customHeight="1" x14ac:dyDescent="0.25">
      <c r="B1" s="37" t="s">
        <v>32</v>
      </c>
      <c r="C1" s="37"/>
    </row>
    <row r="2" spans="2:5" ht="27.95" customHeight="1" x14ac:dyDescent="0.25">
      <c r="B2" s="44" t="s">
        <v>33</v>
      </c>
      <c r="C2" s="44"/>
      <c r="E2" s="16" t="s">
        <v>10</v>
      </c>
    </row>
    <row r="3" spans="2:5" ht="18.75" customHeight="1" x14ac:dyDescent="0.25">
      <c r="E3" s="10">
        <f>Vreme_početka</f>
        <v>0.25</v>
      </c>
    </row>
    <row r="4" spans="2:5" ht="18.75" customHeight="1" x14ac:dyDescent="0.25">
      <c r="B4" s="14" t="s">
        <v>34</v>
      </c>
      <c r="C4" s="28">
        <v>0.25</v>
      </c>
      <c r="E4" s="23">
        <f t="shared" ref="E4:E35" si="0">IFERROR(IF($E3+Inkrement&gt;VremeZavršetka,"",$E3+Inkrement),"")</f>
        <v>0.26041666666666669</v>
      </c>
    </row>
    <row r="5" spans="2:5" ht="18.75" customHeight="1" x14ac:dyDescent="0.25">
      <c r="E5" s="23">
        <f t="shared" si="0"/>
        <v>0.27083333333333337</v>
      </c>
    </row>
    <row r="6" spans="2:5" ht="18.75" customHeight="1" x14ac:dyDescent="0.25">
      <c r="B6" s="14" t="s">
        <v>35</v>
      </c>
      <c r="C6" s="28" t="s">
        <v>37</v>
      </c>
      <c r="E6" s="23">
        <f t="shared" si="0"/>
        <v>0.28125000000000006</v>
      </c>
    </row>
    <row r="7" spans="2:5" ht="18.75" customHeight="1" x14ac:dyDescent="0.25">
      <c r="E7" s="23">
        <f t="shared" si="0"/>
        <v>0.29166666666666674</v>
      </c>
    </row>
    <row r="8" spans="2:5" ht="18.75" customHeight="1" x14ac:dyDescent="0.25">
      <c r="B8" s="14" t="s">
        <v>36</v>
      </c>
      <c r="C8" s="28">
        <v>0.875</v>
      </c>
      <c r="E8" s="23">
        <f t="shared" si="0"/>
        <v>0.30208333333333343</v>
      </c>
    </row>
    <row r="9" spans="2:5" ht="18.75" customHeight="1" x14ac:dyDescent="0.25">
      <c r="E9" s="23">
        <f t="shared" si="0"/>
        <v>0.31250000000000011</v>
      </c>
    </row>
    <row r="10" spans="2:5" ht="18.75" customHeight="1" x14ac:dyDescent="0.25">
      <c r="B10" s="44" t="s">
        <v>1</v>
      </c>
      <c r="C10" s="44"/>
      <c r="E10" s="23">
        <f t="shared" si="0"/>
        <v>0.3229166666666668</v>
      </c>
    </row>
    <row r="11" spans="2:5" ht="18.75" customHeight="1" x14ac:dyDescent="0.25">
      <c r="E11" s="23">
        <f t="shared" si="0"/>
        <v>0.33333333333333348</v>
      </c>
    </row>
    <row r="12" spans="2:5" ht="18.75" customHeight="1" x14ac:dyDescent="0.25">
      <c r="B12" s="25" t="s">
        <v>17</v>
      </c>
      <c r="E12" s="23">
        <f t="shared" si="0"/>
        <v>0.34375000000000017</v>
      </c>
    </row>
    <row r="13" spans="2:5" ht="18.75" customHeight="1" x14ac:dyDescent="0.25">
      <c r="E13" s="23">
        <f t="shared" si="0"/>
        <v>0.35416666666666685</v>
      </c>
    </row>
    <row r="14" spans="2:5" ht="18.75" customHeight="1" x14ac:dyDescent="0.25">
      <c r="B14" s="25" t="s">
        <v>7</v>
      </c>
      <c r="E14" s="23">
        <f t="shared" si="0"/>
        <v>0.36458333333333354</v>
      </c>
    </row>
    <row r="15" spans="2:5" ht="18.75" customHeight="1" x14ac:dyDescent="0.25">
      <c r="E15" s="23">
        <f t="shared" si="0"/>
        <v>0.37500000000000022</v>
      </c>
    </row>
    <row r="16" spans="2:5" ht="18.75" customHeight="1" x14ac:dyDescent="0.25">
      <c r="E16" s="23">
        <f t="shared" si="0"/>
        <v>0.38541666666666691</v>
      </c>
    </row>
    <row r="17" spans="5:5" ht="18.75" customHeight="1" x14ac:dyDescent="0.25">
      <c r="E17" s="23">
        <f t="shared" si="0"/>
        <v>0.39583333333333359</v>
      </c>
    </row>
    <row r="18" spans="5:5" ht="18.75" customHeight="1" x14ac:dyDescent="0.25">
      <c r="E18" s="23">
        <f t="shared" si="0"/>
        <v>0.40625000000000028</v>
      </c>
    </row>
    <row r="19" spans="5:5" ht="18.75" customHeight="1" x14ac:dyDescent="0.25">
      <c r="E19" s="23">
        <f t="shared" si="0"/>
        <v>0.41666666666666696</v>
      </c>
    </row>
    <row r="20" spans="5:5" ht="18.75" customHeight="1" x14ac:dyDescent="0.25">
      <c r="E20" s="23">
        <f t="shared" si="0"/>
        <v>0.42708333333333365</v>
      </c>
    </row>
    <row r="21" spans="5:5" ht="18.75" customHeight="1" x14ac:dyDescent="0.25">
      <c r="E21" s="23">
        <f t="shared" si="0"/>
        <v>0.43750000000000033</v>
      </c>
    </row>
    <row r="22" spans="5:5" ht="18.75" customHeight="1" x14ac:dyDescent="0.25">
      <c r="E22" s="23">
        <f t="shared" si="0"/>
        <v>0.44791666666666702</v>
      </c>
    </row>
    <row r="23" spans="5:5" ht="18.75" customHeight="1" x14ac:dyDescent="0.25">
      <c r="E23" s="23">
        <f t="shared" si="0"/>
        <v>0.4583333333333337</v>
      </c>
    </row>
    <row r="24" spans="5:5" ht="18.75" customHeight="1" x14ac:dyDescent="0.25">
      <c r="E24" s="23">
        <f t="shared" si="0"/>
        <v>0.46875000000000039</v>
      </c>
    </row>
    <row r="25" spans="5:5" ht="18.75" customHeight="1" x14ac:dyDescent="0.25">
      <c r="E25" s="23">
        <f t="shared" si="0"/>
        <v>0.47916666666666707</v>
      </c>
    </row>
    <row r="26" spans="5:5" ht="18.75" customHeight="1" x14ac:dyDescent="0.25">
      <c r="E26" s="23">
        <f t="shared" si="0"/>
        <v>0.48958333333333376</v>
      </c>
    </row>
    <row r="27" spans="5:5" ht="18.75" customHeight="1" x14ac:dyDescent="0.25">
      <c r="E27" s="23">
        <f t="shared" si="0"/>
        <v>0.50000000000000044</v>
      </c>
    </row>
    <row r="28" spans="5:5" ht="18.75" customHeight="1" x14ac:dyDescent="0.25">
      <c r="E28" s="23">
        <f t="shared" si="0"/>
        <v>0.51041666666666707</v>
      </c>
    </row>
    <row r="29" spans="5:5" ht="18.75" customHeight="1" x14ac:dyDescent="0.25">
      <c r="E29" s="23">
        <f t="shared" si="0"/>
        <v>0.5208333333333337</v>
      </c>
    </row>
    <row r="30" spans="5:5" ht="18.75" customHeight="1" x14ac:dyDescent="0.25">
      <c r="E30" s="23">
        <f t="shared" si="0"/>
        <v>0.53125000000000033</v>
      </c>
    </row>
    <row r="31" spans="5:5" ht="18.75" customHeight="1" x14ac:dyDescent="0.25">
      <c r="E31" s="23">
        <f t="shared" si="0"/>
        <v>0.54166666666666696</v>
      </c>
    </row>
    <row r="32" spans="5:5" ht="18.75" customHeight="1" x14ac:dyDescent="0.25">
      <c r="E32" s="23">
        <f t="shared" si="0"/>
        <v>0.55208333333333359</v>
      </c>
    </row>
    <row r="33" spans="5:5" ht="18.75" customHeight="1" x14ac:dyDescent="0.25">
      <c r="E33" s="23">
        <f t="shared" si="0"/>
        <v>0.56250000000000022</v>
      </c>
    </row>
    <row r="34" spans="5:5" ht="18.75" customHeight="1" x14ac:dyDescent="0.25">
      <c r="E34" s="23">
        <f t="shared" si="0"/>
        <v>0.57291666666666685</v>
      </c>
    </row>
    <row r="35" spans="5:5" ht="18.75" customHeight="1" x14ac:dyDescent="0.25">
      <c r="E35" s="23">
        <f t="shared" si="0"/>
        <v>0.58333333333333348</v>
      </c>
    </row>
    <row r="36" spans="5:5" ht="18.75" customHeight="1" x14ac:dyDescent="0.25">
      <c r="E36" s="23">
        <f t="shared" ref="E36:E67" si="1">IFERROR(IF($E35+Inkrement&gt;VremeZavršetka,"",$E35+Inkrement),"")</f>
        <v>0.59375000000000011</v>
      </c>
    </row>
    <row r="37" spans="5:5" ht="18.75" customHeight="1" x14ac:dyDescent="0.25">
      <c r="E37" s="23">
        <f t="shared" si="1"/>
        <v>0.60416666666666674</v>
      </c>
    </row>
    <row r="38" spans="5:5" ht="18.75" customHeight="1" x14ac:dyDescent="0.25">
      <c r="E38" s="23">
        <f t="shared" si="1"/>
        <v>0.61458333333333337</v>
      </c>
    </row>
    <row r="39" spans="5:5" ht="18.75" customHeight="1" x14ac:dyDescent="0.25">
      <c r="E39" s="23">
        <f t="shared" si="1"/>
        <v>0.625</v>
      </c>
    </row>
    <row r="40" spans="5:5" ht="18.75" customHeight="1" x14ac:dyDescent="0.25">
      <c r="E40" s="23">
        <f t="shared" si="1"/>
        <v>0.63541666666666663</v>
      </c>
    </row>
    <row r="41" spans="5:5" ht="18.75" customHeight="1" x14ac:dyDescent="0.25">
      <c r="E41" s="23">
        <f t="shared" si="1"/>
        <v>0.64583333333333326</v>
      </c>
    </row>
    <row r="42" spans="5:5" ht="18.75" customHeight="1" x14ac:dyDescent="0.25">
      <c r="E42" s="23">
        <f t="shared" si="1"/>
        <v>0.65624999999999989</v>
      </c>
    </row>
    <row r="43" spans="5:5" ht="18.75" customHeight="1" x14ac:dyDescent="0.25">
      <c r="E43" s="23">
        <f t="shared" si="1"/>
        <v>0.66666666666666652</v>
      </c>
    </row>
    <row r="44" spans="5:5" ht="18.75" customHeight="1" x14ac:dyDescent="0.25">
      <c r="E44" s="23">
        <f t="shared" si="1"/>
        <v>0.67708333333333315</v>
      </c>
    </row>
    <row r="45" spans="5:5" ht="18.75" customHeight="1" x14ac:dyDescent="0.25">
      <c r="E45" s="23">
        <f t="shared" si="1"/>
        <v>0.68749999999999978</v>
      </c>
    </row>
    <row r="46" spans="5:5" ht="18.75" customHeight="1" x14ac:dyDescent="0.25">
      <c r="E46" s="23">
        <f t="shared" si="1"/>
        <v>0.69791666666666641</v>
      </c>
    </row>
    <row r="47" spans="5:5" ht="18.75" customHeight="1" x14ac:dyDescent="0.25">
      <c r="E47" s="23">
        <f t="shared" si="1"/>
        <v>0.70833333333333304</v>
      </c>
    </row>
    <row r="48" spans="5:5" ht="18.75" customHeight="1" x14ac:dyDescent="0.25">
      <c r="E48" s="23">
        <f t="shared" si="1"/>
        <v>0.71874999999999967</v>
      </c>
    </row>
    <row r="49" spans="5:5" ht="18.75" customHeight="1" x14ac:dyDescent="0.25">
      <c r="E49" s="23">
        <f t="shared" si="1"/>
        <v>0.7291666666666663</v>
      </c>
    </row>
    <row r="50" spans="5:5" ht="18.75" customHeight="1" x14ac:dyDescent="0.25">
      <c r="E50" s="23">
        <f t="shared" si="1"/>
        <v>0.73958333333333293</v>
      </c>
    </row>
    <row r="51" spans="5:5" ht="18.75" customHeight="1" x14ac:dyDescent="0.25">
      <c r="E51" s="23">
        <f t="shared" si="1"/>
        <v>0.74999999999999956</v>
      </c>
    </row>
    <row r="52" spans="5:5" ht="18.75" customHeight="1" x14ac:dyDescent="0.25">
      <c r="E52" s="23">
        <f t="shared" si="1"/>
        <v>0.76041666666666619</v>
      </c>
    </row>
    <row r="53" spans="5:5" ht="18.75" customHeight="1" x14ac:dyDescent="0.25">
      <c r="E53" s="23">
        <f t="shared" si="1"/>
        <v>0.77083333333333282</v>
      </c>
    </row>
    <row r="54" spans="5:5" ht="18.75" customHeight="1" x14ac:dyDescent="0.25">
      <c r="E54" s="23">
        <f t="shared" si="1"/>
        <v>0.78124999999999944</v>
      </c>
    </row>
    <row r="55" spans="5:5" ht="18.75" customHeight="1" x14ac:dyDescent="0.25">
      <c r="E55" s="23">
        <f t="shared" si="1"/>
        <v>0.79166666666666607</v>
      </c>
    </row>
    <row r="56" spans="5:5" ht="18.75" customHeight="1" x14ac:dyDescent="0.25">
      <c r="E56" s="23">
        <f t="shared" si="1"/>
        <v>0.8020833333333327</v>
      </c>
    </row>
    <row r="57" spans="5:5" ht="18.75" customHeight="1" x14ac:dyDescent="0.25">
      <c r="E57" s="23">
        <f t="shared" si="1"/>
        <v>0.81249999999999933</v>
      </c>
    </row>
    <row r="58" spans="5:5" ht="18.75" customHeight="1" x14ac:dyDescent="0.25">
      <c r="E58" s="23">
        <f t="shared" si="1"/>
        <v>0.82291666666666596</v>
      </c>
    </row>
    <row r="59" spans="5:5" ht="18.75" customHeight="1" x14ac:dyDescent="0.25">
      <c r="E59" s="23">
        <f t="shared" si="1"/>
        <v>0.83333333333333259</v>
      </c>
    </row>
    <row r="60" spans="5:5" ht="18.75" customHeight="1" x14ac:dyDescent="0.25">
      <c r="E60" s="23">
        <f t="shared" si="1"/>
        <v>0.84374999999999922</v>
      </c>
    </row>
    <row r="61" spans="5:5" ht="18.75" customHeight="1" x14ac:dyDescent="0.25">
      <c r="E61" s="23">
        <f t="shared" si="1"/>
        <v>0.85416666666666585</v>
      </c>
    </row>
    <row r="62" spans="5:5" ht="18.75" customHeight="1" x14ac:dyDescent="0.25">
      <c r="E62" s="23">
        <f t="shared" si="1"/>
        <v>0.86458333333333248</v>
      </c>
    </row>
    <row r="63" spans="5:5" ht="18.75" customHeight="1" x14ac:dyDescent="0.25">
      <c r="E63" s="23">
        <f t="shared" si="1"/>
        <v>0.87499999999999911</v>
      </c>
    </row>
    <row r="64" spans="5:5" ht="18.75" customHeight="1" x14ac:dyDescent="0.25">
      <c r="E64" s="23" t="str">
        <f t="shared" si="1"/>
        <v/>
      </c>
    </row>
    <row r="65" spans="5:5" ht="18.75" customHeight="1" x14ac:dyDescent="0.25">
      <c r="E65" s="23" t="str">
        <f t="shared" si="1"/>
        <v/>
      </c>
    </row>
    <row r="66" spans="5:5" ht="18.75" customHeight="1" x14ac:dyDescent="0.25">
      <c r="E66" s="23" t="str">
        <f t="shared" si="1"/>
        <v/>
      </c>
    </row>
    <row r="67" spans="5:5" ht="18.75" customHeight="1" x14ac:dyDescent="0.25">
      <c r="E67" s="23" t="str">
        <f t="shared" si="1"/>
        <v/>
      </c>
    </row>
    <row r="68" spans="5:5" ht="18.75" customHeight="1" x14ac:dyDescent="0.25">
      <c r="E68" s="23" t="str">
        <f t="shared" ref="E68:E75" si="2">IFERROR(IF($E67+Inkrement&gt;VremeZavršetka,"",$E67+Inkrement),"")</f>
        <v/>
      </c>
    </row>
    <row r="69" spans="5:5" ht="18.75" customHeight="1" x14ac:dyDescent="0.25">
      <c r="E69" s="23" t="str">
        <f t="shared" si="2"/>
        <v/>
      </c>
    </row>
    <row r="70" spans="5:5" ht="18.75" customHeight="1" x14ac:dyDescent="0.25">
      <c r="E70" s="23" t="str">
        <f t="shared" si="2"/>
        <v/>
      </c>
    </row>
    <row r="71" spans="5:5" ht="18.75" customHeight="1" x14ac:dyDescent="0.25">
      <c r="E71" s="23" t="str">
        <f t="shared" si="2"/>
        <v/>
      </c>
    </row>
    <row r="72" spans="5:5" ht="18.75" customHeight="1" x14ac:dyDescent="0.25">
      <c r="E72" s="23" t="str">
        <f t="shared" si="2"/>
        <v/>
      </c>
    </row>
    <row r="73" spans="5:5" ht="18.75" customHeight="1" x14ac:dyDescent="0.25">
      <c r="E73" s="23" t="str">
        <f t="shared" si="2"/>
        <v/>
      </c>
    </row>
    <row r="74" spans="5:5" ht="18.75" customHeight="1" x14ac:dyDescent="0.25">
      <c r="E74" s="23" t="str">
        <f t="shared" si="2"/>
        <v/>
      </c>
    </row>
    <row r="75" spans="5:5" ht="18.75" customHeight="1" x14ac:dyDescent="0.25">
      <c r="E75" s="23" t="str">
        <f t="shared" si="2"/>
        <v/>
      </c>
    </row>
  </sheetData>
  <mergeCells count="3">
    <mergeCell ref="B2:C2"/>
    <mergeCell ref="B10:C10"/>
    <mergeCell ref="B1:C1"/>
  </mergeCells>
  <conditionalFormatting sqref="E3:E75">
    <cfRule type="expression" dxfId="2" priority="1">
      <formula>$E3&gt;VremeZavršetka</formula>
    </cfRule>
    <cfRule type="expression" dxfId="1" priority="2">
      <formula>$E3=VremeZavršetka</formula>
    </cfRule>
  </conditionalFormatting>
  <dataValidations count="14">
    <dataValidation allowBlank="1" showInputMessage="1" showErrorMessage="1" prompt="Definišite vremenske intervale u ovom radnom listu. Vremena u koloni E će ažurirati raspored kolone E na radnom listu „Dnevni raspored“ i opcije vremena u koloni F na radnom listu „Planer događaja“" sqref="A1" xr:uid="{00000000-0002-0000-0200-000000000000}"/>
    <dataValidation allowBlank="1" showInputMessage="1" showErrorMessage="1" prompt="Unesite vreme početka u ovu ćeliju" sqref="C4" xr:uid="{00000000-0002-0000-0200-000001000000}"/>
    <dataValidation type="list" errorStyle="warning" allowBlank="1" showInputMessage="1" showErrorMessage="1" error="Izbor intervala sa liste. Pritisnite kombinaciju tastera ALT+STRELICA NADOLE da biste otvorili padajuću listu, a zatim pritisnite taster ENTER da biste izabrali interval" prompt="Izbor intervala sa liste. Pritisnite kombinaciju tastera ALT+STRELICA NADOLE da biste otvorili padajuću listu, a zatim pritisnite taster ENTER da biste izabrali interval" sqref="C6" xr:uid="{00000000-0002-0000-0200-000002000000}">
      <formula1>"15 MIN, 30 MIN, 45 MIN, 60 MIN"</formula1>
    </dataValidation>
    <dataValidation errorStyle="warning" allowBlank="1" showInputMessage="1" showErrorMessage="1" prompt="Unesite vreme završetka za raspored u ovu ćeliju" sqref="C8" xr:uid="{00000000-0002-0000-0200-000003000000}"/>
    <dataValidation allowBlank="1" showInputMessage="1" showErrorMessage="1" prompt="Da biste konfigurisali raspored, ažurirajte vreme početka, postavite interval pomaka i vreme završetka. Raspored vremena u koloni E će se automatski ažurirati" sqref="B2 C2" xr:uid="{00000000-0002-0000-0200-000004000000}"/>
    <dataValidation allowBlank="1" showInputMessage="1" showErrorMessage="1" prompt="Ažuriranje rasporeda u radnom listu dnevnog rasporeda tako što ćete izmeniti tabelu &quot;vreme&quot; u ovom radnom listu. Unos vremena početka u C4, vremenskog intervala u C6 i vreme završetka u C8" sqref="B1" xr:uid="{00000000-0002-0000-0200-000005000000}"/>
    <dataValidation allowBlank="1" showInputMessage="1" showErrorMessage="1" prompt="Raspored vremena se automatski ažurira na osnovu vremena početka, intervala i vremena završetka unetih u ćelije C4 do C8 u ovom radnom listu" sqref="E2" xr:uid="{00000000-0002-0000-0200-000006000000}"/>
    <dataValidation allowBlank="1" showInputMessage="1" showErrorMessage="1" prompt="Vreme početka podesite u ćeliji sa desne strane" sqref="B4" xr:uid="{00000000-0002-0000-0200-000007000000}"/>
    <dataValidation allowBlank="1" showInputMessage="1" showErrorMessage="1" prompt="Vremenski interval podesite u ćeliji sa desne strane" sqref="B6" xr:uid="{00000000-0002-0000-0200-000008000000}"/>
    <dataValidation allowBlank="1" showInputMessage="1" showErrorMessage="1" prompt="Vreme završetka podesite u ćeliji sa desne strane" sqref="B8" xr:uid="{00000000-0002-0000-0200-000009000000}"/>
    <dataValidation allowBlank="1" showInputMessage="1" showErrorMessage="1" prompt="Prikažite dnevni raspored i dodajte događaj tako što ćete izabrati ćelije ispod." sqref="B10:C10" xr:uid="{00000000-0002-0000-0200-00000A000000}"/>
    <dataValidation allowBlank="1" showInputMessage="1" showErrorMessage="1" prompt="Navigaciona veza ka radnom listu „Planer događaja“ radi dodavanja događaja" sqref="B14" xr:uid="{00000000-0002-0000-0200-00000B000000}"/>
    <dataValidation allowBlank="1" showInputMessage="1" showErrorMessage="1" prompt="Navigaciona veza ka „Dnevnom rasporedu“" sqref="B12" xr:uid="{00000000-0002-0000-0200-00000C000000}"/>
    <dataValidation allowBlank="1" showErrorMessage="1" sqref="C3" xr:uid="{37A2AA15-E2A3-4120-A753-7CE8E4E981B4}"/>
  </dataValidations>
  <hyperlinks>
    <hyperlink ref="B12" location="'Dnevni raspored'!A1" tooltip="Izaberite da biste Videli dnevni raspored" display="Select to View Daily Schedule" xr:uid="{00000000-0004-0000-0200-000000000000}"/>
    <hyperlink ref="B14" location="'Planer događaja'!A1" tooltip="Izaberite da biste dodali novi događaj" display="Select to add a new event" xr:uid="{00000000-0004-0000-0200-000001000000}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6073B13A-3754-45DE-8063-DBE88D20DC5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3B6F51A6-2A0B-4A19-ADAB-F19286E03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4746A071-F2F6-44F3-8DF3-AE550BE92C41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TM02780252</ap:Template>
  <ap:ScaleCrop>false</ap:ScaleCrop>
  <ap:HeadingPairs>
    <vt:vector baseType="variant" size="4">
      <vt:variant>
        <vt:lpstr>Radni listovi</vt:lpstr>
      </vt:variant>
      <vt:variant>
        <vt:i4>3</vt:i4>
      </vt:variant>
      <vt:variant>
        <vt:lpstr>Imenovani opsezi</vt:lpstr>
      </vt:variant>
      <vt:variant>
        <vt:i4>11</vt:i4>
      </vt:variant>
    </vt:vector>
  </ap:HeadingPairs>
  <ap:TitlesOfParts>
    <vt:vector baseType="lpstr" size="14">
      <vt:lpstr>Dnevni raspored</vt:lpstr>
      <vt:lpstr>Planer događaja</vt:lpstr>
      <vt:lpstr>Vremenski intervali</vt:lpstr>
      <vt:lpstr>DayVal</vt:lpstr>
      <vt:lpstr>Godina</vt:lpstr>
      <vt:lpstr>IsticanjeRasporeda</vt:lpstr>
      <vt:lpstr>ListaVremena</vt:lpstr>
      <vt:lpstr>Naslov1</vt:lpstr>
      <vt:lpstr>NaslovKolone2</vt:lpstr>
      <vt:lpstr>NaslovKolone3</vt:lpstr>
      <vt:lpstr>NazivMeseca</vt:lpstr>
      <vt:lpstr>TekstMinuta</vt:lpstr>
      <vt:lpstr>Vreme_početka</vt:lpstr>
      <vt:lpstr>VremeZavršetka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2021-12-13T07:35:21Z</dcterms:created>
  <dcterms:modified xsi:type="dcterms:W3CDTF">2022-06-22T05:41:16Z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