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E\_Template\2018_018_WordTech_Accessible_Templates_B10\04_PreDTP_Done\sr-latn-RS\"/>
    </mc:Choice>
  </mc:AlternateContent>
  <bookViews>
    <workbookView xWindow="0" yWindow="0" windowWidth="21600" windowHeight="9510"/>
  </bookViews>
  <sheets>
    <sheet name="Registrator čekova" sheetId="4" r:id="rId1"/>
  </sheets>
  <definedNames>
    <definedName name="IniciajalniSaldo">IF(ROW()-ROW(RegistratorČekova[[#Headers],[Saldo]])=1,IF(AND(ISBLANK(RegistratorČekova[[#This Row],[Podizanje]]),ISBLANK(RegistratorČekova[[#This Row],[Depozit]])),"",RegistratorČekova[Depozit]-RegistratorČekova[Podizanje]))</definedName>
    <definedName name="Naslov1">Kategorije[#All]</definedName>
    <definedName name="NaslovKolone1">RegistratorČekova[#All]</definedName>
    <definedName name="PronalaženjeKategorije" localSheetId="0">Kategorije[Kategorija]</definedName>
    <definedName name="Saldo">IFERROR(RegistratorČekova[[#This Row],[Depozit]]+'Registrator čekova'!$K1048576-RegistratorČekova[[#This Row],[Podizanje]],'Registrator čekova'!$K1048576)</definedName>
    <definedName name="Transakcije" localSheetId="0">RegistratorČekova[#All]</definedName>
    <definedName name="ZbirKategorije">IF(Kategorije[[#This Row],[Kategorija]]="Depozit",RegistratorČekova[[#Totals],[Depozit]],(SUMIF(RegistratorČekova[Kategorija],"=" &amp;Kategorije[[#This Row],[Kategorija]],RegistratorČekova[Podizanje])))</definedName>
  </definedNames>
  <calcPr calcId="162913"/>
</workbook>
</file>

<file path=xl/calcChain.xml><?xml version="1.0" encoding="utf-8"?>
<calcChain xmlns="http://schemas.openxmlformats.org/spreadsheetml/2006/main">
  <c r="K6" i="4" l="1"/>
  <c r="K7" i="4" s="1"/>
  <c r="K8" i="4" l="1"/>
  <c r="K9" i="4" s="1"/>
  <c r="K10" i="4" s="1"/>
  <c r="K11" i="4" s="1"/>
  <c r="K12" i="4" s="1"/>
  <c r="K13" i="4" s="1"/>
  <c r="K14" i="4" s="1"/>
  <c r="K15" i="4" s="1"/>
  <c r="J16" i="4"/>
  <c r="I16" i="4"/>
  <c r="C16" i="4"/>
  <c r="C17" i="4"/>
  <c r="C18" i="4"/>
  <c r="C19" i="4"/>
  <c r="C20" i="4"/>
  <c r="C21" i="4"/>
  <c r="C22" i="4"/>
  <c r="K16" i="4" l="1"/>
  <c r="B3" i="4" s="1"/>
  <c r="C15" i="4"/>
  <c r="F14" i="4"/>
  <c r="F13" i="4"/>
  <c r="F12" i="4"/>
  <c r="F11" i="4"/>
  <c r="F10" i="4"/>
  <c r="F9" i="4"/>
  <c r="F8" i="4"/>
  <c r="F7" i="4"/>
  <c r="F6" i="4"/>
  <c r="F15" i="4"/>
</calcChain>
</file>

<file path=xl/sharedStrings.xml><?xml version="1.0" encoding="utf-8"?>
<sst xmlns="http://schemas.openxmlformats.org/spreadsheetml/2006/main" count="43" uniqueCount="30">
  <si>
    <t>Registrator čekova</t>
  </si>
  <si>
    <t>Unesite broj računa u banci u ovu ćeliju</t>
  </si>
  <si>
    <t>Rezime</t>
  </si>
  <si>
    <t>Kategorija</t>
  </si>
  <si>
    <t>Depozit</t>
  </si>
  <si>
    <t>Kreditna kartica</t>
  </si>
  <si>
    <t>Investicija</t>
  </si>
  <si>
    <t>Namirnice</t>
  </si>
  <si>
    <t>Komunalne usluge</t>
  </si>
  <si>
    <t>Osiguranje</t>
  </si>
  <si>
    <t>Hipoteka</t>
  </si>
  <si>
    <t>Drugo</t>
  </si>
  <si>
    <t>Ukupno</t>
  </si>
  <si>
    <t>Br. čeka</t>
  </si>
  <si>
    <t>Dugovanje</t>
  </si>
  <si>
    <t>Bankomat</t>
  </si>
  <si>
    <t>Datum</t>
  </si>
  <si>
    <t>Opis</t>
  </si>
  <si>
    <t>Početni saldo</t>
  </si>
  <si>
    <t>Bakalnica</t>
  </si>
  <si>
    <t>Hipoteka za kuću</t>
  </si>
  <si>
    <t>Kafić</t>
  </si>
  <si>
    <t>Gas i elektroprivreda</t>
  </si>
  <si>
    <t>Gotovina</t>
  </si>
  <si>
    <t>Odsečak plate</t>
  </si>
  <si>
    <t>Fond zajedničke investicije</t>
  </si>
  <si>
    <t>Telefonska kompanija</t>
  </si>
  <si>
    <t>Podizanje</t>
  </si>
  <si>
    <t>Saldo</t>
  </si>
  <si>
    <t>Ukupne_vrednosti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</si>
</sst>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#,##0.00\ [$RSD];[Red]#,##0.00\ [$RSD]"/>
    <numFmt numFmtId="168" formatCode="#,##0.00\ [$RSD]"/>
    <numFmt numFmtId="170" formatCode="d/m/yyyy/"/>
  </numFmts>
  <fonts count="10" x14ac:knownFonts="1">
    <font>
      <sz val="11"/>
      <color theme="1"/>
      <name val="Corbel"/>
      <family val="2"/>
      <scheme val="minor"/>
    </font>
    <font>
      <sz val="36"/>
      <color theme="4" tint="-0.24994659260841701"/>
      <name val="Consolas"/>
      <family val="2"/>
      <scheme val="major"/>
    </font>
    <font>
      <i/>
      <sz val="16"/>
      <color theme="4" tint="-0.24994659260841701"/>
      <name val="Corbel"/>
      <family val="2"/>
      <scheme val="minor"/>
    </font>
    <font>
      <sz val="18"/>
      <color theme="1" tint="0.34998626667073579"/>
      <name val="Consolas"/>
      <family val="3"/>
      <scheme val="major"/>
    </font>
    <font>
      <b/>
      <sz val="10"/>
      <color theme="4" tint="-0.499984740745262"/>
      <name val="Corbel"/>
      <family val="2"/>
      <scheme val="minor"/>
    </font>
    <font>
      <b/>
      <sz val="11"/>
      <color theme="0"/>
      <name val="Consolas"/>
      <family val="3"/>
      <scheme val="major"/>
    </font>
    <font>
      <b/>
      <sz val="14"/>
      <color theme="1" tint="0.34998626667073579"/>
      <name val="Consolas"/>
      <family val="3"/>
      <scheme val="major"/>
    </font>
    <font>
      <b/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1" fillId="0" borderId="0" applyNumberFormat="0" applyFill="0" applyBorder="0" applyProtection="0">
      <alignment horizontal="left" indent="8"/>
    </xf>
    <xf numFmtId="0" fontId="3" fillId="0" borderId="0" applyNumberFormat="0" applyFill="0" applyProtection="0">
      <alignment horizontal="left" indent="9"/>
    </xf>
    <xf numFmtId="0" fontId="5" fillId="2" borderId="0" applyNumberFormat="0" applyBorder="0" applyAlignment="0" applyProtection="0">
      <alignment horizontal="left"/>
    </xf>
    <xf numFmtId="0" fontId="6" fillId="0" borderId="0" applyNumberFormat="0" applyFill="0" applyProtection="0">
      <alignment horizontal="center"/>
    </xf>
    <xf numFmtId="0" fontId="2" fillId="0" borderId="0" applyNumberFormat="0" applyFill="0" applyBorder="0" applyProtection="0">
      <alignment horizontal="left" indent="9"/>
    </xf>
    <xf numFmtId="0" fontId="4" fillId="0" borderId="1" applyNumberFormat="0" applyFill="0" applyAlignment="0" applyProtection="0"/>
    <xf numFmtId="167" fontId="8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horizontal="left"/>
    </xf>
    <xf numFmtId="170" fontId="8" fillId="0" borderId="0" applyFont="0" applyFill="0" applyBorder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ill="0" applyBorder="0" applyProtection="0">
      <alignment horizontal="left"/>
    </xf>
    <xf numFmtId="9" fontId="8" fillId="0" borderId="0" applyFont="0" applyFill="0" applyBorder="0" applyAlignment="0" applyProtection="0"/>
  </cellStyleXfs>
  <cellXfs count="22">
    <xf numFmtId="0" fontId="0" fillId="0" borderId="0" xfId="0">
      <alignment horizontal="left" wrapText="1"/>
    </xf>
    <xf numFmtId="0" fontId="3" fillId="0" borderId="0" xfId="2">
      <alignment horizontal="left" indent="9"/>
    </xf>
    <xf numFmtId="0" fontId="1" fillId="0" borderId="0" xfId="1">
      <alignment horizontal="left" indent="8"/>
    </xf>
    <xf numFmtId="0" fontId="2" fillId="0" borderId="0" xfId="5">
      <alignment horizontal="left" indent="9"/>
    </xf>
    <xf numFmtId="0" fontId="5" fillId="2" borderId="0" xfId="3">
      <alignment horizontal="left"/>
    </xf>
    <xf numFmtId="0" fontId="0" fillId="0" borderId="0" xfId="0" applyFo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0" fontId="7" fillId="0" borderId="0" xfId="8" applyFill="1" applyBorder="1" applyAlignment="1">
      <alignment horizontal="left"/>
    </xf>
    <xf numFmtId="0" fontId="7" fillId="0" borderId="0" xfId="8" applyFill="1" applyBorder="1" applyAlignment="1">
      <alignment horizontal="left" wrapText="1"/>
    </xf>
    <xf numFmtId="170" fontId="7" fillId="0" borderId="0" xfId="9" applyFont="1" applyFill="1" applyBorder="1">
      <alignment horizontal="left"/>
    </xf>
    <xf numFmtId="167" fontId="7" fillId="0" borderId="0" xfId="7" applyFont="1" applyFill="1" applyBorder="1">
      <alignment horizontal="right"/>
    </xf>
    <xf numFmtId="167" fontId="0" fillId="0" borderId="0" xfId="7" applyFont="1" applyFill="1" applyBorder="1">
      <alignment horizontal="right"/>
    </xf>
    <xf numFmtId="0" fontId="7" fillId="0" borderId="0" xfId="8" applyAlignment="1"/>
    <xf numFmtId="168" fontId="8" fillId="0" borderId="0" xfId="12">
      <alignment horizontal="left"/>
    </xf>
    <xf numFmtId="170" fontId="8" fillId="0" borderId="0" xfId="9" applyFill="1" applyBorder="1">
      <alignment horizontal="left"/>
    </xf>
    <xf numFmtId="166" fontId="5" fillId="2" borderId="0" xfId="3" applyNumberFormat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9" fillId="0" borderId="0" xfId="7" applyFont="1" applyFill="1" applyBorder="1">
      <alignment horizontal="right"/>
    </xf>
    <xf numFmtId="0" fontId="0" fillId="0" borderId="0" xfId="0">
      <alignment horizontal="left" wrapText="1"/>
    </xf>
    <xf numFmtId="0" fontId="6" fillId="0" borderId="0" xfId="4">
      <alignment horizontal="center"/>
    </xf>
  </cellXfs>
  <cellStyles count="14">
    <cellStyle name="Datum" xfId="9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8" builtinId="19" customBuiltin="1"/>
    <cellStyle name="Normalan" xfId="0" builtinId="0" customBuiltin="1"/>
    <cellStyle name="Procenat" xfId="13" builtinId="5" customBuiltin="1"/>
    <cellStyle name="Tekst objašnjenja" xfId="5" builtinId="53" customBuiltin="1"/>
    <cellStyle name="Ukupno" xfId="6" builtinId="25" customBuiltin="1"/>
    <cellStyle name="Valuta" xfId="7" builtinId="4" customBuiltin="1"/>
    <cellStyle name="Valuta [0]" xfId="12" builtinId="7" customBuiltin="1"/>
    <cellStyle name="Zarez" xfId="10" builtinId="3" customBuiltin="1"/>
    <cellStyle name="Zarez [0]" xfId="11" builtinId="6" customBuiltin="1"/>
  </cellStyles>
  <dxfs count="26"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[$RSD];[Red]#,##0.00\ [$RSD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[$RSD];[Red]#,##0.00\ [$RSD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[$RSD];[Red]#,##0.00\ [$RSD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&quot;$&quot;#,##0.00;[Red]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RegistratorČekova" defaultPivotStyle="PivotStyleLight16">
    <tableStyle name="RegistratorČekov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  <tableStyle name="RezimeRegistratoraČekova" pivot="0" count="9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'Registrator čekova'!$C$14</c:f>
              <c:strCache>
                <c:ptCount val="1"/>
                <c:pt idx="0">
                  <c:v>Ukupno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'Registrator čekova'!$B$15:$B$22</c15:sqref>
                  </c15:fullRef>
                </c:ext>
              </c:extLst>
              <c:f>'Registrator čekova'!$B$16:$B$22</c:f>
              <c:strCache>
                <c:ptCount val="7"/>
                <c:pt idx="0">
                  <c:v>Kreditna kartica</c:v>
                </c:pt>
                <c:pt idx="1">
                  <c:v>Investicija</c:v>
                </c:pt>
                <c:pt idx="2">
                  <c:v>Namirnice</c:v>
                </c:pt>
                <c:pt idx="3">
                  <c:v>Komunalne usluge</c:v>
                </c:pt>
                <c:pt idx="4">
                  <c:v>Osiguranje</c:v>
                </c:pt>
                <c:pt idx="5">
                  <c:v>Hipoteka</c:v>
                </c:pt>
                <c:pt idx="6">
                  <c:v>Drugo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'Registrator čekova'!$C$15:$C$22</c15:sqref>
                  </c15:fullRef>
                </c:ext>
              </c:extLst>
              <c:f>'Registrator čekova'!$C$16:$C$22</c:f>
              <c:numCache>
                <c:formatCode>#,##0.00\ [$RSD]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277095877721159"/>
          <c:y val="8.860273667626288E-2"/>
          <c:w val="0.33308862127528177"/>
          <c:h val="0.891740698336297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Registrator provera" descr="Pero iznad registratora čekov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</xdr:row>
      <xdr:rowOff>247651</xdr:rowOff>
    </xdr:from>
    <xdr:to>
      <xdr:col>2</xdr:col>
      <xdr:colOff>1247775</xdr:colOff>
      <xdr:row>11</xdr:row>
      <xdr:rowOff>228600</xdr:rowOff>
    </xdr:to>
    <xdr:grpSp>
      <xdr:nvGrpSpPr>
        <xdr:cNvPr id="7" name="Grupa 6" descr="Kružni grafikon ili kategorija i analiza procenta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444500" y="1857376"/>
          <a:ext cx="3641725" cy="3028949"/>
          <a:chOff x="444500" y="1892301"/>
          <a:chExt cx="3073136" cy="2873376"/>
        </a:xfrm>
      </xdr:grpSpPr>
      <xdr:graphicFrame macro="">
        <xdr:nvGraphicFramePr>
          <xdr:cNvPr id="5" name="Grafikon 1" descr="Kružni grafikon ili kategorija i analiza procent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303294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Pravougaonik zaobljenih uglova 5" descr="polje za preliv oko kružnog grafikona 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2" y="2049115"/>
            <a:ext cx="3033994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11</xdr:col>
      <xdr:colOff>171450</xdr:colOff>
      <xdr:row>22</xdr:row>
      <xdr:rowOff>361948</xdr:rowOff>
    </xdr:to>
    <xdr:sp macro="" textlink="">
      <xdr:nvSpPr>
        <xdr:cNvPr id="8" name="Slobodni oblik 1" descr="Ivica oko tabele registratora čekov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70400" y="1831974"/>
          <a:ext cx="936625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RegistratorČekova" displayName="RegistratorČekova" ref="E5:K16" totalsRowCount="1" totalsRowDxfId="9">
  <tableColumns count="7">
    <tableColumn id="1" name="Br. čeka" totalsRowLabel="Ukupne_vrednosti" totalsRowDxfId="8"/>
    <tableColumn id="6" name="Datum" totalsRowDxfId="7"/>
    <tableColumn id="7" name="Opis" totalsRowDxfId="6"/>
    <tableColumn id="2" name="Kategorija" totalsRowDxfId="5"/>
    <tableColumn id="3" name="Podizanje" totalsRowFunction="sum" totalsRowDxfId="4"/>
    <tableColumn id="4" name="Depozit" totalsRowFunction="sum" totalsRowDxfId="3"/>
    <tableColumn id="5" name="Saldo" totalsRowFunction="custom" totalsRowDxfId="2" dataCellStyle="Valuta">
      <calculatedColumnFormula>Saldo</calculatedColumnFormula>
      <totalsRowFormula>RegistratorČekova[[#Totals],[Depozit]]-RegistratorČekova[[#Totals],[Podizanje]]</totalsRowFormula>
    </tableColumn>
  </tableColumns>
  <tableStyleInfo name="RegistratorČekova" showFirstColumn="0" showLastColumn="0" showRowStripes="1" showColumnStripes="0"/>
  <extLst>
    <ext xmlns:x14="http://schemas.microsoft.com/office/spreadsheetml/2009/9/main" uri="{504A1905-F514-4f6f-8877-14C23A59335A}">
      <x14:table altTextSummary="U ovu tabelu unesite broj čeka, datum, opis, kategoriju, iznos podizanja i iznos deponovanja. Saldo se automatski izračunava"/>
    </ext>
  </extLst>
</table>
</file>

<file path=xl/tables/table2.xml><?xml version="1.0" encoding="utf-8"?>
<table xmlns="http://schemas.openxmlformats.org/spreadsheetml/2006/main" id="4" name="Kategorije" displayName="Kategorije" ref="B14:C22" totalsRowShown="0" dataDxfId="1">
  <tableColumns count="2">
    <tableColumn id="1" name="Kategorija" dataDxfId="0"/>
    <tableColumn id="2" name="Ukupno" dataCellStyle="Valuta [0]">
      <calculatedColumnFormula>ZbirKategorije</calculatedColumnFormula>
    </tableColumn>
  </tableColumns>
  <tableStyleInfo name="RezimeRegistratoraČekova" showFirstColumn="0" showLastColumn="0" showRowStripes="1" showColumnStripes="0"/>
  <extLst>
    <ext xmlns:x14="http://schemas.microsoft.com/office/spreadsheetml/2009/9/main" uri="{504A1905-F514-4f6f-8877-14C23A59335A}">
      <x14:table altTextSummary="Unesite stavke kategorije u ovu tabelu. Ukupna vrednost se automatski ažurir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125" defaultRowHeight="30" customHeight="1" x14ac:dyDescent="0.25"/>
  <cols>
    <col min="1" max="1" width="4.5" customWidth="1"/>
    <col min="2" max="2" width="32.75" customWidth="1"/>
    <col min="3" max="3" width="18.375" customWidth="1"/>
    <col min="4" max="4" width="5.625" customWidth="1"/>
    <col min="5" max="6" width="15.625" customWidth="1"/>
    <col min="7" max="7" width="24.625" customWidth="1"/>
    <col min="8" max="11" width="15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5">
      <c r="B2" s="3" t="s">
        <v>1</v>
      </c>
    </row>
    <row r="3" spans="2:11" ht="30" customHeight="1" x14ac:dyDescent="0.35">
      <c r="B3" s="1" t="str">
        <f>CONCATENATE("Trenutni saldo : "&amp;TEXT(RegistratorČekova[[#Totals],[Saldo]],"#.##0,00 [$RSD]"))</f>
        <v>Trenutni saldo : 2.730,84 RSD</v>
      </c>
    </row>
    <row r="4" spans="2:11" ht="30" customHeight="1" x14ac:dyDescent="0.25">
      <c r="B4" s="20"/>
      <c r="C4" s="20"/>
    </row>
    <row r="5" spans="2:11" ht="30" customHeight="1" x14ac:dyDescent="0.25">
      <c r="B5" s="20"/>
      <c r="C5" s="20"/>
      <c r="E5" s="4" t="s">
        <v>13</v>
      </c>
      <c r="F5" s="4" t="s">
        <v>16</v>
      </c>
      <c r="G5" s="4" t="s">
        <v>17</v>
      </c>
      <c r="H5" s="4" t="s">
        <v>3</v>
      </c>
      <c r="I5" s="17" t="s">
        <v>27</v>
      </c>
      <c r="J5" s="17" t="s">
        <v>4</v>
      </c>
      <c r="K5" s="17" t="s">
        <v>28</v>
      </c>
    </row>
    <row r="6" spans="2:11" ht="30" customHeight="1" x14ac:dyDescent="0.25">
      <c r="B6" s="20"/>
      <c r="C6" s="20"/>
      <c r="E6" s="14"/>
      <c r="F6" s="11">
        <f ca="1">TODAY()-60</f>
        <v>43171</v>
      </c>
      <c r="G6" s="10" t="s">
        <v>18</v>
      </c>
      <c r="H6" s="9" t="s">
        <v>4</v>
      </c>
      <c r="I6" s="12"/>
      <c r="J6" s="12">
        <v>2916.73</v>
      </c>
      <c r="K6" s="19">
        <f>IniciajalniSaldo</f>
        <v>2916.73</v>
      </c>
    </row>
    <row r="7" spans="2:11" ht="30" customHeight="1" x14ac:dyDescent="0.25">
      <c r="B7" s="20"/>
      <c r="C7" s="20"/>
      <c r="E7">
        <v>2251</v>
      </c>
      <c r="F7" s="16">
        <f ca="1">TODAY()-59</f>
        <v>43172</v>
      </c>
      <c r="G7" s="7" t="s">
        <v>19</v>
      </c>
      <c r="H7" s="6" t="s">
        <v>7</v>
      </c>
      <c r="I7" s="13">
        <v>205.61</v>
      </c>
      <c r="J7" s="13"/>
      <c r="K7" s="13">
        <f>Saldo</f>
        <v>2711.12</v>
      </c>
    </row>
    <row r="8" spans="2:11" ht="30" customHeight="1" x14ac:dyDescent="0.25">
      <c r="B8" s="20"/>
      <c r="C8" s="20"/>
      <c r="E8">
        <v>67112449</v>
      </c>
      <c r="F8" s="16">
        <f ca="1">TODAY()-45</f>
        <v>43186</v>
      </c>
      <c r="G8" s="7" t="s">
        <v>20</v>
      </c>
      <c r="H8" s="6" t="s">
        <v>10</v>
      </c>
      <c r="I8" s="13">
        <v>961.77</v>
      </c>
      <c r="J8" s="13"/>
      <c r="K8" s="13">
        <f>Saldo</f>
        <v>1749.35</v>
      </c>
    </row>
    <row r="9" spans="2:11" ht="30" customHeight="1" x14ac:dyDescent="0.25">
      <c r="B9" s="20"/>
      <c r="C9" s="20"/>
      <c r="E9" t="s">
        <v>14</v>
      </c>
      <c r="F9" s="16">
        <f ca="1">TODAY()-40</f>
        <v>43191</v>
      </c>
      <c r="G9" s="7" t="s">
        <v>21</v>
      </c>
      <c r="H9" s="6" t="s">
        <v>11</v>
      </c>
      <c r="I9" s="13">
        <v>3.65</v>
      </c>
      <c r="J9" s="13"/>
      <c r="K9" s="13">
        <f>Saldo</f>
        <v>1745.6999999999998</v>
      </c>
    </row>
    <row r="10" spans="2:11" ht="30" customHeight="1" x14ac:dyDescent="0.25">
      <c r="B10" s="20"/>
      <c r="C10" s="20"/>
      <c r="E10">
        <v>2252</v>
      </c>
      <c r="F10" s="16">
        <f ca="1">TODAY()-35</f>
        <v>43196</v>
      </c>
      <c r="G10" s="7" t="s">
        <v>22</v>
      </c>
      <c r="H10" s="6" t="s">
        <v>8</v>
      </c>
      <c r="I10" s="13">
        <v>145.33000000000001</v>
      </c>
      <c r="J10" s="13"/>
      <c r="K10" s="13">
        <f>Saldo</f>
        <v>1600.37</v>
      </c>
    </row>
    <row r="11" spans="2:11" ht="30" customHeight="1" x14ac:dyDescent="0.25">
      <c r="B11" s="20"/>
      <c r="C11" s="20"/>
      <c r="E11" t="s">
        <v>15</v>
      </c>
      <c r="F11" s="16">
        <f ca="1">TODAY()-30</f>
        <v>43201</v>
      </c>
      <c r="G11" s="7" t="s">
        <v>23</v>
      </c>
      <c r="H11" s="6" t="s">
        <v>11</v>
      </c>
      <c r="I11" s="13">
        <v>50</v>
      </c>
      <c r="J11" s="13"/>
      <c r="K11" s="13">
        <f>Saldo</f>
        <v>1550.37</v>
      </c>
    </row>
    <row r="12" spans="2:11" ht="30" customHeight="1" x14ac:dyDescent="0.25">
      <c r="B12" s="20"/>
      <c r="C12" s="20"/>
      <c r="E12">
        <v>68240158</v>
      </c>
      <c r="F12" s="16">
        <f ca="1">TODAY()-25</f>
        <v>43206</v>
      </c>
      <c r="G12" s="7" t="s">
        <v>5</v>
      </c>
      <c r="H12" s="6" t="s">
        <v>5</v>
      </c>
      <c r="I12" s="13">
        <v>936.48</v>
      </c>
      <c r="J12" s="13"/>
      <c r="K12" s="13">
        <f>Saldo</f>
        <v>613.88999999999987</v>
      </c>
    </row>
    <row r="13" spans="2:11" ht="30" customHeight="1" x14ac:dyDescent="0.3">
      <c r="B13" s="21" t="s">
        <v>2</v>
      </c>
      <c r="C13" s="21"/>
      <c r="F13" s="16">
        <f ca="1">TODAY()-20</f>
        <v>43211</v>
      </c>
      <c r="G13" s="7" t="s">
        <v>24</v>
      </c>
      <c r="H13" s="6" t="s">
        <v>4</v>
      </c>
      <c r="I13" s="13"/>
      <c r="J13" s="13">
        <v>2365.8200000000002</v>
      </c>
      <c r="K13" s="13">
        <f>Saldo</f>
        <v>2979.71</v>
      </c>
    </row>
    <row r="14" spans="2:11" ht="30" customHeight="1" x14ac:dyDescent="0.25">
      <c r="B14" s="4" t="s">
        <v>3</v>
      </c>
      <c r="C14" s="4" t="s">
        <v>12</v>
      </c>
      <c r="F14" s="16">
        <f ca="1">TODAY()-15</f>
        <v>43216</v>
      </c>
      <c r="G14" s="7" t="s">
        <v>25</v>
      </c>
      <c r="H14" s="6" t="s">
        <v>6</v>
      </c>
      <c r="I14" s="13">
        <v>200</v>
      </c>
      <c r="J14" s="13"/>
      <c r="K14" s="13">
        <f>Saldo</f>
        <v>2779.71</v>
      </c>
    </row>
    <row r="15" spans="2:11" ht="30" customHeight="1" x14ac:dyDescent="0.25">
      <c r="B15" s="5" t="s">
        <v>4</v>
      </c>
      <c r="C15" s="15">
        <f>ZbirKategorije</f>
        <v>5282.55</v>
      </c>
      <c r="E15">
        <v>2253</v>
      </c>
      <c r="F15" s="16">
        <f ca="1">TODAY()</f>
        <v>43231</v>
      </c>
      <c r="G15" s="7" t="s">
        <v>26</v>
      </c>
      <c r="H15" s="6" t="s">
        <v>8</v>
      </c>
      <c r="I15" s="13">
        <v>48.87</v>
      </c>
      <c r="J15" s="13"/>
      <c r="K15" s="13">
        <f>Saldo</f>
        <v>2730.84</v>
      </c>
    </row>
    <row r="16" spans="2:11" ht="30" customHeight="1" x14ac:dyDescent="0.25">
      <c r="B16" s="5" t="s">
        <v>5</v>
      </c>
      <c r="C16" s="15">
        <f>ZbirKategorije</f>
        <v>936.48</v>
      </c>
      <c r="E16" s="8" t="s">
        <v>29</v>
      </c>
      <c r="F16" s="8"/>
      <c r="G16" s="8"/>
      <c r="H16" s="8"/>
      <c r="I16" s="18">
        <f>SUBTOTAL(109,RegistratorČekova[Podizanje])</f>
        <v>2551.71</v>
      </c>
      <c r="J16" s="18">
        <f>SUBTOTAL(109,RegistratorČekova[Depozit])</f>
        <v>5282.55</v>
      </c>
      <c r="K16" s="18">
        <f>RegistratorČekova[[#Totals],[Depozit]]-RegistratorČekova[[#Totals],[Podizanje]]</f>
        <v>2730.84</v>
      </c>
    </row>
    <row r="17" spans="2:3" ht="30" customHeight="1" x14ac:dyDescent="0.25">
      <c r="B17" s="5" t="s">
        <v>6</v>
      </c>
      <c r="C17" s="15">
        <f>ZbirKategorije</f>
        <v>200</v>
      </c>
    </row>
    <row r="18" spans="2:3" ht="30" customHeight="1" x14ac:dyDescent="0.25">
      <c r="B18" s="5" t="s">
        <v>7</v>
      </c>
      <c r="C18" s="15">
        <f>ZbirKategorije</f>
        <v>205.61</v>
      </c>
    </row>
    <row r="19" spans="2:3" ht="30" customHeight="1" x14ac:dyDescent="0.25">
      <c r="B19" s="5" t="s">
        <v>8</v>
      </c>
      <c r="C19" s="15">
        <f>ZbirKategorije</f>
        <v>194.20000000000002</v>
      </c>
    </row>
    <row r="20" spans="2:3" ht="30" customHeight="1" x14ac:dyDescent="0.25">
      <c r="B20" s="5" t="s">
        <v>9</v>
      </c>
      <c r="C20" s="15">
        <f>ZbirKategorije</f>
        <v>0</v>
      </c>
    </row>
    <row r="21" spans="2:3" ht="30" customHeight="1" x14ac:dyDescent="0.25">
      <c r="B21" s="5" t="s">
        <v>10</v>
      </c>
      <c r="C21" s="15">
        <f>ZbirKategorije</f>
        <v>961.77</v>
      </c>
    </row>
    <row r="22" spans="2:3" ht="30" customHeight="1" x14ac:dyDescent="0.25">
      <c r="B22" s="5" t="s">
        <v>11</v>
      </c>
      <c r="C22" s="15">
        <f>ZbirKategorije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Naslov ovog radnog lista nalazi se u ovoj ćeliji. Izmenite ili ažurirajte kategorije u tabeli „Kategorije“ počevši od ćelije B14. Unesite detalje čeka u tabeli „Registrator čekova“ u ćeliju E5" sqref="B1"/>
    <dataValidation allowBlank="1" showInputMessage="1" showErrorMessage="1" prompt="Kreirajte registrator čekova sa grafikonom na ovom radnom listu Trenutni saldo se automatski izračunava u ćeliji B3. Grafikon koji pokazuje kategorije i ukupne vrednosti nalazi se u ćelijama od B4 do B11" sqref="A1"/>
    <dataValidation allowBlank="1" showInputMessage="1" showErrorMessage="1" prompt="Trenutni saldo se automatski izračunava u ovoj ćeliji i prilaže" sqref="B3"/>
    <dataValidation allowBlank="1" showInputMessage="1" showErrorMessage="1" prompt="Kružni grafikon sa analizom kategorija i procenta je u opsegu ćelija B4 do C12" sqref="B4"/>
    <dataValidation allowBlank="1" showInputMessage="1" showErrorMessage="1" prompt="Prilagodite izbor kategorije u tabeli „Registrator čekova“ tako što ćete umetnuti ili izmeniti kategorije u ovoj tabeli. Ukupne vrednosti za kategorije u  tabeli „Registrator čekova“ se automatski ažuriraju ispod" sqref="B13:C13"/>
    <dataValidation allowBlank="1" showInputMessage="1" showErrorMessage="1" prompt="Ukupni iznosi kategorija automatski se ažuriraju u ovoj koloni, ispod ovog naslova, na osnovu stavki iz tabele „Registrator čekova“" sqref="C14"/>
    <dataValidation allowBlank="1" showInputMessage="1" showErrorMessage="1" prompt="Stavke kategorije se nalaze u ovoj koloni, ispod ovog naslova" sqref="B14"/>
    <dataValidation allowBlank="1" showInputMessage="1" showErrorMessage="1" prompt="Saldo se automatski izračunava u ovoj koloni, ispod ovog naslova" sqref="K5"/>
    <dataValidation allowBlank="1" showInputMessage="1" showErrorMessage="1" prompt="Unesite iznos deponovanja u ovu kolonu, ispod ovog naslova" sqref="J5"/>
    <dataValidation allowBlank="1" showInputMessage="1" showErrorMessage="1" prompt="Unesite iznos podizanja u ovu kolonu, ispod ovog naslova" sqref="I5"/>
    <dataValidation allowBlank="1" showInputMessage="1" showErrorMessage="1" prompt="Izaberite kategoriju u koloni ispod naslova. Pritisnite  ALT+STRELICA NADOLE da biste otvorili padajuću listu, a zatim taster ENTER da biste napravili izbor. Lista kategorija se automatski ažurira iz tabele „Kategorije“" sqref="H5"/>
    <dataValidation allowBlank="1" showInputMessage="1" showErrorMessage="1" prompt="Unesite opis u ovu kolonu, ispod ovog naslova" sqref="G5"/>
    <dataValidation allowBlank="1" showInputMessage="1" showErrorMessage="1" prompt="Unesite datum u ovu kolonu, ispod ovog naslova" sqref="F5"/>
    <dataValidation allowBlank="1" showInputMessage="1" showErrorMessage="1" prompt="Unesite broj čeka u ovu kolonu, ispod ovog naslova" sqref="E5"/>
    <dataValidation type="list" errorStyle="warning" allowBlank="1" showInputMessage="1" showErrorMessage="1" error="Izaberite kategoriju sa liste. Izaberite stavku „OTKAŽI“, pa pritisnite kombinaciju tastera ALT+STRELICA NADOLE da biste otvorili padajuću listu, a zatim taster ENTER da biste napravili izbor" sqref="H6:H15">
      <formula1>PronalaženjeKategorije</formula1>
    </dataValidation>
  </dataValidations>
  <printOptions horizontalCentered="1"/>
  <pageMargins left="0.7" right="0.7" top="0.75" bottom="0.75" header="0.3" footer="0.3"/>
  <pageSetup paperSize="9" scale="70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4</vt:i4>
      </vt:variant>
    </vt:vector>
  </HeadingPairs>
  <TitlesOfParts>
    <vt:vector size="5" baseType="lpstr">
      <vt:lpstr>Registrator čekova</vt:lpstr>
      <vt:lpstr>Naslov1</vt:lpstr>
      <vt:lpstr>NaslovKolone1</vt:lpstr>
      <vt:lpstr>'Registrator čekova'!PronalaženjeKategorije</vt:lpstr>
      <vt:lpstr>'Registrator čekova'!Transakcije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testera</cp:lastModifiedBy>
  <dcterms:created xsi:type="dcterms:W3CDTF">2017-06-24T01:05:46Z</dcterms:created>
  <dcterms:modified xsi:type="dcterms:W3CDTF">2018-05-11T06:20:07Z</dcterms:modified>
</cp:coreProperties>
</file>