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worksheets/sheet12.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12"/>
  <workbookPr filterPrivacy="1" codeName="ThisWorkbook"/>
  <xr:revisionPtr revIDLastSave="0" documentId="13_ncr:1_{37686F84-A265-4E77-AB81-A290B5647666}" xr6:coauthVersionLast="47" xr6:coauthVersionMax="47" xr10:uidLastSave="{00000000-0000-0000-0000-000000000000}"/>
  <bookViews>
    <workbookView xWindow="-110" yWindow="-110" windowWidth="25820" windowHeight="14020" xr2:uid="{00000000-000D-0000-FFFF-FFFF00000000}"/>
  </bookViews>
  <sheets>
    <sheet name="Praćenje aktivnosti" sheetId="1" r:id="rId1"/>
    <sheet name="Lista aktivnosti" sheetId="2" state="hidden" r:id="rId2"/>
  </sheets>
  <definedNames>
    <definedName name="GrandTotal">SUM(Lista[Ukupno])</definedName>
    <definedName name="Kategorija1">'Praćenje aktivnosti'!$A$3</definedName>
    <definedName name="Kategorija1Jedinica">'Praćenje aktivnosti'!$C$4</definedName>
    <definedName name="Kategorija2">'Praćenje aktivnosti'!$A$7</definedName>
    <definedName name="Kategorija2Jedinica">'Praćenje aktivnosti'!$C$8</definedName>
    <definedName name="Kategorija3">'Praćenje aktivnosti'!$A$11</definedName>
    <definedName name="Kategorija3Jedinica">'Praćenje aktivnosti'!$C$12</definedName>
    <definedName name="Kategorija4">'Praćenje aktivnosti'!$A$15</definedName>
    <definedName name="Kategorija4Jedinica">'Praćenje aktivnosti'!$C$16</definedName>
    <definedName name="Kategorija5">'Praćenje aktivnosti'!$A$19</definedName>
    <definedName name="Kategorija5Jedinica">'Praćenje aktivnosti'!$C$20</definedName>
    <definedName name="ListaAktivnosti">'Lista aktivnosti'!$B$4:$B$8</definedName>
    <definedName name="SveOstalo">'Praćenje aktivnosti'!$A$23</definedName>
    <definedName name="TraženjeAktivnosti">'Lista aktivnosti'!$B$4:$C$8</definedName>
    <definedName name="UkupnoDrugo">GrandTotal-SUM('Praćenje aktivnosti'!$B$3:$B$15)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 l="1"/>
  <c r="B4" i="2" l="1"/>
  <c r="B5" i="2"/>
  <c r="B6" i="2"/>
  <c r="B7" i="2"/>
  <c r="C4" i="2"/>
  <c r="C5" i="2"/>
  <c r="C6" i="2"/>
  <c r="C7" i="2"/>
  <c r="B8" i="2"/>
  <c r="C8" i="2"/>
  <c r="B17" i="1"/>
  <c r="B21" i="1"/>
  <c r="B19" i="1"/>
  <c r="B13" i="1"/>
  <c r="B9" i="1"/>
  <c r="B5" i="1"/>
  <c r="B15" i="1"/>
  <c r="B11" i="1"/>
  <c r="B7" i="1"/>
  <c r="I12" i="1" l="1"/>
  <c r="I9" i="1"/>
  <c r="I10" i="1"/>
  <c r="I6" i="1"/>
  <c r="I7" i="1"/>
  <c r="I11" i="1"/>
  <c r="I8" i="1"/>
  <c r="B23" i="1"/>
</calcChain>
</file>

<file path=xl/sharedStrings.xml><?xml version="1.0" encoding="utf-8"?>
<sst xmlns="http://schemas.openxmlformats.org/spreadsheetml/2006/main" count="48" uniqueCount="24">
  <si>
    <t>Praćenje aktivnosti</t>
  </si>
  <si>
    <r>
      <rPr>
        <b/>
        <sz val="11"/>
        <color theme="0"/>
        <rFont val="Calibri"/>
        <family val="2"/>
        <scheme val="major"/>
      </rPr>
      <t>Pratite prvih 5 aktivnosti!</t>
    </r>
    <r>
      <rPr>
        <sz val="11"/>
        <color theme="0"/>
        <rFont val="Calibri"/>
        <family val="2"/>
        <scheme val="major"/>
      </rPr>
      <t xml:space="preserve"> Zamenite informacije o aktivnosti ispod aktivnostima koje najčešće obavljate. Zatim dodajte unose za njih u evidenciju aktivnosti kako biste pratili tok.</t>
    </r>
  </si>
  <si>
    <t>Vožnja bicikla</t>
  </si>
  <si>
    <t>Plivanje</t>
  </si>
  <si>
    <t>Aktivnost 3</t>
  </si>
  <si>
    <t>Aktivnost 4</t>
  </si>
  <si>
    <t>Aktivnost 5</t>
  </si>
  <si>
    <t>Ukupno</t>
  </si>
  <si>
    <t>Kalorije</t>
  </si>
  <si>
    <t>Metri</t>
  </si>
  <si>
    <t>Koraci</t>
  </si>
  <si>
    <t>Ponavljanja</t>
  </si>
  <si>
    <t>Datum</t>
  </si>
  <si>
    <t>Aktivnost</t>
  </si>
  <si>
    <t>Vreme početka</t>
  </si>
  <si>
    <t>Trajanje</t>
  </si>
  <si>
    <t>Jedinica</t>
  </si>
  <si>
    <t>Napomena</t>
  </si>
  <si>
    <t>Toplo i vlažno</t>
  </si>
  <si>
    <t>Hladno popodne</t>
  </si>
  <si>
    <t>Spavao dobro prošle noći</t>
  </si>
  <si>
    <t>Lista aktivnosti</t>
  </si>
  <si>
    <t>Lista ispod povezana je sa prilagođenim aktivnostima i popunjava padajuću listu u evidenciji aktivnosti. Ovaj list bi trebalo da ostane skriven.</t>
  </si>
  <si>
    <t>Kilometri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</si>
</sst>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 numFmtId="169" formatCode="0.0"/>
    <numFmt numFmtId="170" formatCode="#,##0.00\ &quot;RSD&quot;"/>
    <numFmt numFmtId="171" formatCode="hh:mm:ss;@"/>
    <numFmt numFmtId="172" formatCode="h:mm:ss;@"/>
  </numFmts>
  <fonts count="23" x14ac:knownFonts="1">
    <font>
      <sz val="11"/>
      <color theme="3"/>
      <name val="Calibri"/>
      <family val="2"/>
      <scheme val="minor"/>
    </font>
    <font>
      <sz val="11"/>
      <color theme="1"/>
      <name val="Calibri"/>
      <family val="2"/>
      <scheme val="minor"/>
    </font>
    <font>
      <sz val="22"/>
      <color theme="0"/>
      <name val="Calibri"/>
      <family val="2"/>
      <scheme val="minor"/>
    </font>
    <font>
      <b/>
      <sz val="11"/>
      <color theme="3"/>
      <name val="Calibri"/>
      <family val="2"/>
      <scheme val="minor"/>
    </font>
    <font>
      <b/>
      <sz val="20"/>
      <color theme="0"/>
      <name val="Calibri"/>
      <family val="2"/>
      <scheme val="major"/>
    </font>
    <font>
      <b/>
      <sz val="18"/>
      <color theme="4"/>
      <name val="Calibri"/>
      <family val="2"/>
      <scheme val="major"/>
    </font>
    <font>
      <b/>
      <sz val="8"/>
      <color theme="0"/>
      <name val="Calibri"/>
      <family val="2"/>
      <scheme val="major"/>
    </font>
    <font>
      <b/>
      <sz val="11"/>
      <color theme="0"/>
      <name val="Calibri"/>
      <family val="2"/>
      <scheme val="minor"/>
    </font>
    <font>
      <sz val="11"/>
      <color theme="0"/>
      <name val="Calibri"/>
      <family val="2"/>
      <scheme val="minor"/>
    </font>
    <font>
      <sz val="11"/>
      <color theme="3"/>
      <name val="Calibri"/>
      <family val="2"/>
      <scheme val="minor"/>
    </font>
    <font>
      <sz val="11"/>
      <color theme="0"/>
      <name val="Calibri"/>
      <family val="2"/>
      <scheme val="major"/>
    </font>
    <font>
      <b/>
      <sz val="11"/>
      <color theme="0"/>
      <name val="Calibri"/>
      <family val="2"/>
      <scheme val="major"/>
    </font>
    <font>
      <sz val="36"/>
      <color theme="0"/>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3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bgColor indexed="64"/>
      </patternFill>
    </fill>
    <fill>
      <patternFill patternType="solid">
        <fgColor rgb="FFFFFFCC"/>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0"/>
      </bottom>
      <diagonal/>
    </border>
    <border>
      <left/>
      <right/>
      <top style="thick">
        <color theme="0"/>
      </top>
      <bottom/>
      <diagonal/>
    </border>
    <border>
      <left style="thin">
        <color rgb="FFB2B2B2"/>
      </left>
      <right style="thin">
        <color rgb="FFB2B2B2"/>
      </right>
      <top style="thin">
        <color rgb="FFB2B2B2"/>
      </top>
      <bottom style="thin">
        <color rgb="FFB2B2B2"/>
      </bottom>
      <diagonal/>
    </border>
    <border>
      <left/>
      <right style="thick">
        <color theme="0"/>
      </right>
      <top/>
      <bottom/>
      <diagonal/>
    </border>
    <border>
      <left/>
      <right style="thick">
        <color theme="0"/>
      </right>
      <top/>
      <bottom style="thick">
        <color theme="0"/>
      </bottom>
      <diagonal/>
    </border>
    <border>
      <left/>
      <right style="thick">
        <color theme="0"/>
      </right>
      <top style="thick">
        <color theme="0"/>
      </top>
      <bottom/>
      <diagonal/>
    </border>
    <border>
      <left style="thick">
        <color theme="0"/>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pplyNumberFormat="0" applyFill="0" applyBorder="0" applyProtection="0">
      <alignment vertical="center" wrapText="1"/>
    </xf>
    <xf numFmtId="0" fontId="5" fillId="0" borderId="0" applyNumberFormat="0" applyBorder="0" applyProtection="0"/>
    <xf numFmtId="0" fontId="4" fillId="3" borderId="0" applyNumberFormat="0" applyBorder="0" applyAlignment="0" applyProtection="0"/>
    <xf numFmtId="0" fontId="2" fillId="4" borderId="0" applyNumberFormat="0" applyBorder="0" applyProtection="0">
      <alignment horizontal="center" vertical="top"/>
    </xf>
    <xf numFmtId="167" fontId="9" fillId="0" borderId="0" applyFill="0" applyBorder="0" applyAlignment="0" applyProtection="0"/>
    <xf numFmtId="165" fontId="9" fillId="0" borderId="0" applyFill="0" applyBorder="0" applyAlignment="0" applyProtection="0"/>
    <xf numFmtId="166" fontId="9" fillId="0" borderId="0" applyFill="0" applyBorder="0" applyAlignment="0" applyProtection="0"/>
    <xf numFmtId="164" fontId="9" fillId="0" borderId="0" applyFill="0" applyBorder="0" applyAlignment="0" applyProtection="0"/>
    <xf numFmtId="9" fontId="9" fillId="0" borderId="0" applyFill="0" applyBorder="0" applyAlignment="0" applyProtection="0"/>
    <xf numFmtId="0" fontId="9" fillId="5" borderId="3" applyNumberFormat="0" applyAlignment="0" applyProtection="0"/>
    <xf numFmtId="0" fontId="3" fillId="0" borderId="8" applyNumberFormat="0" applyFill="0" applyAlignment="0" applyProtection="0"/>
    <xf numFmtId="0" fontId="3" fillId="0" borderId="0" applyNumberFormat="0" applyFill="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0" applyNumberFormat="0" applyBorder="0" applyAlignment="0" applyProtection="0"/>
    <xf numFmtId="0" fontId="16" fillId="10" borderId="9" applyNumberFormat="0" applyAlignment="0" applyProtection="0"/>
    <xf numFmtId="0" fontId="17" fillId="11" borderId="10" applyNumberFormat="0" applyAlignment="0" applyProtection="0"/>
    <xf numFmtId="0" fontId="18" fillId="11" borderId="9" applyNumberFormat="0" applyAlignment="0" applyProtection="0"/>
    <xf numFmtId="0" fontId="19" fillId="0" borderId="11" applyNumberFormat="0" applyFill="0" applyAlignment="0" applyProtection="0"/>
    <xf numFmtId="0" fontId="7" fillId="12" borderId="12"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54">
    <xf numFmtId="0" fontId="0" fillId="0" borderId="0" xfId="0">
      <alignment vertical="center" wrapText="1"/>
    </xf>
    <xf numFmtId="168" fontId="0" fillId="2" borderId="0" xfId="0" applyNumberFormat="1" applyFill="1">
      <alignment vertical="center" wrapText="1"/>
    </xf>
    <xf numFmtId="0" fontId="0" fillId="2" borderId="0" xfId="0" applyFill="1">
      <alignment vertical="center" wrapText="1"/>
    </xf>
    <xf numFmtId="0" fontId="0" fillId="2" borderId="0" xfId="0" applyFill="1" applyAlignment="1">
      <alignment horizont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2" borderId="0" xfId="0" applyFill="1" applyAlignment="1">
      <alignment vertical="center"/>
    </xf>
    <xf numFmtId="0" fontId="0" fillId="0" borderId="0" xfId="0" applyNumberFormat="1" applyFill="1" applyBorder="1" applyAlignment="1">
      <alignment horizontal="right" vertical="center" indent="1"/>
    </xf>
    <xf numFmtId="0" fontId="0" fillId="2" borderId="0" xfId="0" applyNumberFormat="1" applyFill="1" applyAlignment="1">
      <alignment horizontal="right" vertical="center" indent="1"/>
    </xf>
    <xf numFmtId="0" fontId="0" fillId="0" borderId="0" xfId="0" applyNumberFormat="1" applyFill="1" applyBorder="1" applyAlignment="1">
      <alignment horizontal="left" vertical="center" indent="2"/>
    </xf>
    <xf numFmtId="0" fontId="0" fillId="2" borderId="0" xfId="0" applyNumberFormat="1" applyFill="1" applyAlignment="1">
      <alignment horizontal="left" vertical="center" indent="2"/>
    </xf>
    <xf numFmtId="0" fontId="0" fillId="0" borderId="0" xfId="0" applyFill="1" applyBorder="1" applyAlignment="1">
      <alignment horizontal="right" vertical="center"/>
    </xf>
    <xf numFmtId="0" fontId="0" fillId="0" borderId="0" xfId="0" applyFill="1" applyBorder="1" applyAlignment="1">
      <alignment horizontal="right" vertical="center" indent="1"/>
    </xf>
    <xf numFmtId="0" fontId="0" fillId="0" borderId="0" xfId="0" applyFill="1" applyBorder="1" applyAlignment="1">
      <alignment horizontal="left" vertical="center" indent="2"/>
    </xf>
    <xf numFmtId="0" fontId="0" fillId="0" borderId="0" xfId="0" applyAlignment="1">
      <alignment vertical="center"/>
    </xf>
    <xf numFmtId="0" fontId="3" fillId="0" borderId="0" xfId="0" applyFont="1" applyAlignment="1"/>
    <xf numFmtId="0" fontId="9" fillId="4" borderId="4" xfId="0" applyFont="1" applyFill="1" applyBorder="1">
      <alignment vertical="center" wrapText="1"/>
    </xf>
    <xf numFmtId="0" fontId="8" fillId="4" borderId="4" xfId="0" applyFont="1" applyFill="1" applyBorder="1" applyAlignment="1">
      <alignment vertical="center"/>
    </xf>
    <xf numFmtId="0" fontId="8" fillId="4" borderId="4" xfId="0" applyFont="1" applyFill="1" applyBorder="1" applyAlignment="1"/>
    <xf numFmtId="0" fontId="8" fillId="4" borderId="5" xfId="0" applyFont="1" applyFill="1" applyBorder="1" applyAlignment="1"/>
    <xf numFmtId="0" fontId="9" fillId="4" borderId="6" xfId="0" applyFont="1" applyFill="1" applyBorder="1">
      <alignment vertical="center" wrapText="1"/>
    </xf>
    <xf numFmtId="0" fontId="9" fillId="4" borderId="5" xfId="0" applyFont="1" applyFill="1" applyBorder="1">
      <alignment vertical="center" wrapText="1"/>
    </xf>
    <xf numFmtId="0" fontId="0" fillId="2" borderId="0" xfId="0" applyFill="1" applyAlignment="1">
      <alignment horizontal="left" vertical="center" wrapText="1" indent="2"/>
    </xf>
    <xf numFmtId="14" fontId="0" fillId="0" borderId="0" xfId="0" applyNumberFormat="1" applyFill="1" applyBorder="1" applyAlignment="1">
      <alignment horizontal="left" vertical="center" indent="2"/>
    </xf>
    <xf numFmtId="0" fontId="0" fillId="2" borderId="4" xfId="0" applyFill="1" applyBorder="1">
      <alignment vertical="center" wrapText="1"/>
    </xf>
    <xf numFmtId="170" fontId="0" fillId="2" borderId="0" xfId="0" applyNumberFormat="1" applyFill="1" applyAlignment="1">
      <alignment vertical="center"/>
    </xf>
    <xf numFmtId="170" fontId="0" fillId="2" borderId="0" xfId="0" applyNumberFormat="1" applyFill="1">
      <alignment vertical="center" wrapText="1"/>
    </xf>
    <xf numFmtId="171" fontId="0" fillId="0" borderId="0" xfId="0" applyNumberFormat="1" applyFill="1" applyBorder="1" applyAlignment="1">
      <alignment horizontal="right" vertical="center" indent="1"/>
    </xf>
    <xf numFmtId="171" fontId="0" fillId="0" borderId="0" xfId="0" applyNumberFormat="1" applyFill="1" applyBorder="1" applyAlignment="1">
      <alignment vertical="center"/>
    </xf>
    <xf numFmtId="172" fontId="0" fillId="0" borderId="0" xfId="0" applyNumberFormat="1" applyFill="1" applyBorder="1" applyAlignment="1">
      <alignment horizontal="right" vertical="center" indent="1"/>
    </xf>
    <xf numFmtId="172" fontId="0" fillId="2" borderId="0" xfId="0" applyNumberFormat="1" applyFill="1" applyAlignment="1">
      <alignment horizontal="right" vertical="center" indent="1"/>
    </xf>
    <xf numFmtId="171" fontId="0" fillId="0" borderId="0" xfId="0" applyNumberFormat="1" applyFill="1" applyAlignment="1">
      <alignment vertical="center"/>
    </xf>
    <xf numFmtId="0" fontId="8" fillId="6" borderId="6" xfId="0" applyFont="1" applyFill="1" applyBorder="1" applyAlignment="1">
      <alignment vertical="center"/>
    </xf>
    <xf numFmtId="0" fontId="8" fillId="6" borderId="4" xfId="0" applyFont="1" applyFill="1" applyBorder="1" applyAlignment="1">
      <alignment vertical="center"/>
    </xf>
    <xf numFmtId="169" fontId="2" fillId="4" borderId="0" xfId="3" applyNumberFormat="1" applyAlignment="1">
      <alignment horizontal="center"/>
    </xf>
    <xf numFmtId="1" fontId="2" fillId="4" borderId="0" xfId="3" applyNumberFormat="1" applyBorder="1">
      <alignment horizontal="center" vertical="top"/>
    </xf>
    <xf numFmtId="1" fontId="2" fillId="4" borderId="1" xfId="3" applyNumberFormat="1" applyBorder="1">
      <alignment horizontal="center" vertical="top"/>
    </xf>
    <xf numFmtId="0" fontId="8" fillId="4" borderId="2" xfId="0" applyFont="1" applyFill="1" applyBorder="1" applyAlignment="1">
      <alignment horizontal="left" vertical="center" indent="1"/>
    </xf>
    <xf numFmtId="0" fontId="8" fillId="4" borderId="0" xfId="0" applyFont="1" applyFill="1" applyBorder="1" applyAlignment="1">
      <alignment horizontal="left" vertical="center" indent="1"/>
    </xf>
    <xf numFmtId="0" fontId="8" fillId="4" borderId="1" xfId="0" applyFont="1" applyFill="1" applyBorder="1" applyAlignment="1">
      <alignment horizontal="left" vertical="center" indent="1"/>
    </xf>
    <xf numFmtId="0" fontId="7" fillId="6" borderId="2" xfId="0" applyFont="1" applyFill="1" applyBorder="1" applyAlignment="1">
      <alignment horizontal="left" vertical="center" indent="2"/>
    </xf>
    <xf numFmtId="0" fontId="7" fillId="6" borderId="0" xfId="0" applyFont="1" applyFill="1" applyBorder="1" applyAlignment="1">
      <alignment horizontal="left" vertical="center" indent="2"/>
    </xf>
    <xf numFmtId="1" fontId="2" fillId="6" borderId="0" xfId="3" applyNumberFormat="1" applyFill="1" applyAlignment="1">
      <alignment horizontal="center" vertical="center"/>
    </xf>
    <xf numFmtId="0" fontId="2" fillId="6" borderId="0" xfId="3" applyFill="1" applyAlignment="1">
      <alignment horizontal="center" vertical="center"/>
    </xf>
    <xf numFmtId="0" fontId="8" fillId="4" borderId="2" xfId="0" applyFont="1" applyFill="1" applyBorder="1" applyAlignment="1">
      <alignment horizontal="left" vertical="center" indent="2"/>
    </xf>
    <xf numFmtId="0" fontId="8" fillId="4" borderId="0" xfId="0" applyFont="1" applyFill="1" applyBorder="1" applyAlignment="1">
      <alignment horizontal="left" vertical="center" indent="2"/>
    </xf>
    <xf numFmtId="0" fontId="12" fillId="2" borderId="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0" fillId="6" borderId="0" xfId="2" applyFont="1" applyFill="1" applyBorder="1" applyAlignment="1">
      <alignment horizontal="left" vertical="center" wrapText="1" indent="1"/>
    </xf>
    <xf numFmtId="0" fontId="10" fillId="6" borderId="4" xfId="2" applyFont="1" applyFill="1" applyBorder="1" applyAlignment="1">
      <alignment horizontal="left" vertical="center" wrapText="1" indent="1"/>
    </xf>
    <xf numFmtId="0" fontId="4" fillId="6" borderId="0" xfId="2" applyFill="1" applyAlignment="1">
      <alignment horizontal="left" vertical="center" indent="1"/>
    </xf>
    <xf numFmtId="0" fontId="4" fillId="6" borderId="4" xfId="2" applyFill="1" applyBorder="1" applyAlignment="1">
      <alignment horizontal="left" vertical="center" indent="1"/>
    </xf>
    <xf numFmtId="0" fontId="4" fillId="3" borderId="0" xfId="2" applyAlignment="1">
      <alignment horizontal="left" vertical="center" indent="1"/>
    </xf>
    <xf numFmtId="0" fontId="6" fillId="3" borderId="0" xfId="2" applyFont="1" applyAlignment="1">
      <alignment horizontal="left" vertical="center" wrapText="1" indent="1"/>
    </xf>
  </cellXfs>
  <cellStyles count="47">
    <cellStyle name="20% Akcenat1" xfId="24" builtinId="30" customBuiltin="1"/>
    <cellStyle name="20% Akcenat2" xfId="28" builtinId="34" customBuiltin="1"/>
    <cellStyle name="20% Akcenat3" xfId="32" builtinId="38" customBuiltin="1"/>
    <cellStyle name="20% Akcenat4" xfId="36" builtinId="42" customBuiltin="1"/>
    <cellStyle name="20% Akcenat5" xfId="40" builtinId="46" customBuiltin="1"/>
    <cellStyle name="20% Akcenat6" xfId="44" builtinId="50" customBuiltin="1"/>
    <cellStyle name="40% Akcenat1" xfId="25" builtinId="31" customBuiltin="1"/>
    <cellStyle name="40% Akcenat2" xfId="29" builtinId="35" customBuiltin="1"/>
    <cellStyle name="40% Akcenat3" xfId="33" builtinId="39" customBuiltin="1"/>
    <cellStyle name="40% Akcenat4" xfId="37" builtinId="43" customBuiltin="1"/>
    <cellStyle name="40% Akcenat5" xfId="41" builtinId="47" customBuiltin="1"/>
    <cellStyle name="40% Akcenat6" xfId="45" builtinId="51" customBuiltin="1"/>
    <cellStyle name="60% Akcenat1" xfId="26" builtinId="32" customBuiltin="1"/>
    <cellStyle name="60% Akcenat2" xfId="30" builtinId="36" customBuiltin="1"/>
    <cellStyle name="60% Akcenat3" xfId="34" builtinId="40" customBuiltin="1"/>
    <cellStyle name="60% Akcenat4" xfId="38" builtinId="44" customBuiltin="1"/>
    <cellStyle name="60% Akcenat5" xfId="42" builtinId="48" customBuiltin="1"/>
    <cellStyle name="60% Akcenat6" xfId="46" builtinId="52" customBuiltin="1"/>
    <cellStyle name="Akcenat1" xfId="23" builtinId="29" customBuiltin="1"/>
    <cellStyle name="Akcenat2" xfId="27" builtinId="33" customBuiltin="1"/>
    <cellStyle name="Akcenat3" xfId="31" builtinId="37" customBuiltin="1"/>
    <cellStyle name="Akcenat4" xfId="35" builtinId="41" customBuiltin="1"/>
    <cellStyle name="Akcenat5" xfId="39" builtinId="45" customBuiltin="1"/>
    <cellStyle name="Akcenat6" xfId="43" builtinId="49" customBuiltin="1"/>
    <cellStyle name="Beleška" xfId="9" builtinId="10" customBuiltin="1"/>
    <cellStyle name="Ćelija za proveru" xfId="19" builtinId="23" customBuiltin="1"/>
    <cellStyle name="Dobro" xfId="12" builtinId="26" customBuiltin="1"/>
    <cellStyle name="Izlaz" xfId="16" builtinId="21" customBuiltin="1"/>
    <cellStyle name="Izračunavanje" xfId="17" builtinId="22" customBuiltin="1"/>
    <cellStyle name="Loše" xfId="13" builtinId="27" customBuiltin="1"/>
    <cellStyle name="Naslov" xfId="2" builtinId="15" customBuiltin="1"/>
    <cellStyle name="Naslov 1" xfId="1" builtinId="16" customBuiltin="1"/>
    <cellStyle name="Naslov 2" xfId="3" builtinId="17" customBuiltin="1"/>
    <cellStyle name="Naslov 3" xfId="10" builtinId="18" customBuiltin="1"/>
    <cellStyle name="Naslov 4" xfId="11" builtinId="19" customBuiltin="1"/>
    <cellStyle name="Neutralno" xfId="14" builtinId="28" customBuiltin="1"/>
    <cellStyle name="Normalan" xfId="0" builtinId="0" customBuiltin="1"/>
    <cellStyle name="Povezana ćelija" xfId="18" builtinId="24" customBuiltin="1"/>
    <cellStyle name="Procenat" xfId="8" builtinId="5" customBuiltin="1"/>
    <cellStyle name="Tekst objašnjenja" xfId="21" builtinId="53" customBuiltin="1"/>
    <cellStyle name="Tekst upozorenja" xfId="20" builtinId="11" customBuiltin="1"/>
    <cellStyle name="Ukupno" xfId="22" builtinId="25" customBuiltin="1"/>
    <cellStyle name="Unos" xfId="15" builtinId="20" customBuiltin="1"/>
    <cellStyle name="Valuta" xfId="6" builtinId="4" customBuiltin="1"/>
    <cellStyle name="Valuta [0]" xfId="7" builtinId="7" customBuiltin="1"/>
    <cellStyle name="Zarez" xfId="4" builtinId="3" customBuiltin="1"/>
    <cellStyle name="Zarez [0]" xfId="5" builtinId="6" customBuiltin="1"/>
  </cellStyles>
  <dxfs count="12">
    <dxf>
      <numFmt numFmtId="19" formatCode="d/m/yyyy"/>
      <alignment horizontal="left" vertical="center" textRotation="0" wrapText="0" indent="2" justifyLastLine="0" shrinkToFit="0" readingOrder="0"/>
    </dxf>
    <dxf>
      <alignment vertical="center" textRotation="0" wrapText="0" indent="0" justifyLastLine="0" shrinkToFit="0" readingOrder="0"/>
    </dxf>
    <dxf>
      <numFmt numFmtId="0" formatCode="General"/>
      <alignment horizontal="right" vertical="center" textRotation="0" wrapText="0" indent="1" justifyLastLine="0" shrinkToFit="0" readingOrder="0"/>
    </dxf>
    <dxf>
      <font>
        <b val="0"/>
        <i val="0"/>
        <strike val="0"/>
        <condense val="0"/>
        <extend val="0"/>
        <outline val="0"/>
        <shadow val="0"/>
        <u val="none"/>
        <vertAlign val="baseline"/>
        <sz val="10"/>
        <color theme="3"/>
        <name val="Calibri"/>
        <scheme val="minor"/>
      </font>
      <numFmt numFmtId="0" formatCode="General"/>
      <fill>
        <patternFill patternType="solid">
          <fgColor indexed="64"/>
          <bgColor theme="0"/>
        </patternFill>
      </fill>
      <alignment horizontal="left" vertical="center" textRotation="0" wrapText="0" indent="2"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0"/>
        <color theme="3"/>
        <name val="Calibri"/>
        <scheme val="minor"/>
      </font>
      <numFmt numFmtId="173" formatCode="[h]:mm:ss;@"/>
      <fill>
        <patternFill patternType="none">
          <fgColor indexed="64"/>
          <bgColor indexed="65"/>
        </patternFill>
      </fill>
      <alignment horizontal="general" vertical="center" textRotation="0" wrapText="0" indent="0" justifyLastLine="0" shrinkToFit="0" readingOrder="0"/>
    </dxf>
    <dxf>
      <numFmt numFmtId="174" formatCode="[$-409]h:mm\ AM/PM;@"/>
      <alignment horizontal="right" vertical="center" textRotation="0" wrapText="0" indent="1" justifyLastLine="0" shrinkToFit="0" readingOrder="0"/>
    </dxf>
    <dxf>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0"/>
        <color theme="3"/>
        <name val="Calibri"/>
        <scheme val="minor"/>
      </font>
      <fill>
        <patternFill patternType="none">
          <fgColor indexed="64"/>
          <bgColor indexed="65"/>
        </patternFill>
      </fill>
      <alignment horizontal="general" vertical="center" textRotation="0" wrapText="0" indent="0" justifyLastLine="0" shrinkToFit="0" readingOrder="0"/>
    </dxf>
    <dxf>
      <font>
        <color theme="3"/>
      </font>
      <border>
        <bottom style="medium">
          <color theme="2"/>
        </bottom>
      </border>
    </dxf>
    <dxf>
      <border>
        <bottom style="thin">
          <color theme="2"/>
        </bottom>
        <horizontal style="thin">
          <color theme="2"/>
        </horizontal>
      </border>
    </dxf>
  </dxfs>
  <tableStyles count="1" defaultPivotStyle="PivotStyleLight8">
    <tableStyle name="Evidencija aktivnosti" pivot="0" count="2" xr9:uid="{00000000-0011-0000-FFFF-FFFF00000000}">
      <tableStyleElement type="wholeTable" dxfId="11"/>
      <tableStyleElement type="header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r-Latn-R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accent1">
                    <a:lumMod val="75000"/>
                  </a:schemeClr>
                </a:solidFill>
                <a:latin typeface="Calibri"/>
                <a:ea typeface="Calibri"/>
                <a:cs typeface="Calibri"/>
              </a:defRPr>
            </a:pPr>
            <a:r>
              <a:rPr lang="en-US"/>
              <a:t>Kalorije potrošene u aktivnosti</a:t>
            </a:r>
          </a:p>
        </c:rich>
      </c:tx>
      <c:layout>
        <c:manualLayout>
          <c:xMode val="edge"/>
          <c:yMode val="edge"/>
          <c:x val="1.4528247989487869E-2"/>
          <c:y val="6.4122965021529171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accent1">
                  <a:lumMod val="75000"/>
                </a:schemeClr>
              </a:solidFill>
              <a:latin typeface="Calibri"/>
              <a:ea typeface="Calibri"/>
              <a:cs typeface="Calibri"/>
            </a:defRPr>
          </a:pPr>
          <a:endParaRPr lang="sr-Latn-RS"/>
        </a:p>
      </c:txPr>
    </c:title>
    <c:autoTitleDeleted val="0"/>
    <c:plotArea>
      <c:layout>
        <c:manualLayout>
          <c:layoutTarget val="inner"/>
          <c:xMode val="edge"/>
          <c:yMode val="edge"/>
          <c:x val="2.1208759161515066E-2"/>
          <c:y val="0.36579555006604564"/>
          <c:w val="0.80419334610200754"/>
          <c:h val="0.44821985487108229"/>
        </c:manualLayout>
      </c:layout>
      <c:barChart>
        <c:barDir val="bar"/>
        <c:grouping val="stacked"/>
        <c:varyColors val="0"/>
        <c:ser>
          <c:idx val="0"/>
          <c:order val="0"/>
          <c:tx>
            <c:strRef>
              <c:f>'Praćenje aktivnosti'!$A$3</c:f>
              <c:strCache>
                <c:ptCount val="1"/>
                <c:pt idx="0">
                  <c:v>Vožnja bicikla</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'Praćenje aktivnosti'!$A$1</c:f>
              <c:strCache>
                <c:ptCount val="1"/>
                <c:pt idx="0">
                  <c:v>Praćenje aktivnosti</c:v>
                </c:pt>
              </c:strCache>
            </c:strRef>
          </c:cat>
          <c:val>
            <c:numRef>
              <c:f>'Praćenje aktivnosti'!$B$5</c:f>
              <c:numCache>
                <c:formatCode>0</c:formatCode>
                <c:ptCount val="1"/>
                <c:pt idx="0">
                  <c:v>847</c:v>
                </c:pt>
              </c:numCache>
            </c:numRef>
          </c:val>
          <c:extLst>
            <c:ext xmlns:c16="http://schemas.microsoft.com/office/drawing/2014/chart" uri="{C3380CC4-5D6E-409C-BE32-E72D297353CC}">
              <c16:uniqueId val="{00000000-6435-4E50-8E08-17A8A990922F}"/>
            </c:ext>
          </c:extLst>
        </c:ser>
        <c:ser>
          <c:idx val="1"/>
          <c:order val="1"/>
          <c:tx>
            <c:strRef>
              <c:f>'Praćenje aktivnosti'!$A$7</c:f>
              <c:strCache>
                <c:ptCount val="1"/>
                <c:pt idx="0">
                  <c:v>Plivanje</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'Praćenje aktivnosti'!$A$1</c:f>
              <c:strCache>
                <c:ptCount val="1"/>
                <c:pt idx="0">
                  <c:v>Praćenje aktivnosti</c:v>
                </c:pt>
              </c:strCache>
            </c:strRef>
          </c:cat>
          <c:val>
            <c:numRef>
              <c:f>'Praćenje aktivnosti'!$B$9</c:f>
              <c:numCache>
                <c:formatCode>0</c:formatCode>
                <c:ptCount val="1"/>
                <c:pt idx="0">
                  <c:v>237</c:v>
                </c:pt>
              </c:numCache>
            </c:numRef>
          </c:val>
          <c:extLst>
            <c:ext xmlns:c16="http://schemas.microsoft.com/office/drawing/2014/chart" uri="{C3380CC4-5D6E-409C-BE32-E72D297353CC}">
              <c16:uniqueId val="{00000001-6435-4E50-8E08-17A8A990922F}"/>
            </c:ext>
          </c:extLst>
        </c:ser>
        <c:ser>
          <c:idx val="2"/>
          <c:order val="2"/>
          <c:tx>
            <c:strRef>
              <c:f>'Praćenje aktivnosti'!$A$11</c:f>
              <c:strCache>
                <c:ptCount val="1"/>
                <c:pt idx="0">
                  <c:v>Aktivnost 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'Praćenje aktivnosti'!$A$1</c:f>
              <c:strCache>
                <c:ptCount val="1"/>
                <c:pt idx="0">
                  <c:v>Praćenje aktivnosti</c:v>
                </c:pt>
              </c:strCache>
            </c:strRef>
          </c:cat>
          <c:val>
            <c:numRef>
              <c:f>'Praćenje aktivnosti'!$B$13</c:f>
              <c:numCache>
                <c:formatCode>0</c:formatCode>
                <c:ptCount val="1"/>
                <c:pt idx="0">
                  <c:v>150</c:v>
                </c:pt>
              </c:numCache>
            </c:numRef>
          </c:val>
          <c:extLst>
            <c:ext xmlns:c16="http://schemas.microsoft.com/office/drawing/2014/chart" uri="{C3380CC4-5D6E-409C-BE32-E72D297353CC}">
              <c16:uniqueId val="{00000002-6435-4E50-8E08-17A8A990922F}"/>
            </c:ext>
          </c:extLst>
        </c:ser>
        <c:ser>
          <c:idx val="3"/>
          <c:order val="3"/>
          <c:tx>
            <c:strRef>
              <c:f>'Praćenje aktivnosti'!$A$15</c:f>
              <c:strCache>
                <c:ptCount val="1"/>
                <c:pt idx="0">
                  <c:v>Aktivnost 4</c:v>
                </c:pt>
              </c:strCache>
            </c:strRef>
          </c:tx>
          <c:spPr>
            <a:solidFill>
              <a:schemeClr val="accent4">
                <a:lumMod val="5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'Praćenje aktivnosti'!$A$1</c:f>
              <c:strCache>
                <c:ptCount val="1"/>
                <c:pt idx="0">
                  <c:v>Praćenje aktivnosti</c:v>
                </c:pt>
              </c:strCache>
            </c:strRef>
          </c:cat>
          <c:val>
            <c:numRef>
              <c:f>'Praćenje aktivnosti'!$B$17</c:f>
              <c:numCache>
                <c:formatCode>0</c:formatCode>
                <c:ptCount val="1"/>
                <c:pt idx="0">
                  <c:v>115</c:v>
                </c:pt>
              </c:numCache>
            </c:numRef>
          </c:val>
          <c:extLst>
            <c:ext xmlns:c16="http://schemas.microsoft.com/office/drawing/2014/chart" uri="{C3380CC4-5D6E-409C-BE32-E72D297353CC}">
              <c16:uniqueId val="{00000003-6435-4E50-8E08-17A8A990922F}"/>
            </c:ext>
          </c:extLst>
        </c:ser>
        <c:ser>
          <c:idx val="4"/>
          <c:order val="4"/>
          <c:tx>
            <c:strRef>
              <c:f>'Praćenje aktivnosti'!$A$19</c:f>
              <c:strCache>
                <c:ptCount val="1"/>
                <c:pt idx="0">
                  <c:v>Aktivnost 5</c:v>
                </c:pt>
              </c:strCache>
            </c:strRef>
          </c:tx>
          <c:spPr>
            <a:solidFill>
              <a:schemeClr val="accent5">
                <a:lumMod val="75000"/>
              </a:schemeClr>
            </a:solidFill>
            <a:ln>
              <a:noFill/>
            </a:ln>
            <a:effectLst/>
          </c:spPr>
          <c:invertIfNegative val="0"/>
          <c:dPt>
            <c:idx val="0"/>
            <c:invertIfNegative val="0"/>
            <c:bubble3D val="0"/>
            <c:spPr>
              <a:solidFill>
                <a:schemeClr val="accent5">
                  <a:lumMod val="50000"/>
                </a:schemeClr>
              </a:solidFill>
              <a:ln>
                <a:noFill/>
              </a:ln>
              <a:effectLst/>
            </c:spPr>
            <c:extLst>
              <c:ext xmlns:c16="http://schemas.microsoft.com/office/drawing/2014/chart" uri="{C3380CC4-5D6E-409C-BE32-E72D297353CC}">
                <c16:uniqueId val="{0000000B-6435-4E50-8E08-17A8A990922F}"/>
              </c:ext>
            </c:extLst>
          </c:dPt>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'Praćenje aktivnosti'!$A$1</c:f>
              <c:strCache>
                <c:ptCount val="1"/>
                <c:pt idx="0">
                  <c:v>Praćenje aktivnosti</c:v>
                </c:pt>
              </c:strCache>
            </c:strRef>
          </c:cat>
          <c:val>
            <c:numRef>
              <c:f>'Praćenje aktivnosti'!$B$21</c:f>
              <c:numCache>
                <c:formatCode>0</c:formatCode>
                <c:ptCount val="1"/>
                <c:pt idx="0">
                  <c:v>345</c:v>
                </c:pt>
              </c:numCache>
            </c:numRef>
          </c:val>
          <c:extLst>
            <c:ext xmlns:c16="http://schemas.microsoft.com/office/drawing/2014/chart" uri="{C3380CC4-5D6E-409C-BE32-E72D297353CC}">
              <c16:uniqueId val="{00000004-6435-4E50-8E08-17A8A990922F}"/>
            </c:ext>
          </c:extLst>
        </c:ser>
        <c:dLbls>
          <c:showLegendKey val="0"/>
          <c:showVal val="0"/>
          <c:showCatName val="0"/>
          <c:showSerName val="0"/>
          <c:showPercent val="0"/>
          <c:showBubbleSize val="0"/>
        </c:dLbls>
        <c:gapWidth val="40"/>
        <c:overlap val="100"/>
        <c:axId val="494667488"/>
        <c:axId val="491718096"/>
      </c:barChart>
      <c:catAx>
        <c:axId val="494667488"/>
        <c:scaling>
          <c:orientation val="minMax"/>
        </c:scaling>
        <c:delete val="1"/>
        <c:axPos val="l"/>
        <c:numFmt formatCode="General" sourceLinked="1"/>
        <c:majorTickMark val="none"/>
        <c:minorTickMark val="none"/>
        <c:tickLblPos val="nextTo"/>
        <c:crossAx val="491718096"/>
        <c:crosses val="autoZero"/>
        <c:auto val="1"/>
        <c:lblAlgn val="ctr"/>
        <c:lblOffset val="100"/>
        <c:noMultiLvlLbl val="0"/>
      </c:catAx>
      <c:valAx>
        <c:axId val="4917180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r-Latn-RS"/>
          </a:p>
        </c:txPr>
        <c:crossAx val="494667488"/>
        <c:crosses val="autoZero"/>
        <c:crossBetween val="between"/>
      </c:valAx>
      <c:spPr>
        <a:noFill/>
        <a:ln>
          <a:noFill/>
        </a:ln>
        <a:effectLst/>
      </c:spPr>
    </c:plotArea>
    <c:legend>
      <c:legendPos val="r"/>
      <c:layout>
        <c:manualLayout>
          <c:xMode val="edge"/>
          <c:yMode val="edge"/>
          <c:x val="0.8530019153011279"/>
          <c:y val="0.28856020448424341"/>
          <c:w val="0.14510866141732284"/>
          <c:h val="0.6753853807489749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alibri"/>
              <a:ea typeface="Calibri"/>
              <a:cs typeface="Calibri"/>
            </a:defRPr>
          </a:pPr>
          <a:endParaRPr lang="sr-Latn-RS"/>
        </a:p>
      </c:txPr>
    </c:legend>
    <c:plotVisOnly val="1"/>
    <c:dispBlanksAs val="gap"/>
    <c:showDLblsOverMax val="0"/>
  </c:chart>
  <c:spPr>
    <a:noFill/>
    <a:ln w="9525" cap="flat" cmpd="sng" algn="ctr">
      <a:noFill/>
      <a:round/>
    </a:ln>
    <a:effectLst/>
  </c:spPr>
  <c:txPr>
    <a:bodyPr/>
    <a:lstStyle/>
    <a:p>
      <a:pPr>
        <a:defRPr sz="1200"/>
      </a:pPr>
      <a:endParaRPr lang="sr-Latn-R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3</xdr:col>
      <xdr:colOff>38100</xdr:colOff>
      <xdr:row>0</xdr:row>
      <xdr:rowOff>57150</xdr:rowOff>
    </xdr:from>
    <xdr:to>
      <xdr:col>11</xdr:col>
      <xdr:colOff>19050</xdr:colOff>
      <xdr:row>2</xdr:row>
      <xdr:rowOff>219075</xdr:rowOff>
    </xdr:to>
    <xdr:graphicFrame macro="">
      <xdr:nvGraphicFramePr>
        <xdr:cNvPr id="2" name="Potrošene kalorije" descr="Naslagani trakasti grafikon koji pokazuje ukupne potrošene kalorije po aktivnosti">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a" displayName="Lista" ref="D5:K12" totalsRowShown="0" headerRowDxfId="9" dataDxfId="8">
  <tableColumns count="8">
    <tableColumn id="1" xr3:uid="{00000000-0010-0000-0000-000001000000}" name="Datum" dataDxfId="0"/>
    <tableColumn id="2" xr3:uid="{00000000-0010-0000-0000-000002000000}" name="Aktivnost" dataDxfId="7"/>
    <tableColumn id="9" xr3:uid="{00000000-0010-0000-0000-000009000000}" name="Vreme početka" dataDxfId="6"/>
    <tableColumn id="10" xr3:uid="{00000000-0010-0000-0000-00000A000000}" name="Trajanje" dataDxfId="5"/>
    <tableColumn id="3" xr3:uid="{00000000-0010-0000-0000-000003000000}" name="Ukupno" dataDxfId="4"/>
    <tableColumn id="4" xr3:uid="{00000000-0010-0000-0000-000004000000}" name="Jedinica" dataDxfId="3">
      <calculatedColumnFormula>IFERROR(VLOOKUP(Lista[[#This Row],[Aktivnost]],TraženjeAktivnosti,2,FALSE),"")</calculatedColumnFormula>
    </tableColumn>
    <tableColumn id="5" xr3:uid="{00000000-0010-0000-0000-000005000000}" name="Kalorije" dataDxfId="2"/>
    <tableColumn id="7" xr3:uid="{00000000-0010-0000-0000-000007000000}" name="Napomena" dataDxfId="1"/>
  </tableColumns>
  <tableStyleInfo name="Evidencija aktivnosti" showFirstColumn="0" showLastColumn="0" showRowStripes="1" showColumnStripes="0"/>
  <extLst>
    <ext xmlns:x14="http://schemas.microsoft.com/office/spreadsheetml/2009/9/main" uri="{504A1905-F514-4f6f-8877-14C23A59335A}">
      <x14:table altTextSummary="Unesite datum, aktivnosti, vreme početka, trajanje, ukupnu vrednost, kalorije i beleške u ovu tabelu. Jedinica se automatski ažurira"/>
    </ext>
  </extLst>
</table>
</file>

<file path=xl/theme/theme11.xml><?xml version="1.0" encoding="utf-8"?>
<a:theme xmlns:a="http://schemas.openxmlformats.org/drawingml/2006/main" name="Office Theme">
  <a:themeElements>
    <a:clrScheme name="Activity Log">
      <a:dk1>
        <a:sysClr val="windowText" lastClr="000000"/>
      </a:dk1>
      <a:lt1>
        <a:sysClr val="window" lastClr="FFFFFF"/>
      </a:lt1>
      <a:dk2>
        <a:srgbClr val="414141"/>
      </a:dk2>
      <a:lt2>
        <a:srgbClr val="F0F0F0"/>
      </a:lt2>
      <a:accent1>
        <a:srgbClr val="F01414"/>
      </a:accent1>
      <a:accent2>
        <a:srgbClr val="2895BF"/>
      </a:accent2>
      <a:accent3>
        <a:srgbClr val="BF1A8D"/>
      </a:accent3>
      <a:accent4>
        <a:srgbClr val="FF9900"/>
      </a:accent4>
      <a:accent5>
        <a:srgbClr val="9B9B9B"/>
      </a:accent5>
      <a:accent6>
        <a:srgbClr val="CD865B"/>
      </a:accent6>
      <a:hlink>
        <a:srgbClr val="0095BF"/>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K24"/>
  <sheetViews>
    <sheetView showGridLines="0" tabSelected="1" zoomScaleNormal="100" workbookViewId="0">
      <selection sqref="A1:C1"/>
    </sheetView>
  </sheetViews>
  <sheetFormatPr defaultRowHeight="30" customHeight="1" x14ac:dyDescent="0.35"/>
  <cols>
    <col min="1" max="1" width="14.453125" style="2" customWidth="1"/>
    <col min="2" max="2" width="16" style="2" customWidth="1"/>
    <col min="3" max="3" width="11.54296875" style="24" customWidth="1"/>
    <col min="4" max="4" width="14.26953125" style="2" customWidth="1"/>
    <col min="5" max="5" width="18.7265625" style="2" customWidth="1"/>
    <col min="6" max="6" width="16.81640625" style="2" customWidth="1"/>
    <col min="7" max="7" width="11.7265625" style="2" customWidth="1"/>
    <col min="8" max="8" width="9.7265625" style="2" customWidth="1"/>
    <col min="9" max="9" width="14.1796875" style="1" customWidth="1"/>
    <col min="10" max="10" width="10.453125" customWidth="1"/>
    <col min="11" max="11" width="36.54296875" customWidth="1"/>
  </cols>
  <sheetData>
    <row r="1" spans="1:11" ht="33" customHeight="1" x14ac:dyDescent="0.35">
      <c r="A1" s="50" t="s">
        <v>0</v>
      </c>
      <c r="B1" s="50"/>
      <c r="C1" s="51"/>
      <c r="D1" s="46"/>
      <c r="E1" s="47"/>
      <c r="F1" s="47"/>
      <c r="G1" s="47"/>
      <c r="H1" s="47"/>
      <c r="I1" s="47"/>
      <c r="J1" s="47"/>
      <c r="K1" s="47"/>
    </row>
    <row r="2" spans="1:11" ht="77.25" customHeight="1" x14ac:dyDescent="0.35">
      <c r="A2" s="48" t="s">
        <v>1</v>
      </c>
      <c r="B2" s="48"/>
      <c r="C2" s="49"/>
      <c r="D2" s="46"/>
      <c r="E2" s="47"/>
      <c r="F2" s="47"/>
      <c r="G2" s="47"/>
      <c r="H2" s="47"/>
      <c r="I2" s="47"/>
      <c r="J2" s="47"/>
      <c r="K2" s="47"/>
    </row>
    <row r="3" spans="1:11" ht="18" customHeight="1" x14ac:dyDescent="0.35">
      <c r="A3" s="38" t="s">
        <v>2</v>
      </c>
      <c r="B3" s="34">
        <f>SUMIF(Lista[Aktivnost],Kategorija1,Lista[Ukupno])</f>
        <v>19.46</v>
      </c>
      <c r="C3" s="16"/>
      <c r="D3" s="46"/>
      <c r="E3" s="47"/>
      <c r="F3" s="47"/>
      <c r="G3" s="47"/>
      <c r="H3" s="47"/>
      <c r="I3" s="47"/>
      <c r="J3" s="47"/>
      <c r="K3" s="47"/>
    </row>
    <row r="4" spans="1:11" ht="30" customHeight="1" x14ac:dyDescent="0.35">
      <c r="A4" s="38"/>
      <c r="B4" s="34"/>
      <c r="C4" s="17" t="s">
        <v>23</v>
      </c>
      <c r="D4" s="46"/>
      <c r="E4" s="47"/>
      <c r="F4" s="47"/>
      <c r="G4" s="47"/>
      <c r="H4" s="47"/>
      <c r="I4" s="47"/>
      <c r="J4" s="47"/>
      <c r="K4" s="47"/>
    </row>
    <row r="5" spans="1:11" ht="30" customHeight="1" x14ac:dyDescent="0.35">
      <c r="A5" s="38"/>
      <c r="B5" s="35">
        <f>SUMIF(Lista[Aktivnost],Kategorija1,Lista[Kalorije])</f>
        <v>847</v>
      </c>
      <c r="C5" s="18" t="s">
        <v>8</v>
      </c>
      <c r="D5" s="13" t="s">
        <v>12</v>
      </c>
      <c r="E5" s="4" t="s">
        <v>13</v>
      </c>
      <c r="F5" s="12" t="s">
        <v>14</v>
      </c>
      <c r="G5" s="11" t="s">
        <v>15</v>
      </c>
      <c r="H5" s="11" t="s">
        <v>7</v>
      </c>
      <c r="I5" s="13" t="s">
        <v>16</v>
      </c>
      <c r="J5" s="12" t="s">
        <v>8</v>
      </c>
      <c r="K5" s="4" t="s">
        <v>17</v>
      </c>
    </row>
    <row r="6" spans="1:11" ht="30" customHeight="1" thickBot="1" x14ac:dyDescent="0.4">
      <c r="A6" s="39"/>
      <c r="B6" s="36"/>
      <c r="C6" s="19"/>
      <c r="D6" s="23" t="s">
        <v>12</v>
      </c>
      <c r="E6" s="4" t="s">
        <v>2</v>
      </c>
      <c r="F6" s="27">
        <v>0.66666666666666663</v>
      </c>
      <c r="G6" s="28">
        <v>1.5972222222222224E-2</v>
      </c>
      <c r="H6" s="5">
        <v>3.66</v>
      </c>
      <c r="I6" s="9" t="str">
        <f>IFERROR(VLOOKUP(Lista[[#This Row],[Aktivnost]],TraženjeAktivnosti,2,FALSE),"")</f>
        <v>Kilometri</v>
      </c>
      <c r="J6" s="7">
        <v>173</v>
      </c>
      <c r="K6" s="4" t="s">
        <v>18</v>
      </c>
    </row>
    <row r="7" spans="1:11" ht="30" customHeight="1" thickTop="1" x14ac:dyDescent="0.35">
      <c r="A7" s="37" t="s">
        <v>3</v>
      </c>
      <c r="B7" s="34">
        <f>SUMIF(Lista[Aktivnost],Kategorija2,Lista[Ukupno])</f>
        <v>1700</v>
      </c>
      <c r="C7" s="20"/>
      <c r="D7" s="23" t="s">
        <v>12</v>
      </c>
      <c r="E7" s="4" t="s">
        <v>2</v>
      </c>
      <c r="F7" s="29">
        <v>0.60416666666666663</v>
      </c>
      <c r="G7" s="28">
        <v>3.125E-2</v>
      </c>
      <c r="H7" s="5">
        <v>7.8</v>
      </c>
      <c r="I7" s="9" t="str">
        <f>IFERROR(VLOOKUP(Lista[[#This Row],[Aktivnost]],TraženjeAktivnosti,2,FALSE),"")</f>
        <v>Kilometri</v>
      </c>
      <c r="J7" s="7">
        <v>330</v>
      </c>
      <c r="K7" s="4" t="s">
        <v>19</v>
      </c>
    </row>
    <row r="8" spans="1:11" ht="30" customHeight="1" x14ac:dyDescent="0.35">
      <c r="A8" s="38"/>
      <c r="B8" s="34"/>
      <c r="C8" s="17" t="s">
        <v>9</v>
      </c>
      <c r="D8" s="23" t="s">
        <v>12</v>
      </c>
      <c r="E8" s="4" t="s">
        <v>3</v>
      </c>
      <c r="F8" s="29">
        <v>0.41666666666666669</v>
      </c>
      <c r="G8" s="28">
        <v>2.0833333333333332E-2</v>
      </c>
      <c r="H8" s="5">
        <v>1700</v>
      </c>
      <c r="I8" s="9" t="str">
        <f>IFERROR(VLOOKUP(Lista[[#This Row],[Aktivnost]],TraženjeAktivnosti,2,FALSE),"")</f>
        <v>Metri</v>
      </c>
      <c r="J8" s="7">
        <v>237</v>
      </c>
      <c r="K8" s="4" t="s">
        <v>20</v>
      </c>
    </row>
    <row r="9" spans="1:11" ht="30" customHeight="1" x14ac:dyDescent="0.35">
      <c r="A9" s="38"/>
      <c r="B9" s="35">
        <f>SUMIF(Lista[Aktivnost],Kategorija2,Lista[Kalorije])</f>
        <v>237</v>
      </c>
      <c r="C9" s="18" t="s">
        <v>8</v>
      </c>
      <c r="D9" s="23" t="s">
        <v>12</v>
      </c>
      <c r="E9" s="4" t="s">
        <v>4</v>
      </c>
      <c r="F9" s="29">
        <v>0.5625</v>
      </c>
      <c r="G9" s="28">
        <v>2.4305555555555556E-2</v>
      </c>
      <c r="H9" s="5">
        <v>3227</v>
      </c>
      <c r="I9" s="9" t="str">
        <f>IFERROR(VLOOKUP(Lista[[#This Row],[Aktivnost]],TraženjeAktivnosti,2,FALSE),"")</f>
        <v>Koraci</v>
      </c>
      <c r="J9" s="7">
        <v>150</v>
      </c>
      <c r="K9" s="4"/>
    </row>
    <row r="10" spans="1:11" ht="30" customHeight="1" thickBot="1" x14ac:dyDescent="0.4">
      <c r="A10" s="39"/>
      <c r="B10" s="36"/>
      <c r="C10" s="21"/>
      <c r="D10" s="23" t="s">
        <v>12</v>
      </c>
      <c r="E10" s="4" t="s">
        <v>5</v>
      </c>
      <c r="F10" s="29">
        <v>0.22916666666666666</v>
      </c>
      <c r="G10" s="28">
        <v>2.0833333333333332E-2</v>
      </c>
      <c r="H10" s="5">
        <v>30</v>
      </c>
      <c r="I10" s="9" t="str">
        <f>IFERROR(VLOOKUP(Lista[[#This Row],[Aktivnost]],TraženjeAktivnosti,2,FALSE),"")</f>
        <v>Ponavljanja</v>
      </c>
      <c r="J10" s="7">
        <v>115</v>
      </c>
      <c r="K10" s="4"/>
    </row>
    <row r="11" spans="1:11" ht="30" customHeight="1" thickTop="1" x14ac:dyDescent="0.35">
      <c r="A11" s="37" t="s">
        <v>4</v>
      </c>
      <c r="B11" s="34">
        <f>SUMIF(Lista[Aktivnost],Kategorija3,Lista[Ukupno])</f>
        <v>3227</v>
      </c>
      <c r="C11" s="20"/>
      <c r="D11" s="23" t="s">
        <v>12</v>
      </c>
      <c r="E11" s="6" t="s">
        <v>6</v>
      </c>
      <c r="F11" s="30">
        <v>0.25</v>
      </c>
      <c r="G11" s="31">
        <v>3.125E-2</v>
      </c>
      <c r="H11" s="6">
        <v>5</v>
      </c>
      <c r="I11" s="10" t="str">
        <f>IFERROR(VLOOKUP(Lista[[#This Row],[Aktivnost]],TraženjeAktivnosti,2,FALSE),"")</f>
        <v>Kilometri</v>
      </c>
      <c r="J11" s="8">
        <v>345</v>
      </c>
      <c r="K11" s="25"/>
    </row>
    <row r="12" spans="1:11" ht="30" customHeight="1" x14ac:dyDescent="0.35">
      <c r="A12" s="38"/>
      <c r="B12" s="34"/>
      <c r="C12" s="17" t="s">
        <v>10</v>
      </c>
      <c r="D12" s="23" t="s">
        <v>12</v>
      </c>
      <c r="E12" s="6" t="s">
        <v>2</v>
      </c>
      <c r="F12" s="30">
        <v>0.41666666666666669</v>
      </c>
      <c r="G12" s="31">
        <v>2.7777777777777776E-2</v>
      </c>
      <c r="H12" s="6">
        <v>8</v>
      </c>
      <c r="I12" s="10" t="str">
        <f>IFERROR(VLOOKUP(Lista[[#This Row],[Aktivnost]],TraženjeAktivnosti,2,FALSE),"")</f>
        <v>Kilometri</v>
      </c>
      <c r="J12" s="8">
        <v>344</v>
      </c>
      <c r="K12" s="14"/>
    </row>
    <row r="13" spans="1:11" ht="30" customHeight="1" x14ac:dyDescent="0.35">
      <c r="A13" s="38"/>
      <c r="B13" s="35">
        <f>SUMIF(Lista[Aktivnost],Kategorija3,Lista[Kalorije])</f>
        <v>150</v>
      </c>
      <c r="C13" s="18" t="s">
        <v>8</v>
      </c>
      <c r="D13" s="22"/>
      <c r="F13" s="3"/>
      <c r="I13" s="26"/>
      <c r="K13" s="4"/>
    </row>
    <row r="14" spans="1:11" ht="30" customHeight="1" thickBot="1" x14ac:dyDescent="0.4">
      <c r="A14" s="38"/>
      <c r="B14" s="36"/>
      <c r="C14" s="16"/>
      <c r="D14" s="22"/>
      <c r="F14" s="3"/>
      <c r="I14" s="26"/>
      <c r="K14" s="4"/>
    </row>
    <row r="15" spans="1:11" ht="30" customHeight="1" thickTop="1" x14ac:dyDescent="0.35">
      <c r="A15" s="37" t="s">
        <v>5</v>
      </c>
      <c r="B15" s="34">
        <f>SUMIF(Lista[Aktivnost],Kategorija4,Lista[Ukupno])</f>
        <v>30</v>
      </c>
      <c r="C15" s="20"/>
      <c r="D15" s="22"/>
      <c r="F15" s="3"/>
      <c r="I15" s="26"/>
      <c r="K15" s="4"/>
    </row>
    <row r="16" spans="1:11" ht="30" customHeight="1" x14ac:dyDescent="0.35">
      <c r="A16" s="38"/>
      <c r="B16" s="34"/>
      <c r="C16" s="17" t="s">
        <v>11</v>
      </c>
      <c r="D16" s="22"/>
      <c r="F16" s="3"/>
      <c r="I16" s="26"/>
      <c r="K16" s="25"/>
    </row>
    <row r="17" spans="1:9" ht="30" customHeight="1" x14ac:dyDescent="0.35">
      <c r="A17" s="38"/>
      <c r="B17" s="35">
        <f>SUMIF(Lista[Aktivnost],Kategorija4,Lista[Kalorije])</f>
        <v>115</v>
      </c>
      <c r="C17" s="18" t="s">
        <v>8</v>
      </c>
      <c r="D17" s="22"/>
      <c r="F17" s="3"/>
      <c r="I17" s="26"/>
    </row>
    <row r="18" spans="1:9" ht="30" customHeight="1" thickBot="1" x14ac:dyDescent="0.4">
      <c r="A18" s="38"/>
      <c r="B18" s="36"/>
      <c r="C18" s="21"/>
      <c r="D18" s="22"/>
      <c r="F18" s="3"/>
      <c r="I18" s="26"/>
    </row>
    <row r="19" spans="1:9" ht="30" customHeight="1" thickTop="1" x14ac:dyDescent="0.35">
      <c r="A19" s="44" t="s">
        <v>6</v>
      </c>
      <c r="B19" s="34">
        <f>SUMIF(Lista[Aktivnost],Kategorija5,Lista[Ukupno])</f>
        <v>5</v>
      </c>
      <c r="C19" s="20"/>
      <c r="D19" s="22"/>
      <c r="F19" s="3"/>
      <c r="I19" s="26"/>
    </row>
    <row r="20" spans="1:9" ht="30" customHeight="1" x14ac:dyDescent="0.35">
      <c r="A20" s="45"/>
      <c r="B20" s="34"/>
      <c r="C20" s="17" t="s">
        <v>23</v>
      </c>
      <c r="D20" s="22"/>
      <c r="F20" s="3"/>
      <c r="I20" s="26"/>
    </row>
    <row r="21" spans="1:9" ht="30" customHeight="1" x14ac:dyDescent="0.35">
      <c r="A21" s="45"/>
      <c r="B21" s="35">
        <f>SUMIF(Lista[Aktivnost],Kategorija5,Lista[Kalorije])</f>
        <v>345</v>
      </c>
      <c r="C21" s="18" t="s">
        <v>8</v>
      </c>
      <c r="D21" s="22"/>
      <c r="F21" s="3"/>
      <c r="I21" s="26"/>
    </row>
    <row r="22" spans="1:9" ht="30" customHeight="1" thickBot="1" x14ac:dyDescent="0.4">
      <c r="A22" s="45"/>
      <c r="B22" s="36"/>
      <c r="C22" s="16"/>
      <c r="D22" s="22"/>
      <c r="F22" s="3"/>
      <c r="I22" s="26"/>
    </row>
    <row r="23" spans="1:9" ht="30" customHeight="1" thickTop="1" x14ac:dyDescent="0.35">
      <c r="A23" s="40" t="s">
        <v>7</v>
      </c>
      <c r="B23" s="42">
        <f>SUM(B21,B17,B13,B9,B5)</f>
        <v>1694</v>
      </c>
      <c r="C23" s="32" t="s">
        <v>8</v>
      </c>
      <c r="D23" s="22"/>
      <c r="F23" s="3"/>
      <c r="I23" s="26"/>
    </row>
    <row r="24" spans="1:9" ht="30" customHeight="1" x14ac:dyDescent="0.35">
      <c r="A24" s="41"/>
      <c r="B24" s="43"/>
      <c r="C24" s="33"/>
      <c r="D24" s="22"/>
      <c r="F24" s="3"/>
      <c r="I24" s="26"/>
    </row>
  </sheetData>
  <mergeCells count="21">
    <mergeCell ref="D1:K4"/>
    <mergeCell ref="A2:C2"/>
    <mergeCell ref="A3:A6"/>
    <mergeCell ref="B3:B4"/>
    <mergeCell ref="B5:B6"/>
    <mergeCell ref="A1:C1"/>
    <mergeCell ref="B7:B8"/>
    <mergeCell ref="B9:B10"/>
    <mergeCell ref="A7:A10"/>
    <mergeCell ref="A23:A24"/>
    <mergeCell ref="B23:B24"/>
    <mergeCell ref="A11:A14"/>
    <mergeCell ref="A15:A18"/>
    <mergeCell ref="A19:A22"/>
    <mergeCell ref="C23:C24"/>
    <mergeCell ref="B11:B12"/>
    <mergeCell ref="B13:B14"/>
    <mergeCell ref="B19:B20"/>
    <mergeCell ref="B21:B22"/>
    <mergeCell ref="B15:B16"/>
    <mergeCell ref="B17:B18"/>
  </mergeCells>
  <dataValidations count="23">
    <dataValidation type="custom" errorStyle="warning" allowBlank="1" showInputMessage="1" showErrorMessage="1" errorTitle="Ups!" error="Kalorije koje unesete u evidenciju rezimiraju se ovde za grafikon. Sve promene mogu dovesti do greške. Ako ste sigurni da želite da promenite ovo, kliknite na dugme „Da“. U suprotnom, kliknite na dugme „Otkaži“. " sqref="C23:C24" xr:uid="{00000000-0002-0000-0000-000001000000}">
      <formula1>"Kalorije"</formula1>
    </dataValidation>
    <dataValidation type="custom" errorStyle="warning" allowBlank="1" showInputMessage="1" showErrorMessage="1" errorTitle="Ups!" error="Kalorije koje unesete u evidenciju rezimiraju se ovde za grafikon. Sve promene mogu dovesti do greške. Ako ste sigurni da želite da izvršite ovu promenu, kliknite na dugme „Da“. Ako niste, kliknite na dugme „Otkaži“. " sqref="C5 C9 C13 C17 C21" xr:uid="{00000000-0002-0000-0000-000002000000}">
      <formula1>"Kalorije"</formula1>
    </dataValidation>
    <dataValidation type="list" errorStyle="warning" allowBlank="1" showInputMessage="1" showErrorMessage="1" error="Izaberite opciju „Jedinica“ sa liste u ovoj ćeliji. Izaberite OTKAŽI, a zatim pritisnite kombinaciju tastera ALT+STRELICA NADOLE za opcije, a zatim tastere STRELICA NADOLE i ENTER za izbor" prompt="Izaberite stavku „Jedinica“ u ovoj ćeliji. Pritisnite kombinaciju tastera ALT+STRELICA NADOLE za opcije, a zatim tastere STRELICA NADOLE i ENTER da biste izabrali. Oznaka kalorija je u ćeliji ispod" sqref="C20 C4 C8 C12 C16" xr:uid="{00000000-0002-0000-0000-000003000000}">
      <formula1>"Milje, Kilometri, Koraci, Krugovi, Jardi, Metri, Ponavljanja, Minuti"</formula1>
    </dataValidation>
    <dataValidation allowBlank="1" showInputMessage="1" showErrorMessage="1" prompt="Kreirajte praćenje aktivnosti na ovom radnom listu. Naslov je u ovoj ćeliji, informacije u ćeliji ispod i grafikon u ćeliji desno. Unesite detalje u tabelu liste i aktivnosti u ćelijama od A3 do A19" sqref="A1:C1" xr:uid="{00000000-0002-0000-0000-000004000000}"/>
    <dataValidation allowBlank="1" showInputMessage="1" showErrorMessage="1" prompt="Unesite datum u ovu kolonu, ispod ovog naslova" sqref="D5" xr:uid="{00000000-0002-0000-0000-000005000000}"/>
    <dataValidation allowBlank="1" showInputMessage="1" showErrorMessage="1" prompt="Izaberite aktivnost u ovoj koloni ispod ovog naslova. Prilagodite kategorije u ćelijama od A3 do A19 da biste ažurirali listu. Pritisnite kombinaciju tastera ALT+STRELICA NADOLE za opcije, a zatim tastere STRELICA NADOLE i ENTER za izbor" sqref="E5" xr:uid="{00000000-0002-0000-0000-000006000000}"/>
    <dataValidation allowBlank="1" showInputMessage="1" showErrorMessage="1" prompt="Unesite vreme početka u ovu kolonu, ispod ovog naslova" sqref="F5" xr:uid="{00000000-0002-0000-0000-000007000000}"/>
    <dataValidation allowBlank="1" showInputMessage="1" showErrorMessage="1" prompt="Unesite trajanje u ovu kolonu, ispod ovog naslova" sqref="G5" xr:uid="{00000000-0002-0000-0000-000008000000}"/>
    <dataValidation allowBlank="1" showInputMessage="1" showErrorMessage="1" prompt="Unesite ukupnu vrednost u ovu kolonu, ispod ovog naslova" sqref="H5" xr:uid="{00000000-0002-0000-0000-000009000000}"/>
    <dataValidation allowBlank="1" showInputMessage="1" showErrorMessage="1" prompt="Jedinica se automatski ažurira u ovoj koloni, ispod ovog naslova" sqref="I5" xr:uid="{00000000-0002-0000-0000-00000A000000}"/>
    <dataValidation allowBlank="1" showInputMessage="1" showErrorMessage="1" prompt="Unesite kalorije u ovu kolonu, ispod ovog naslova" sqref="J5" xr:uid="{00000000-0002-0000-0000-00000B000000}"/>
    <dataValidation allowBlank="1" showInputMessage="1" showErrorMessage="1" prompt="Unesite beleške u ovu kolonu, ispod ovog naslova" sqref="K5" xr:uid="{00000000-0002-0000-0000-00000C000000}"/>
    <dataValidation allowBlank="1" showInputMessage="1" showErrorMessage="1" prompt="Unesite aktivnost 1 u ovu ćeliju. Kategorije aktivnosti unetih u ćelije od A3 do A19 automatski se ažuriraju u tabeli „Lista“. Podaci se automatski ažuriraju u ćeliji sa desne strane" sqref="A3:A6" xr:uid="{00000000-0002-0000-0000-00000D000000}"/>
    <dataValidation allowBlank="1" showInputMessage="1" showErrorMessage="1" prompt="Podaci se automatski ažuriraju u ovoj ćeliji i u nastavku. Izaberite jedinicu u ćeliji sa desne strane" sqref="B3:B4 B7:B8 B11:B12 B15:B16 B19:B20" xr:uid="{00000000-0002-0000-0000-00000E000000}"/>
    <dataValidation allowBlank="1" showInputMessage="1" showErrorMessage="1" prompt="Kalorije potrošene kroz aktivnosti automatski se izračunavaju u ovoj ćeliji. Oznaka kalorija je u ćeliji desno" sqref="B21:B22 B17:B18 B13:B14 B9:B10 B5:B6" xr:uid="{00000000-0002-0000-0000-000011000000}"/>
    <dataValidation allowBlank="1" showInputMessage="1" showErrorMessage="1" prompt="Unesite aktivnost 2 u ovu ćeliju. Podaci se automatski ažuriraju u ćelijama sa desne strane" sqref="A7:A10" xr:uid="{00000000-0002-0000-0000-000012000000}"/>
    <dataValidation allowBlank="1" showInputMessage="1" showErrorMessage="1" prompt="Unesite aktivnost 3 u ovu ćeliju. Podaci se automatski ažuriraju u ćelijama sa desne strane" sqref="A11:A14" xr:uid="{00000000-0002-0000-0000-000013000000}"/>
    <dataValidation allowBlank="1" showInputMessage="1" showErrorMessage="1" prompt="Unesite aktivnost 4 u ovu ćeliju. Podaci se automatski ažuriraju u ćelijama sa desne strane" sqref="A15:A18" xr:uid="{00000000-0002-0000-0000-000014000000}"/>
    <dataValidation allowBlank="1" showInputMessage="1" showErrorMessage="1" prompt="Unesite aktivnost 5 u ovu ćeliju. Podaci se automatski ažuriraju u ćelijama sa desne strane. Ukupan broj potrošenih kalorija automatski se izračunava u ćeliji B23" sqref="A19:A22" xr:uid="{00000000-0002-0000-0000-000015000000}"/>
    <dataValidation allowBlank="1" showInputMessage="1" showErrorMessage="1" prompt="Ukupna vrednost se automatski izračunava u ćeliji sa desne strane" sqref="A23:A24" xr:uid="{00000000-0002-0000-0000-000016000000}"/>
    <dataValidation allowBlank="1" showInputMessage="1" showErrorMessage="1" prompt="Ukupna vrednost se automatski izračunava u ovoj ćeliji. Oznaka kalorija je u ćeliji desno" sqref="B23:B24" xr:uid="{00000000-0002-0000-0000-000017000000}"/>
    <dataValidation allowBlank="1" showInputMessage="1" showErrorMessage="1" prompt="Naslagani trakasti grafikon koji prikazuje ukupan broj kalorija potrošenih aktivnošću nalazi se u ovoj ćeliji. Unesite detalje u dolenavedenu tabelu." sqref="D1:K4" xr:uid="{53892C7E-C60C-4E4A-B49C-A4BE86DFF17D}"/>
    <dataValidation type="list" errorStyle="warning" allowBlank="1" showInputMessage="1" showErrorMessage="1" error="Izaberite aktivnost sa liste. Prilagodite kategorije u ćelijama A3–A19 da ažurirate listu. Izaberite OTKAŽI, a zatim pritisnite kombinaciju tastera ALT+STRELICA NADOLE za opcije, a zatim STRELICU NADOLE i ENTER za izbor" sqref="E6:E12" xr:uid="{00000000-0002-0000-0000-000000000000}">
      <formula1>ListaAktivnosti</formula1>
    </dataValidation>
  </dataValidations>
  <printOptions horizontalCentered="1"/>
  <pageMargins left="0.25" right="0.25" top="0.5" bottom="0.5" header="0.3" footer="0.3"/>
  <pageSetup paperSize="9" scale="55" fitToHeight="0" orientation="portrait" r:id="rId1"/>
  <headerFooter differentFirst="1">
    <oddFooter>Page &amp;P of &amp;N</oddFooter>
  </headerFooter>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C8"/>
  <sheetViews>
    <sheetView showGridLines="0" workbookViewId="0"/>
  </sheetViews>
  <sheetFormatPr defaultRowHeight="21.75" customHeight="1" x14ac:dyDescent="0.35"/>
  <cols>
    <col min="1" max="1" width="2.26953125" customWidth="1"/>
    <col min="2" max="2" width="24.26953125" customWidth="1"/>
    <col min="3" max="3" width="26.54296875" customWidth="1"/>
  </cols>
  <sheetData>
    <row r="1" spans="2:3" ht="36.75" customHeight="1" x14ac:dyDescent="0.35">
      <c r="B1" s="52" t="s">
        <v>21</v>
      </c>
      <c r="C1" s="52"/>
    </row>
    <row r="2" spans="2:3" ht="29.25" customHeight="1" x14ac:dyDescent="0.35">
      <c r="B2" s="53" t="s">
        <v>22</v>
      </c>
      <c r="C2" s="53"/>
    </row>
    <row r="3" spans="2:3" ht="29.25" customHeight="1" x14ac:dyDescent="0.35">
      <c r="B3" s="15" t="s">
        <v>13</v>
      </c>
      <c r="C3" s="15" t="s">
        <v>16</v>
      </c>
    </row>
    <row r="4" spans="2:3" ht="21.75" customHeight="1" x14ac:dyDescent="0.35">
      <c r="B4" t="str">
        <f>TRIM(Kategorija1)</f>
        <v>Vožnja bicikla</v>
      </c>
      <c r="C4" t="str">
        <f>Kategorija1Jedinica</f>
        <v>Kilometri</v>
      </c>
    </row>
    <row r="5" spans="2:3" ht="21.75" customHeight="1" x14ac:dyDescent="0.35">
      <c r="B5" t="str">
        <f>TRIM(Kategorija2)</f>
        <v>Plivanje</v>
      </c>
      <c r="C5" t="str">
        <f>Kategorija2Jedinica</f>
        <v>Metri</v>
      </c>
    </row>
    <row r="6" spans="2:3" ht="21.75" customHeight="1" x14ac:dyDescent="0.35">
      <c r="B6" t="str">
        <f>TRIM(Kategorija3)</f>
        <v>Aktivnost 3</v>
      </c>
      <c r="C6" t="str">
        <f>Kategorija3Jedinica</f>
        <v>Koraci</v>
      </c>
    </row>
    <row r="7" spans="2:3" ht="21.75" customHeight="1" x14ac:dyDescent="0.35">
      <c r="B7" t="str">
        <f>TRIM(Kategorija4)</f>
        <v>Aktivnost 4</v>
      </c>
      <c r="C7" t="str">
        <f>Kategorija4Jedinica</f>
        <v>Ponavljanja</v>
      </c>
    </row>
    <row r="8" spans="2:3" ht="21.75" customHeight="1" x14ac:dyDescent="0.35">
      <c r="B8" t="str">
        <f>TRIM(Kategorija5)</f>
        <v>Aktivnost 5</v>
      </c>
      <c r="C8" t="str">
        <f>Kategorija5Jedinica</f>
        <v>Kilometri</v>
      </c>
    </row>
  </sheetData>
  <mergeCells count="2">
    <mergeCell ref="B1:C1"/>
    <mergeCell ref="B2:C2"/>
  </mergeCells>
  <pageMargins left="0.7" right="0.7" top="0.75" bottom="0.75" header="0.3" footer="0.3"/>
  <pageSetup paperSize="9" orientation="portrait" r:id="rId1"/>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B85E5F55-F0AB-4CF6-82F8-B12D6659ABC7}">
  <ds:schemaRefs>
    <ds:schemaRef ds:uri="http://schemas.microsoft.com/sharepoint/v3/contenttype/forms"/>
  </ds:schemaRefs>
</ds:datastoreItem>
</file>

<file path=customXml/itemProps21.xml><?xml version="1.0" encoding="utf-8"?>
<ds:datastoreItem xmlns:ds="http://schemas.openxmlformats.org/officeDocument/2006/customXml" ds:itemID="{4F84C147-61E9-4D0F-A2E3-BC982E2640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3.xml><?xml version="1.0" encoding="utf-8"?>
<ds:datastoreItem xmlns:ds="http://schemas.openxmlformats.org/officeDocument/2006/customXml" ds:itemID="{97F6A36B-51A9-4CAE-801F-C618D86E6396}">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TM00000027</ap:Template>
  <ap:DocSecurity>0</ap:DocSecurity>
  <ap:ScaleCrop>false</ap:ScaleCrop>
  <ap:HeadingPairs>
    <vt:vector baseType="variant" size="4">
      <vt:variant>
        <vt:lpstr>Radni listovi</vt:lpstr>
      </vt:variant>
      <vt:variant>
        <vt:i4>2</vt:i4>
      </vt:variant>
      <vt:variant>
        <vt:lpstr>Imenovani opsezi</vt:lpstr>
      </vt:variant>
      <vt:variant>
        <vt:i4>13</vt:i4>
      </vt:variant>
    </vt:vector>
  </ap:HeadingPairs>
  <ap:TitlesOfParts>
    <vt:vector baseType="lpstr" size="15">
      <vt:lpstr>Praćenje aktivnosti</vt:lpstr>
      <vt:lpstr>Lista aktivnosti</vt:lpstr>
      <vt:lpstr>Kategorija1</vt:lpstr>
      <vt:lpstr>Kategorija1Jedinica</vt:lpstr>
      <vt:lpstr>Kategorija2</vt:lpstr>
      <vt:lpstr>Kategorija2Jedinica</vt:lpstr>
      <vt:lpstr>Kategorija3</vt:lpstr>
      <vt:lpstr>Kategorija3Jedinica</vt:lpstr>
      <vt:lpstr>Kategorija4</vt:lpstr>
      <vt:lpstr>Kategorija4Jedinica</vt:lpstr>
      <vt:lpstr>Kategorija5</vt:lpstr>
      <vt:lpstr>Kategorija5Jedinica</vt:lpstr>
      <vt:lpstr>ListaAktivnosti</vt:lpstr>
      <vt:lpstr>SveOstalo</vt:lpstr>
      <vt:lpstr>TraženjeAktivnosti</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2022-11-10T06:19:12Z</dcterms:created>
  <dcterms:modified xsi:type="dcterms:W3CDTF">2022-12-13T12:22:07Z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