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71.xml" ContentType="application/vnd.openxmlformats-officedocument.spreadsheetml.table+xml"/>
  <Override PartName="/xl/tables/table122.xml" ContentType="application/vnd.openxmlformats-officedocument.spreadsheetml.table+xml"/>
  <Override PartName="/xl/tables/table23.xml" ContentType="application/vnd.openxmlformats-officedocument.spreadsheetml.table+xml"/>
  <Override PartName="/xl/tables/table64.xml" ContentType="application/vnd.openxmlformats-officedocument.spreadsheetml.table+xml"/>
  <Override PartName="/xl/tables/table115.xml" ContentType="application/vnd.openxmlformats-officedocument.spreadsheetml.table+xml"/>
  <Override PartName="/xl/tables/table16.xml" ContentType="application/vnd.openxmlformats-officedocument.spreadsheetml.table+xml"/>
  <Override PartName="/xl/tables/table57.xml" ContentType="application/vnd.openxmlformats-officedocument.spreadsheetml.table+xml"/>
  <Override PartName="/xl/tables/table108.xml" ContentType="application/vnd.openxmlformats-officedocument.spreadsheetml.table+xml"/>
  <Override PartName="/xl/tables/table49.xml" ContentType="application/vnd.openxmlformats-officedocument.spreadsheetml.table+xml"/>
  <Override PartName="/xl/tables/table910.xml" ContentType="application/vnd.openxmlformats-officedocument.spreadsheetml.table+xml"/>
  <Override PartName="/xl/tables/table311.xml" ContentType="application/vnd.openxmlformats-officedocument.spreadsheetml.table+xml"/>
  <Override PartName="/xl/tables/table812.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codeName="ThisWorkbook"/>
  <xr:revisionPtr revIDLastSave="0" documentId="13_ncr:1_{2F383634-2DE6-4C94-AEF6-1B355B4C9737}" xr6:coauthVersionLast="47" xr6:coauthVersionMax="47" xr10:uidLastSave="{00000000-0000-0000-0000-000000000000}"/>
  <bookViews>
    <workbookView xWindow="-120" yWindow="-120" windowWidth="28770" windowHeight="16065" xr2:uid="{00000000-000D-0000-FFFF-FFFF00000000}"/>
  </bookViews>
  <sheets>
    <sheet name="Letni časovni list" sheetId="1" r:id="rId1"/>
  </sheets>
  <definedNames>
    <definedName name="_xlnm.Print_Area" localSheetId="0">'Letni časovni list'!$B$1:$L$140</definedName>
    <definedName name="_xlnm.Print_Titles" localSheetId="0">'Letni časovni list'!$1:$5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9" i="1" l="1"/>
  <c r="J139" i="1"/>
  <c r="I139" i="1"/>
  <c r="H139" i="1"/>
  <c r="G139" i="1"/>
  <c r="F139" i="1"/>
  <c r="E139" i="1"/>
  <c r="D139" i="1"/>
  <c r="C139" i="1"/>
  <c r="K128" i="1"/>
  <c r="J128" i="1"/>
  <c r="I128" i="1"/>
  <c r="H128" i="1"/>
  <c r="G128" i="1"/>
  <c r="F128" i="1"/>
  <c r="E128" i="1"/>
  <c r="D128" i="1"/>
  <c r="C128" i="1"/>
  <c r="K117" i="1"/>
  <c r="J117" i="1"/>
  <c r="I117" i="1"/>
  <c r="H117" i="1"/>
  <c r="G117" i="1"/>
  <c r="F117" i="1"/>
  <c r="E117" i="1"/>
  <c r="D117" i="1"/>
  <c r="C117" i="1"/>
  <c r="K105" i="1"/>
  <c r="J105" i="1"/>
  <c r="I105" i="1"/>
  <c r="H105" i="1"/>
  <c r="G105" i="1"/>
  <c r="F105" i="1"/>
  <c r="E105" i="1"/>
  <c r="D105" i="1"/>
  <c r="C105" i="1"/>
  <c r="K94" i="1"/>
  <c r="J94" i="1"/>
  <c r="I94" i="1"/>
  <c r="H94" i="1"/>
  <c r="G94" i="1"/>
  <c r="F94" i="1"/>
  <c r="E94" i="1"/>
  <c r="D94" i="1"/>
  <c r="C94" i="1"/>
  <c r="K83" i="1"/>
  <c r="J83" i="1"/>
  <c r="I83" i="1"/>
  <c r="H83" i="1"/>
  <c r="G83" i="1"/>
  <c r="F83" i="1"/>
  <c r="E83" i="1"/>
  <c r="D83" i="1"/>
  <c r="C83" i="1"/>
  <c r="K71" i="1"/>
  <c r="J71" i="1"/>
  <c r="I71" i="1"/>
  <c r="H71" i="1"/>
  <c r="G71" i="1"/>
  <c r="F71" i="1"/>
  <c r="E71" i="1"/>
  <c r="D71" i="1"/>
  <c r="C71" i="1"/>
  <c r="K60" i="1"/>
  <c r="J60" i="1"/>
  <c r="I60" i="1"/>
  <c r="H60" i="1"/>
  <c r="G60" i="1"/>
  <c r="F60" i="1"/>
  <c r="E60" i="1"/>
  <c r="D60" i="1"/>
  <c r="C60" i="1"/>
  <c r="K49" i="1"/>
  <c r="J49" i="1"/>
  <c r="I49" i="1"/>
  <c r="H49" i="1"/>
  <c r="G49" i="1"/>
  <c r="F49" i="1"/>
  <c r="E49" i="1"/>
  <c r="D49" i="1"/>
  <c r="C49" i="1"/>
  <c r="K37" i="1"/>
  <c r="J37" i="1"/>
  <c r="I37" i="1"/>
  <c r="H37" i="1"/>
  <c r="G37" i="1"/>
  <c r="F37" i="1"/>
  <c r="E37" i="1"/>
  <c r="D37" i="1"/>
  <c r="C37" i="1"/>
  <c r="E26" i="1"/>
  <c r="I26" i="1"/>
  <c r="K26" i="1"/>
  <c r="J26" i="1"/>
  <c r="H26" i="1"/>
  <c r="G26" i="1"/>
  <c r="F26" i="1"/>
  <c r="D26" i="1"/>
  <c r="C26" i="1"/>
  <c r="C140" i="1" l="1"/>
  <c r="C118" i="1"/>
  <c r="C129" i="1"/>
  <c r="C95" i="1"/>
  <c r="C106" i="1"/>
  <c r="C84" i="1"/>
  <c r="C72" i="1"/>
  <c r="C61" i="1"/>
  <c r="C50" i="1"/>
  <c r="C38" i="1"/>
  <c r="C27" i="1"/>
  <c r="K15" i="1"/>
  <c r="J15" i="1"/>
  <c r="I15" i="1"/>
  <c r="H15" i="1"/>
  <c r="G15" i="1"/>
  <c r="C15" i="1"/>
  <c r="F15" i="1"/>
  <c r="E15" i="1"/>
  <c r="D15" i="1"/>
  <c r="C16" i="1" l="1"/>
  <c r="L15" i="1"/>
  <c r="F16" i="1" s="1"/>
  <c r="L26" i="1"/>
  <c r="F27" i="1" s="1"/>
  <c r="L37" i="1"/>
  <c r="F38" i="1" s="1"/>
  <c r="L49" i="1"/>
  <c r="F50" i="1" s="1"/>
  <c r="L60" i="1"/>
  <c r="F61" i="1" s="1"/>
  <c r="L71" i="1"/>
  <c r="F72" i="1" s="1"/>
  <c r="L83" i="1"/>
  <c r="F84" i="1" s="1"/>
  <c r="L94" i="1"/>
  <c r="F95" i="1" s="1"/>
  <c r="L105" i="1"/>
  <c r="F106" i="1" s="1"/>
  <c r="L117" i="1"/>
  <c r="F118" i="1" s="1"/>
  <c r="L128" i="1"/>
  <c r="F129" i="1" s="1"/>
  <c r="L139" i="1"/>
  <c r="F140" i="1" s="1"/>
  <c r="H4" i="1" l="1"/>
  <c r="J4" i="1"/>
  <c r="L4" i="1" l="1"/>
</calcChain>
</file>

<file path=xl/sharedStrings.xml><?xml version="1.0" encoding="utf-8"?>
<sst xmlns="http://schemas.openxmlformats.org/spreadsheetml/2006/main" count="265" uniqueCount="67">
  <si>
    <t>Časovna kartica zaposlenega</t>
  </si>
  <si>
    <t>Ime zaposlenega:</t>
  </si>
  <si>
    <t>Vodja:</t>
  </si>
  <si>
    <r>
      <t xml:space="preserve">Januar, februar, marec      </t>
    </r>
    <r>
      <rPr>
        <sz val="11"/>
        <color theme="0"/>
        <rFont val="Century Gothic"/>
        <family val="2"/>
        <scheme val="major"/>
      </rPr>
      <t>Časovna kartica zaposlenega: Dnevno, tedensko, mesečno, letno</t>
    </r>
  </si>
  <si>
    <t>Januar</t>
  </si>
  <si>
    <t>Ponedeljek</t>
  </si>
  <si>
    <t>Torek</t>
  </si>
  <si>
    <t>Sreda</t>
  </si>
  <si>
    <t>Četrtek</t>
  </si>
  <si>
    <t>Petek</t>
  </si>
  <si>
    <t>Sobota</t>
  </si>
  <si>
    <t>Nedelja</t>
  </si>
  <si>
    <t>Tedensko skupno število ur</t>
  </si>
  <si>
    <t>Januar – skupno: Redne ure</t>
  </si>
  <si>
    <t>Februar</t>
  </si>
  <si>
    <t>Feb – skupno: Redne ure</t>
  </si>
  <si>
    <t>Marec</t>
  </si>
  <si>
    <t>Marec – skupno: Redne ure</t>
  </si>
  <si>
    <r>
      <t xml:space="preserve">April, maj, junij      </t>
    </r>
    <r>
      <rPr>
        <sz val="11"/>
        <color theme="0"/>
        <rFont val="Century Gothic"/>
        <family val="2"/>
        <scheme val="major"/>
      </rPr>
      <t>Časovna kartica zaposlenega: Dnevno, tedensko, mesečno, letno</t>
    </r>
  </si>
  <si>
    <t>April</t>
  </si>
  <si>
    <t>April – skupno: Redne ure</t>
  </si>
  <si>
    <t>Maj</t>
  </si>
  <si>
    <t>Maj – skupno: Redne ure</t>
  </si>
  <si>
    <t>Junij</t>
  </si>
  <si>
    <t>Junij – skupno: Redne ure</t>
  </si>
  <si>
    <r>
      <t xml:space="preserve">Julij, avgust, september      </t>
    </r>
    <r>
      <rPr>
        <sz val="11"/>
        <color theme="0"/>
        <rFont val="Century Gothic"/>
        <family val="2"/>
        <scheme val="major"/>
      </rPr>
      <t>Časovna kartica zaposlenega: Dnevno, tedensko, mesečno, letno</t>
    </r>
  </si>
  <si>
    <t>Julij</t>
  </si>
  <si>
    <t>Julij – skupno: Redne ure</t>
  </si>
  <si>
    <t>Avgust</t>
  </si>
  <si>
    <t>Avgust – skupno: Redne ure</t>
  </si>
  <si>
    <t>September</t>
  </si>
  <si>
    <t>September – skupno: Redne ure</t>
  </si>
  <si>
    <r>
      <t xml:space="preserve">Oktober, november, december      </t>
    </r>
    <r>
      <rPr>
        <sz val="11"/>
        <color theme="0"/>
        <rFont val="Century Gothic"/>
        <family val="2"/>
        <scheme val="major"/>
      </rPr>
      <t>Časovna kartica zaposlenega: Dnevno, tedensko, mesečno, letno</t>
    </r>
  </si>
  <si>
    <t>Oktober</t>
  </si>
  <si>
    <t>Oktober – skupno: Redne ure</t>
  </si>
  <si>
    <t>November</t>
  </si>
  <si>
    <t>November – skupno: Redne ure</t>
  </si>
  <si>
    <t>December</t>
  </si>
  <si>
    <t>December – skupno: Redne ure</t>
  </si>
  <si>
    <t>Teden 1</t>
  </si>
  <si>
    <t>E-pošta:</t>
  </si>
  <si>
    <t>Telefon:</t>
  </si>
  <si>
    <t>Nadure</t>
  </si>
  <si>
    <t>Januar – skupno: Nadure</t>
  </si>
  <si>
    <t>Februar – skupno: Nadure</t>
  </si>
  <si>
    <t>Marec – skupno: Nadure</t>
  </si>
  <si>
    <t>April – skupno: Nadure</t>
  </si>
  <si>
    <t>Maj – skupno: Nadure</t>
  </si>
  <si>
    <t>Junij – skupno: Nadure</t>
  </si>
  <si>
    <t>Julij – skupno: Nadure</t>
  </si>
  <si>
    <t>Avgust – skupno: Nadure</t>
  </si>
  <si>
    <t>September – skupno: Nadure</t>
  </si>
  <si>
    <t>Oktober – skupno: Nadure</t>
  </si>
  <si>
    <t>November – skupno: Nadure</t>
  </si>
  <si>
    <t>December – skupno: Nadure</t>
  </si>
  <si>
    <t>Teden 2</t>
  </si>
  <si>
    <t xml:space="preserve">Nadure </t>
  </si>
  <si>
    <t>Skupno število do danes za leto:</t>
  </si>
  <si>
    <t>Redne ure:</t>
  </si>
  <si>
    <t>Teden 3</t>
  </si>
  <si>
    <t xml:space="preserve">Nadure  </t>
  </si>
  <si>
    <t>Število nadur:</t>
  </si>
  <si>
    <t>Teden 4</t>
  </si>
  <si>
    <t xml:space="preserve">Nadure   </t>
  </si>
  <si>
    <t>Skupaj:</t>
  </si>
  <si>
    <t>Teden 5</t>
  </si>
  <si>
    <t xml:space="preserve">Nadure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</si>
</sst>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0\ &quot;€&quot;_-;\-* #,##0\ &quot;€&quot;_-;_-* &quot;-&quot;\ &quot;€&quot;_-;_-@_-"/>
    <numFmt numFmtId="44" formatCode="_-* #,##0.00\ &quot;€&quot;_-;\-* #,##0.00\ &quot;€&quot;_-;_-* &quot;-&quot;??\ &quot;€&quot;_-;_-@_-"/>
    <numFmt numFmtId="164" formatCode="_(* #,##0_);_(* \(#,##0\);_(* &quot;-&quot;_);_(@_)"/>
    <numFmt numFmtId="165" formatCode="_(* #,##0.00_);_(* \(#,##0.00\);_(* &quot;-&quot;??_);_(@_)"/>
  </numFmts>
  <fonts count="31" x14ac:knownFonts="1">
    <font>
      <sz val="10"/>
      <name val="Arial"/>
      <family val="2"/>
    </font>
    <font>
      <sz val="11"/>
      <color theme="1"/>
      <name val="Century Gothic"/>
      <family val="2"/>
      <scheme val="minor"/>
    </font>
    <font>
      <sz val="8"/>
      <name val="Arial"/>
      <family val="2"/>
    </font>
    <font>
      <sz val="9"/>
      <name val="Century Gothic"/>
      <family val="2"/>
      <scheme val="minor"/>
    </font>
    <font>
      <b/>
      <sz val="9"/>
      <name val="Century Gothic"/>
      <family val="2"/>
      <scheme val="minor"/>
    </font>
    <font>
      <sz val="14"/>
      <color indexed="9"/>
      <name val="Century Gothic"/>
      <family val="2"/>
      <scheme val="minor"/>
    </font>
    <font>
      <sz val="14"/>
      <name val="Century Gothic"/>
      <family val="2"/>
      <scheme val="minor"/>
    </font>
    <font>
      <sz val="26"/>
      <name val="Century Gothic"/>
      <family val="2"/>
      <scheme val="major"/>
    </font>
    <font>
      <b/>
      <sz val="11"/>
      <name val="Century Gothic"/>
      <family val="2"/>
      <scheme val="major"/>
    </font>
    <font>
      <b/>
      <sz val="9"/>
      <name val="Century Gothic"/>
      <family val="2"/>
      <scheme val="major"/>
    </font>
    <font>
      <b/>
      <sz val="14"/>
      <color theme="0"/>
      <name val="Century Gothic"/>
      <family val="2"/>
      <scheme val="major"/>
    </font>
    <font>
      <sz val="11"/>
      <color theme="0"/>
      <name val="Century Gothic"/>
      <family val="2"/>
      <scheme val="major"/>
    </font>
    <font>
      <b/>
      <sz val="9"/>
      <color theme="0"/>
      <name val="Century Gothic"/>
      <family val="2"/>
      <scheme val="minor"/>
    </font>
    <font>
      <sz val="14"/>
      <color theme="0"/>
      <name val="Century Gothic"/>
      <family val="2"/>
      <scheme val="major"/>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10"/>
      <name val="Arial"/>
      <family val="2"/>
    </font>
  </fonts>
  <fills count="3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165" fontId="30" fillId="0" borderId="0" applyFont="0" applyFill="0" applyBorder="0" applyAlignment="0" applyProtection="0"/>
    <xf numFmtId="164" fontId="30" fillId="0" borderId="0" applyFont="0" applyFill="0" applyBorder="0" applyAlignment="0" applyProtection="0"/>
    <xf numFmtId="44" fontId="30" fillId="0" borderId="0" applyFont="0" applyFill="0" applyBorder="0" applyAlignment="0" applyProtection="0"/>
    <xf numFmtId="42" fontId="30" fillId="0" borderId="0" applyFont="0" applyFill="0" applyBorder="0" applyAlignment="0" applyProtection="0"/>
    <xf numFmtId="9" fontId="30" fillId="0" borderId="0" applyFont="0" applyFill="0" applyBorder="0" applyAlignment="0" applyProtection="0"/>
    <xf numFmtId="0" fontId="14" fillId="0" borderId="0" applyNumberFormat="0" applyFill="0" applyBorder="0" applyAlignment="0" applyProtection="0"/>
    <xf numFmtId="0" fontId="15" fillId="0" borderId="12" applyNumberFormat="0" applyFill="0" applyAlignment="0" applyProtection="0"/>
    <xf numFmtId="0" fontId="16" fillId="0" borderId="13" applyNumberFormat="0" applyFill="0" applyAlignment="0" applyProtection="0"/>
    <xf numFmtId="0" fontId="17" fillId="0" borderId="14" applyNumberFormat="0" applyFill="0" applyAlignment="0" applyProtection="0"/>
    <xf numFmtId="0" fontId="17" fillId="0" borderId="0" applyNumberFormat="0" applyFill="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0" applyNumberFormat="0" applyBorder="0" applyAlignment="0" applyProtection="0"/>
    <xf numFmtId="0" fontId="21" fillId="10" borderId="15" applyNumberFormat="0" applyAlignment="0" applyProtection="0"/>
    <xf numFmtId="0" fontId="22" fillId="11" borderId="16" applyNumberFormat="0" applyAlignment="0" applyProtection="0"/>
    <xf numFmtId="0" fontId="23" fillId="11" borderId="15" applyNumberFormat="0" applyAlignment="0" applyProtection="0"/>
    <xf numFmtId="0" fontId="24" fillId="0" borderId="17" applyNumberFormat="0" applyFill="0" applyAlignment="0" applyProtection="0"/>
    <xf numFmtId="0" fontId="25" fillId="12" borderId="18" applyNumberFormat="0" applyAlignment="0" applyProtection="0"/>
    <xf numFmtId="0" fontId="26" fillId="0" borderId="0" applyNumberFormat="0" applyFill="0" applyBorder="0" applyAlignment="0" applyProtection="0"/>
    <xf numFmtId="0" fontId="30" fillId="13" borderId="19" applyNumberFormat="0" applyFont="0" applyAlignment="0" applyProtection="0"/>
    <xf numFmtId="0" fontId="27" fillId="0" borderId="0" applyNumberFormat="0" applyFill="0" applyBorder="0" applyAlignment="0" applyProtection="0"/>
    <xf numFmtId="0" fontId="28" fillId="0" borderId="20" applyNumberFormat="0" applyFill="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9"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30">
    <xf numFmtId="0" fontId="0" fillId="0" borderId="0" xfId="0"/>
    <xf numFmtId="0" fontId="3" fillId="2" borderId="0" xfId="0" applyFont="1" applyFill="1"/>
    <xf numFmtId="0" fontId="3" fillId="2" borderId="0" xfId="0" applyFont="1" applyFill="1" applyAlignment="1">
      <alignment horizontal="left"/>
    </xf>
    <xf numFmtId="0" fontId="3" fillId="2" borderId="0" xfId="0" applyFont="1" applyFill="1" applyAlignment="1">
      <alignment horizontal="left" indent="3"/>
    </xf>
    <xf numFmtId="0" fontId="3" fillId="2" borderId="0" xfId="0" applyFont="1" applyFill="1" applyAlignment="1">
      <alignment horizontal="right"/>
    </xf>
    <xf numFmtId="0" fontId="4" fillId="2" borderId="0" xfId="0" applyFont="1" applyFill="1" applyAlignment="1">
      <alignment horizontal="left"/>
    </xf>
    <xf numFmtId="0" fontId="5" fillId="2" borderId="0" xfId="0" applyFont="1" applyFill="1" applyAlignment="1">
      <alignment vertical="center"/>
    </xf>
    <xf numFmtId="0" fontId="6" fillId="2" borderId="0" xfId="0" applyFont="1" applyFill="1" applyAlignment="1">
      <alignment vertical="center"/>
    </xf>
    <xf numFmtId="0" fontId="3" fillId="2" borderId="1" xfId="0" applyFont="1" applyFill="1" applyBorder="1" applyAlignment="1">
      <alignment horizontal="left"/>
    </xf>
    <xf numFmtId="0" fontId="3" fillId="2" borderId="2" xfId="0" applyFont="1" applyFill="1" applyBorder="1" applyAlignment="1">
      <alignment horizontal="left"/>
    </xf>
    <xf numFmtId="0" fontId="4" fillId="3" borderId="3" xfId="0" applyFont="1" applyFill="1" applyBorder="1" applyAlignment="1">
      <alignment horizontal="left"/>
    </xf>
    <xf numFmtId="0" fontId="3" fillId="0" borderId="3" xfId="0" applyFont="1" applyBorder="1" applyAlignment="1">
      <alignment horizontal="right"/>
    </xf>
    <xf numFmtId="0" fontId="3" fillId="4" borderId="3" xfId="0" applyFont="1" applyFill="1" applyBorder="1" applyAlignment="1">
      <alignment horizontal="right"/>
    </xf>
    <xf numFmtId="0" fontId="4" fillId="3" borderId="3" xfId="0" applyFont="1" applyFill="1" applyBorder="1" applyAlignment="1">
      <alignment horizontal="right"/>
    </xf>
    <xf numFmtId="0" fontId="12" fillId="6" borderId="3" xfId="0" applyFont="1" applyFill="1" applyBorder="1" applyAlignment="1">
      <alignment horizontal="left"/>
    </xf>
    <xf numFmtId="0" fontId="3" fillId="3" borderId="4" xfId="0" applyFont="1" applyFill="1" applyBorder="1" applyAlignment="1">
      <alignment horizontal="left"/>
    </xf>
    <xf numFmtId="0" fontId="3" fillId="4" borderId="5" xfId="0" applyFont="1" applyFill="1" applyBorder="1" applyAlignment="1">
      <alignment horizontal="right"/>
    </xf>
    <xf numFmtId="0" fontId="8" fillId="5" borderId="6" xfId="0" applyFont="1" applyFill="1" applyBorder="1" applyAlignment="1">
      <alignment horizontal="left"/>
    </xf>
    <xf numFmtId="0" fontId="9" fillId="5" borderId="7" xfId="0" applyFont="1" applyFill="1" applyBorder="1" applyAlignment="1">
      <alignment horizontal="center"/>
    </xf>
    <xf numFmtId="0" fontId="9" fillId="5" borderId="8" xfId="0" applyFont="1" applyFill="1" applyBorder="1" applyAlignment="1">
      <alignment horizontal="center"/>
    </xf>
    <xf numFmtId="0" fontId="4" fillId="3" borderId="9" xfId="0" applyFont="1" applyFill="1" applyBorder="1" applyAlignment="1">
      <alignment horizontal="left"/>
    </xf>
    <xf numFmtId="0" fontId="4" fillId="3" borderId="10" xfId="0" applyFont="1" applyFill="1" applyBorder="1" applyAlignment="1">
      <alignment horizontal="right"/>
    </xf>
    <xf numFmtId="0" fontId="3" fillId="0" borderId="10" xfId="0" applyFont="1" applyBorder="1" applyAlignment="1">
      <alignment horizontal="right"/>
    </xf>
    <xf numFmtId="0" fontId="3" fillId="4" borderId="10" xfId="0" applyFont="1" applyFill="1" applyBorder="1" applyAlignment="1">
      <alignment horizontal="right"/>
    </xf>
    <xf numFmtId="0" fontId="3" fillId="4" borderId="11" xfId="0" applyFont="1" applyFill="1" applyBorder="1" applyAlignment="1">
      <alignment horizontal="right"/>
    </xf>
    <xf numFmtId="0" fontId="7" fillId="2" borderId="0" xfId="0" applyFont="1" applyFill="1" applyAlignment="1">
      <alignment vertical="center"/>
    </xf>
    <xf numFmtId="0" fontId="10" fillId="6" borderId="3" xfId="0" applyFont="1" applyFill="1" applyBorder="1" applyAlignment="1">
      <alignment horizontal="left" vertical="center"/>
    </xf>
    <xf numFmtId="0" fontId="13" fillId="6" borderId="3" xfId="0" applyFont="1" applyFill="1" applyBorder="1" applyAlignment="1">
      <alignment horizontal="left" vertical="center"/>
    </xf>
    <xf numFmtId="0" fontId="3" fillId="2" borderId="0" xfId="0" applyFont="1" applyFill="1" applyAlignment="1">
      <alignment vertical="center"/>
    </xf>
    <xf numFmtId="0" fontId="3" fillId="2" borderId="0" xfId="0" applyFont="1" applyFill="1" applyAlignment="1">
      <alignment horizontal="right" vertical="center"/>
    </xf>
  </cellXfs>
  <cellStyles count="47">
    <cellStyle name="20 % – Poudarek1" xfId="24" builtinId="30" customBuiltin="1"/>
    <cellStyle name="20 % – Poudarek2" xfId="28" builtinId="34" customBuiltin="1"/>
    <cellStyle name="20 % – Poudarek3" xfId="32" builtinId="38" customBuiltin="1"/>
    <cellStyle name="20 % – Poudarek4" xfId="36" builtinId="42" customBuiltin="1"/>
    <cellStyle name="20 % – Poudarek5" xfId="40" builtinId="46" customBuiltin="1"/>
    <cellStyle name="20 % – Poudarek6" xfId="44" builtinId="50" customBuiltin="1"/>
    <cellStyle name="40 % – Poudarek1" xfId="25" builtinId="31" customBuiltin="1"/>
    <cellStyle name="40 % – Poudarek2" xfId="29" builtinId="35" customBuiltin="1"/>
    <cellStyle name="40 % – Poudarek3" xfId="33" builtinId="39" customBuiltin="1"/>
    <cellStyle name="40 % – Poudarek4" xfId="37" builtinId="43" customBuiltin="1"/>
    <cellStyle name="40 % – Poudarek5" xfId="41" builtinId="47" customBuiltin="1"/>
    <cellStyle name="40 % – Poudarek6" xfId="45" builtinId="51" customBuiltin="1"/>
    <cellStyle name="60 % – Poudarek1" xfId="26" builtinId="32" customBuiltin="1"/>
    <cellStyle name="60 % – Poudarek2" xfId="30" builtinId="36" customBuiltin="1"/>
    <cellStyle name="60 % – Poudarek3" xfId="34" builtinId="40" customBuiltin="1"/>
    <cellStyle name="60 % – Poudarek4" xfId="38" builtinId="44" customBuiltin="1"/>
    <cellStyle name="60 % – Poudarek5" xfId="42" builtinId="48" customBuiltin="1"/>
    <cellStyle name="60 % – Poudarek6" xfId="46" builtinId="52" customBuiltin="1"/>
    <cellStyle name="Dobro" xfId="11" builtinId="26" customBuiltin="1"/>
    <cellStyle name="Izhod" xfId="15" builtinId="21" customBuiltin="1"/>
    <cellStyle name="Naslov" xfId="6" builtinId="15" customBuiltin="1"/>
    <cellStyle name="Naslov 1" xfId="7" builtinId="16" customBuiltin="1"/>
    <cellStyle name="Naslov 2" xfId="8" builtinId="17" customBuiltin="1"/>
    <cellStyle name="Naslov 3" xfId="9" builtinId="18" customBuiltin="1"/>
    <cellStyle name="Naslov 4" xfId="10" builtinId="19" customBuiltin="1"/>
    <cellStyle name="Navadno" xfId="0" builtinId="0" customBuiltin="1"/>
    <cellStyle name="Nevtralno" xfId="13" builtinId="28" customBuiltin="1"/>
    <cellStyle name="Odstotek" xfId="5" builtinId="5" customBuiltin="1"/>
    <cellStyle name="Opomba" xfId="20" builtinId="10" customBuiltin="1"/>
    <cellStyle name="Opozorilo" xfId="19" builtinId="11" customBuiltin="1"/>
    <cellStyle name="Pojasnjevalno besedilo" xfId="21" builtinId="53" customBuiltin="1"/>
    <cellStyle name="Poudarek1" xfId="23" builtinId="29" customBuiltin="1"/>
    <cellStyle name="Poudarek2" xfId="27" builtinId="33" customBuiltin="1"/>
    <cellStyle name="Poudarek3" xfId="31" builtinId="37" customBuiltin="1"/>
    <cellStyle name="Poudarek4" xfId="35" builtinId="41" customBuiltin="1"/>
    <cellStyle name="Poudarek5" xfId="39" builtinId="45" customBuiltin="1"/>
    <cellStyle name="Poudarek6" xfId="43" builtinId="49" customBuiltin="1"/>
    <cellStyle name="Povezana celica" xfId="17" builtinId="24" customBuiltin="1"/>
    <cellStyle name="Preveri celico" xfId="18" builtinId="23" customBuiltin="1"/>
    <cellStyle name="Računanje" xfId="16" builtinId="22" customBuiltin="1"/>
    <cellStyle name="Slabo" xfId="12" builtinId="27" customBuiltin="1"/>
    <cellStyle name="Valuta" xfId="3" builtinId="4" customBuiltin="1"/>
    <cellStyle name="Valuta [0]" xfId="4" builtinId="7" customBuiltin="1"/>
    <cellStyle name="Vejica" xfId="1" builtinId="3" customBuiltin="1"/>
    <cellStyle name="Vejica [0]" xfId="2" builtinId="6" customBuiltin="1"/>
    <cellStyle name="Vnos" xfId="14" builtinId="20" customBuiltin="1"/>
    <cellStyle name="Vsota" xfId="22" builtinId="25" customBuiltin="1"/>
  </cellStyles>
  <dxfs count="319">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numFmt numFmtId="0" formatCode="General"/>
      <fill>
        <patternFill patternType="solid">
          <fgColor indexed="64"/>
          <bgColor theme="0" tint="-4.9989318521683403E-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6"/>
          <bgColor theme="6"/>
        </patternFill>
      </fill>
    </dxf>
    <dxf>
      <font>
        <b val="0"/>
        <i val="0"/>
        <color theme="1"/>
      </font>
      <fill>
        <patternFill patternType="solid">
          <fgColor theme="6"/>
          <bgColor theme="6"/>
        </patternFill>
      </fill>
    </dxf>
    <dxf>
      <font>
        <b/>
        <i val="0"/>
      </font>
      <fill>
        <patternFill>
          <bgColor theme="0" tint="-4.9989318521683403E-2"/>
        </patternFill>
      </fill>
      <border>
        <top style="double">
          <color theme="1"/>
        </top>
      </border>
    </dxf>
    <dxf>
      <font>
        <b/>
        <i val="0"/>
        <color theme="1"/>
      </font>
      <fill>
        <patternFill patternType="solid">
          <fgColor theme="6"/>
          <bgColor theme="6"/>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Mesec" pivot="0" count="7" xr9:uid="{A218F636-5E93-4EF7-AB82-20AA54AF8619}">
      <tableStyleElement type="wholeTable" dxfId="318"/>
      <tableStyleElement type="headerRow" dxfId="317"/>
      <tableStyleElement type="totalRow" dxfId="316"/>
      <tableStyleElement type="firstColumn" dxfId="315"/>
      <tableStyleElement type="lastColumn" dxfId="314"/>
      <tableStyleElement type="firstRowStripe" dxfId="313"/>
      <tableStyleElement type="firstColumnStripe" dxfId="31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96969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748EA8"/>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6F67511-A766-40FF-AF76-AFD3C9AB3351}" name="Oktober" displayName="Oktober" ref="B109:L117" totalsRowCount="1" headerRowDxfId="77" headerRowBorderDxfId="76" tableBorderDxfId="75" totalsRowBorderDxfId="74">
  <autoFilter ref="B109:L116" xr:uid="{F67B7967-3F03-4BD5-8BE6-9F150C9392B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A4410A8A-B46D-4414-ABA1-40C704566779}" name="Oktober" totalsRowLabel="Tedensko skupno število ur" dataDxfId="73" totalsRowDxfId="72"/>
    <tableColumn id="2" xr3:uid="{BB0269CC-FB36-4A0B-B938-4F55AD919D4E}" name="Teden 1" totalsRowFunction="sum" dataDxfId="71" totalsRowDxfId="70"/>
    <tableColumn id="3" xr3:uid="{1D5CD41B-8D61-4CB3-9A76-C20048608690}" name="Nadure" totalsRowFunction="sum" dataDxfId="69" totalsRowDxfId="68"/>
    <tableColumn id="4" xr3:uid="{026F92A4-4735-444C-B6F8-0FB0DB79B72C}" name="Teden 2" totalsRowFunction="sum" dataDxfId="67" totalsRowDxfId="66"/>
    <tableColumn id="5" xr3:uid="{20C4098A-1FEF-4C77-B109-C088A8D3D9AB}" name="Nadure " totalsRowFunction="sum" dataDxfId="65" totalsRowDxfId="64"/>
    <tableColumn id="6" xr3:uid="{D3DD8D4E-0E04-493F-A066-8E48E088771F}" name="Teden 3" totalsRowFunction="sum" dataDxfId="63" totalsRowDxfId="62"/>
    <tableColumn id="7" xr3:uid="{0D16F2F1-0C11-4551-A1E1-DEFC85306E25}" name="Nadure  " totalsRowFunction="sum" dataDxfId="61" totalsRowDxfId="60"/>
    <tableColumn id="8" xr3:uid="{503FC865-32F4-4F7F-8DAE-E53C1CCBD3EC}" name="Teden 4" totalsRowFunction="sum" dataDxfId="59" totalsRowDxfId="58"/>
    <tableColumn id="9" xr3:uid="{251CEC17-4872-400C-A9CD-A0047FF936F3}" name="Nadure   " totalsRowFunction="sum" dataDxfId="57" totalsRowDxfId="56"/>
    <tableColumn id="10" xr3:uid="{78299647-4A6C-4409-A71E-8DB4B8DF3485}" name="Teden 5" totalsRowFunction="sum" dataDxfId="55" totalsRowDxfId="54"/>
    <tableColumn id="11" xr3:uid="{6423840D-450F-439C-A9D4-A71BA5BCC29E}" name="Nadure    " totalsRowFunction="sum" dataDxfId="53" totalsRowDxfId="52"/>
  </tableColumns>
  <tableStyleInfo name="Mesec" showFirstColumn="1" showLastColumn="0" showRowStripes="0" showColumnStripes="0"/>
  <extLst>
    <ext xmlns:x14="http://schemas.microsoft.com/office/spreadsheetml/2009/9/main" uri="{504A1905-F514-4f6f-8877-14C23A59335A}">
      <x14:table altTextSummary="V to tabelo vnesite »Redne ure in nadure« v tednu 1, 2, 3, 4 in 5 za mesec oktober. Skupno število tedenskih ur je samodejno izračunano"/>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DDA9996-91F8-4F14-A805-99E26FEE44F3}" name="November" displayName="November" ref="B120:L128" totalsRowCount="1" headerRowDxfId="51" headerRowBorderDxfId="50" tableBorderDxfId="49" totalsRowBorderDxfId="48">
  <autoFilter ref="B120:L127" xr:uid="{2A446B1B-F4E2-460C-AE18-09EE4730FFA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6C78C1FB-395B-412E-BD77-1708DC85F5B5}" name="November" totalsRowLabel="Tedensko skupno število ur" dataDxfId="47" totalsRowDxfId="46"/>
    <tableColumn id="2" xr3:uid="{31AA9F6D-16D0-44A5-8DD4-EE93A685BA0F}" name="Teden 1" totalsRowFunction="sum" dataDxfId="45" totalsRowDxfId="44"/>
    <tableColumn id="3" xr3:uid="{87FBFC91-FB3C-4D0C-8C1D-EC9FA72294B1}" name="Nadure" totalsRowFunction="sum" dataDxfId="43" totalsRowDxfId="42"/>
    <tableColumn id="4" xr3:uid="{B67EE30F-317A-4D89-AB82-ABB673C38C38}" name="Teden 2" totalsRowFunction="sum" dataDxfId="41" totalsRowDxfId="40"/>
    <tableColumn id="5" xr3:uid="{501463CF-F541-45D2-A058-07D322945E06}" name="Nadure " totalsRowFunction="sum" dataDxfId="39" totalsRowDxfId="38"/>
    <tableColumn id="6" xr3:uid="{18CDF25D-90CE-4A65-A2F2-D748F8F06B24}" name="Teden 3" totalsRowFunction="sum" dataDxfId="37" totalsRowDxfId="36"/>
    <tableColumn id="7" xr3:uid="{91661580-8475-4762-9FBD-5B94D5936DCF}" name="Nadure  " totalsRowFunction="sum" dataDxfId="35" totalsRowDxfId="34"/>
    <tableColumn id="8" xr3:uid="{732422D3-1040-4FA9-91DC-6EEEBE0CCBF3}" name="Teden 4" totalsRowFunction="sum" dataDxfId="33" totalsRowDxfId="32"/>
    <tableColumn id="9" xr3:uid="{BDECB338-9CFD-4E11-B5A5-E39E6D16EE39}" name="Nadure   " totalsRowFunction="sum" dataDxfId="31" totalsRowDxfId="30"/>
    <tableColumn id="10" xr3:uid="{F06887EC-8EB5-4328-801F-9CF56DFE4B3C}" name="Teden 5" totalsRowFunction="sum" dataDxfId="29" totalsRowDxfId="28"/>
    <tableColumn id="11" xr3:uid="{9773FFAF-7478-4358-861A-BBFD888914FA}" name="Nadure    " totalsRowFunction="sum" dataDxfId="27" totalsRowDxfId="26"/>
  </tableColumns>
  <tableStyleInfo name="Mesec" showFirstColumn="1" showLastColumn="0" showRowStripes="0" showColumnStripes="0"/>
  <extLst>
    <ext xmlns:x14="http://schemas.microsoft.com/office/spreadsheetml/2009/9/main" uri="{504A1905-F514-4f6f-8877-14C23A59335A}">
      <x14:table altTextSummary="V to tabelo vnesite »Redne ure in nadure« v tednu 1, 2, 3, 4 in 5 za mesec november. Skupno število tedenskih ur je samodejno izračunano"/>
    </ext>
  </extLst>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F7C97B8-EA8A-47B4-B40D-F9FC14BE6CA5}" name="December" displayName="December" ref="B131:L139" totalsRowCount="1" headerRowDxfId="25" headerRowBorderDxfId="24" tableBorderDxfId="23" totalsRowBorderDxfId="22">
  <autoFilter ref="B131:L138" xr:uid="{FB6BB41D-AAA4-4F36-BF78-80EB5A78FD4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A0F31570-295C-489B-9E58-43B486CB2B01}" name="December" totalsRowLabel="Tedensko skupno število ur" dataDxfId="21" totalsRowDxfId="20"/>
    <tableColumn id="2" xr3:uid="{5012D228-05F1-435F-9937-47B2D484F4B7}" name="Teden 1" totalsRowFunction="sum" dataDxfId="19" totalsRowDxfId="18"/>
    <tableColumn id="3" xr3:uid="{31472287-4BDA-4E8C-9EDD-0EFCBC96EA80}" name="Nadure" totalsRowFunction="sum" dataDxfId="17" totalsRowDxfId="16"/>
    <tableColumn id="4" xr3:uid="{47358E04-03CD-43BD-ABD8-FB262518545A}" name="Teden 2" totalsRowFunction="min" dataDxfId="15" totalsRowDxfId="14"/>
    <tableColumn id="5" xr3:uid="{C9CBDD97-C367-4F2E-8487-1447164E5E5B}" name="Nadure " totalsRowFunction="sum" dataDxfId="13" totalsRowDxfId="12"/>
    <tableColumn id="6" xr3:uid="{03F0F07B-825F-472D-B9B9-F3702768FF96}" name="Teden 3" totalsRowFunction="sum" dataDxfId="11" totalsRowDxfId="10"/>
    <tableColumn id="7" xr3:uid="{D6242C18-1D01-4037-B86C-EE4E97893FF9}" name="Nadure  " totalsRowFunction="sum" dataDxfId="9" totalsRowDxfId="8"/>
    <tableColumn id="8" xr3:uid="{009B799F-5FC6-4119-96BF-7AB2756CF004}" name="Teden 4" totalsRowFunction="sum" dataDxfId="7" totalsRowDxfId="6"/>
    <tableColumn id="9" xr3:uid="{7EC23C3D-63F8-4D5C-A30E-83F3A27C2112}" name="Nadure   " totalsRowFunction="sum" dataDxfId="5" totalsRowDxfId="4"/>
    <tableColumn id="10" xr3:uid="{98BBA5E2-3F7C-4700-9421-2CA07A24AFE3}" name="Teden 5" totalsRowFunction="sum" dataDxfId="3" totalsRowDxfId="2"/>
    <tableColumn id="11" xr3:uid="{2BF9589B-23B5-4FCC-845D-89579A2CBD62}" name="Nadure    " totalsRowFunction="sum" dataDxfId="1" totalsRowDxfId="0"/>
  </tableColumns>
  <tableStyleInfo name="Mesec" showFirstColumn="1" showLastColumn="0" showRowStripes="0" showColumnStripes="0"/>
  <extLst>
    <ext xmlns:x14="http://schemas.microsoft.com/office/spreadsheetml/2009/9/main" uri="{504A1905-F514-4f6f-8877-14C23A59335A}">
      <x14:table altTextSummary="V to tabelo vnesite »Redne ure in nadure« v tednu 1, 2, 3, 4 in 5 za mesec december. Skupno število tedenskih ur je samodejno izračunano"/>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E32894B-BAA2-41E6-9B75-D05EC24E1E63}" name="Januar" displayName="Januar" ref="B7:L15" totalsRowCount="1" headerRowDxfId="311" headerRowBorderDxfId="310" tableBorderDxfId="309" totalsRowBorderDxfId="308">
  <autoFilter ref="B7:L14" xr:uid="{0282621F-626C-4A15-B2F7-3B13645766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D31FB7C0-97BD-4F4B-95F3-7B7EACCACD96}" name="Januar" totalsRowLabel="Tedensko skupno število ur" dataDxfId="307" totalsRowDxfId="306"/>
    <tableColumn id="3" xr3:uid="{0888F424-0DF7-41ED-B172-05D5CBDCB9BD}" name="Teden 1" totalsRowFunction="sum" dataDxfId="305" totalsRowDxfId="304"/>
    <tableColumn id="4" xr3:uid="{7826FBA5-8DE1-499A-A03C-3AA12C5B9781}" name="Nadure" totalsRowFunction="sum" dataDxfId="303" totalsRowDxfId="302"/>
    <tableColumn id="5" xr3:uid="{49EBA506-90BD-4311-999D-F9F8F67D08F4}" name="Teden 2" totalsRowFunction="sum" dataDxfId="301" totalsRowDxfId="300"/>
    <tableColumn id="6" xr3:uid="{8D73B8ED-F425-4C4B-9C5A-02DC73F36E85}" name="Nadure " totalsRowFunction="sum" dataDxfId="299" totalsRowDxfId="298"/>
    <tableColumn id="7" xr3:uid="{7447502D-CFA4-4BFE-BCA2-CE285A9217AB}" name="Teden 3" totalsRowFunction="sum" dataDxfId="297" totalsRowDxfId="296"/>
    <tableColumn id="8" xr3:uid="{36484095-0E5F-42C0-AC2C-CA7721DBC234}" name="Nadure  " totalsRowFunction="sum" dataDxfId="295" totalsRowDxfId="294"/>
    <tableColumn id="9" xr3:uid="{3BA3D327-24D3-42FA-B352-599C5F4125C4}" name="Teden 4" totalsRowFunction="sum" dataDxfId="293" totalsRowDxfId="292"/>
    <tableColumn id="10" xr3:uid="{3120FB78-F97A-48DA-B927-8AD7AB4C72C0}" name="Nadure   " totalsRowFunction="sum" dataDxfId="291" totalsRowDxfId="290"/>
    <tableColumn id="11" xr3:uid="{1B3CF10F-2ACA-4E67-AC02-7E2D32044B5A}" name="Teden 5" totalsRowFunction="sum" dataDxfId="289" totalsRowDxfId="288"/>
    <tableColumn id="12" xr3:uid="{5E46377A-8967-4D31-8F8D-AEE2BAA16DF2}" name="Nadure    " totalsRowFunction="sum" dataDxfId="287" totalsRowDxfId="286"/>
  </tableColumns>
  <tableStyleInfo name="Mesec" showFirstColumn="1" showLastColumn="0" showRowStripes="0" showColumnStripes="0"/>
  <extLst>
    <ext xmlns:x14="http://schemas.microsoft.com/office/spreadsheetml/2009/9/main" uri="{504A1905-F514-4f6f-8877-14C23A59335A}">
      <x14:table altTextSummary="V to tabelo vnesite »Redne ure in nadure« v tednu 1, 2, 3, 4 in 5 za mesec januar. Skupno število tedenskih ur je samodejno izračunano"/>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92B936B-1682-49F8-81E6-FDE63F10BBDE}" name="Februar" displayName="Februar" ref="B18:L26" totalsRowCount="1" headerRowDxfId="285" headerRowBorderDxfId="284" tableBorderDxfId="283" totalsRowBorderDxfId="282">
  <autoFilter ref="B18:L25" xr:uid="{15ADF74F-0DD2-4281-BB67-1CF1DEB998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A3D5B52F-018F-4315-A1A8-034B29F99ACC}" name="Februar" totalsRowLabel="Tedensko skupno število ur" dataDxfId="281" totalsRowDxfId="280"/>
    <tableColumn id="2" xr3:uid="{83606C4A-4FED-4ED1-B401-C7F2B1D34F20}" name="Teden 1" totalsRowFunction="sum" dataDxfId="279" totalsRowDxfId="278"/>
    <tableColumn id="3" xr3:uid="{82AE0AD7-E9EE-45A5-AAC0-91794FD3408C}" name="Nadure" totalsRowFunction="sum" dataDxfId="277" totalsRowDxfId="276"/>
    <tableColumn id="4" xr3:uid="{1526434F-E492-46B3-A0DC-F8EDD757E307}" name="Teden 2" totalsRowFunction="sum" dataDxfId="275" totalsRowDxfId="274"/>
    <tableColumn id="5" xr3:uid="{6D5C0031-BA68-4C3C-8CA0-05EB3D719FD2}" name="Nadure " totalsRowFunction="sum" dataDxfId="273" totalsRowDxfId="272"/>
    <tableColumn id="6" xr3:uid="{7ECFDFAC-8721-4AA0-8C04-5FC9711EADB4}" name="Teden 3" totalsRowFunction="sum" dataDxfId="271" totalsRowDxfId="270"/>
    <tableColumn id="7" xr3:uid="{EC9C2F17-DEF9-4E23-BC7F-03881567025E}" name="Nadure  " totalsRowFunction="sum" dataDxfId="269" totalsRowDxfId="268"/>
    <tableColumn id="8" xr3:uid="{32BB31BA-03C8-4D15-BE68-EE275A871FE0}" name="Teden 4" totalsRowFunction="sum" dataDxfId="267" totalsRowDxfId="266"/>
    <tableColumn id="9" xr3:uid="{F1FB0FD6-19F9-4176-AE23-ED7B92EF0493}" name="Nadure   " totalsRowFunction="sum" dataDxfId="265" totalsRowDxfId="264"/>
    <tableColumn id="10" xr3:uid="{94A1C522-2CBA-4ADD-A762-BE7393F4806D}" name="Teden 5" totalsRowFunction="sum" dataDxfId="263" totalsRowDxfId="262"/>
    <tableColumn id="11" xr3:uid="{0A1D3407-A927-40A1-8A92-06A195EB2796}" name="Nadure    " totalsRowFunction="sum" dataDxfId="261" totalsRowDxfId="260"/>
  </tableColumns>
  <tableStyleInfo name="Mesec" showFirstColumn="1" showLastColumn="0" showRowStripes="0" showColumnStripes="0"/>
  <extLst>
    <ext xmlns:x14="http://schemas.microsoft.com/office/spreadsheetml/2009/9/main" uri="{504A1905-F514-4f6f-8877-14C23A59335A}">
      <x14:table altTextSummary="V to tabelo vnesite »Redne ure in nadure« v tednu 1, 2, 3, 4 in 5 za mesec februar. Skupno število tedenskih ur je samodejno izračunano"/>
    </ext>
  </extLst>
</table>
</file>

<file path=xl/tables/table3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48E02FE-36E7-4519-8643-47C19428F545}" name="Marec" displayName="Marec" ref="B29:L37" totalsRowCount="1" headerRowDxfId="259" headerRowBorderDxfId="258" tableBorderDxfId="257" totalsRowBorderDxfId="256">
  <autoFilter ref="B29:L36" xr:uid="{5337DA14-7C4B-4AF8-A129-85C0C2D52F2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9AEB9E35-98FB-47CE-9A5B-871E82299CBE}" name="Marec" totalsRowLabel="Tedensko skupno število ur" dataDxfId="255" totalsRowDxfId="254"/>
    <tableColumn id="2" xr3:uid="{88FEF7CD-D1A6-4AFB-BAAC-810AA140AFCB}" name="Teden 1" totalsRowFunction="sum" dataDxfId="253" totalsRowDxfId="252"/>
    <tableColumn id="3" xr3:uid="{66377E82-12DD-4BE5-9735-4446A0456DD7}" name="Nadure" totalsRowFunction="sum" dataDxfId="251" totalsRowDxfId="250"/>
    <tableColumn id="4" xr3:uid="{0D33BF2F-AE15-4C62-8F5F-0BDDFAAFF3F3}" name="Teden 2" totalsRowFunction="sum" dataDxfId="249" totalsRowDxfId="248"/>
    <tableColumn id="5" xr3:uid="{B6E781D2-1186-44C5-991F-9438AAE94877}" name="Nadure " totalsRowFunction="sum" dataDxfId="247" totalsRowDxfId="246"/>
    <tableColumn id="6" xr3:uid="{F3AEBB90-A906-4AFC-9A68-EF80CE823209}" name="Teden 3" totalsRowFunction="sum" dataDxfId="245" totalsRowDxfId="244"/>
    <tableColumn id="7" xr3:uid="{5560FBAC-7F56-47C7-B4FE-9B6258A1C432}" name="Nadure  " totalsRowFunction="sum" dataDxfId="243" totalsRowDxfId="242"/>
    <tableColumn id="8" xr3:uid="{48F67668-3FD2-4D8F-B5C7-00C806671B19}" name="Teden 4" totalsRowFunction="sum" dataDxfId="241" totalsRowDxfId="240"/>
    <tableColumn id="9" xr3:uid="{1E51A344-FB31-4730-857E-8076E62CBA9F}" name="Nadure   " totalsRowFunction="sum" dataDxfId="239" totalsRowDxfId="238"/>
    <tableColumn id="10" xr3:uid="{24C8ABA3-E398-4978-9946-0DE665D57F0F}" name="Teden 5" totalsRowFunction="sum" dataDxfId="237" totalsRowDxfId="236"/>
    <tableColumn id="11" xr3:uid="{A48B6307-51A6-4DAC-B619-F89ED0BC6465}" name="Nadure    " totalsRowFunction="sum" dataDxfId="235" totalsRowDxfId="234"/>
  </tableColumns>
  <tableStyleInfo name="Mesec" showFirstColumn="1" showLastColumn="0" showRowStripes="0" showColumnStripes="0"/>
  <extLst>
    <ext xmlns:x14="http://schemas.microsoft.com/office/spreadsheetml/2009/9/main" uri="{504A1905-F514-4f6f-8877-14C23A59335A}">
      <x14:table altTextSummary="V to tabelo vnesite »Redne ure in nadure« v tednu 1, 2, 3, 4 in 5 za mesec marec. Skupno število tedenskih ur je samodejno izračunano"/>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E2589FD-3647-4E2C-B4DF-64946B05BAC1}" name="April" displayName="April" ref="B41:L49" totalsRowCount="1" headerRowDxfId="233" headerRowBorderDxfId="232" tableBorderDxfId="231" totalsRowBorderDxfId="230">
  <autoFilter ref="B41:L48" xr:uid="{C5F81F0D-AD05-4C80-A64A-58A19339ABE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E7C3AAE6-9282-4E6F-8730-0BB57F7AC3EA}" name="April" totalsRowLabel="Tedensko skupno število ur" dataDxfId="229" totalsRowDxfId="228"/>
    <tableColumn id="2" xr3:uid="{4D1ED94D-F8B7-43A3-AC8C-1B7DCF9ABF01}" name="Teden 1" totalsRowFunction="sum" dataDxfId="227" totalsRowDxfId="226"/>
    <tableColumn id="3" xr3:uid="{DA67953C-F09C-4334-B2A5-D67A2259115A}" name="Nadure" totalsRowFunction="sum" dataDxfId="225" totalsRowDxfId="224"/>
    <tableColumn id="4" xr3:uid="{29C3B96D-43E3-4C54-A331-A7CA61A77078}" name="Teden 2" totalsRowFunction="sum" dataDxfId="223" totalsRowDxfId="222"/>
    <tableColumn id="5" xr3:uid="{7D9927E7-FE2D-4A93-8083-025F7F5DB3AC}" name="Nadure " totalsRowFunction="sum" dataDxfId="221" totalsRowDxfId="220"/>
    <tableColumn id="6" xr3:uid="{472D8DBD-D3FF-4E20-8E99-91374DD49D2B}" name="Teden 3" totalsRowFunction="sum" dataDxfId="219" totalsRowDxfId="218"/>
    <tableColumn id="7" xr3:uid="{DB0DD992-BC9D-4030-89C8-19AC19145A7C}" name="Nadure  " totalsRowFunction="sum" dataDxfId="217" totalsRowDxfId="216"/>
    <tableColumn id="8" xr3:uid="{1949E38B-76FD-490F-B391-471F5EF8529B}" name="Teden 4" totalsRowFunction="sum" dataDxfId="215" totalsRowDxfId="214"/>
    <tableColumn id="9" xr3:uid="{B12CD2C8-4523-4D03-967D-9F50B83BB173}" name="Nadure   " totalsRowFunction="sum" dataDxfId="213" totalsRowDxfId="212"/>
    <tableColumn id="10" xr3:uid="{0B0B45A5-C7EA-4B2B-A9D4-E1AAC28A279C}" name="Teden 5" totalsRowFunction="sum" dataDxfId="211" totalsRowDxfId="210"/>
    <tableColumn id="11" xr3:uid="{A607CFA4-6DF7-46F0-B4B5-AF5561323311}" name="Nadure    " totalsRowFunction="sum" dataDxfId="209" totalsRowDxfId="208"/>
  </tableColumns>
  <tableStyleInfo name="Mesec" showFirstColumn="1" showLastColumn="0" showRowStripes="0" showColumnStripes="0"/>
  <extLst>
    <ext xmlns:x14="http://schemas.microsoft.com/office/spreadsheetml/2009/9/main" uri="{504A1905-F514-4f6f-8877-14C23A59335A}">
      <x14:table altTextSummary="V to tabelo vnesite »Redne ure in nadure« v tednu 1, 2, 3, 4 in 5 za mesec april. Skupno število tedenskih ur je samodejno izračunano"/>
    </ext>
  </extLst>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C587505-0952-437C-B254-00B2A0977AFA}" name="Maj" displayName="Maj" ref="B52:L60" totalsRowCount="1" headerRowDxfId="207" headerRowBorderDxfId="206" tableBorderDxfId="205" totalsRowBorderDxfId="204">
  <autoFilter ref="B52:L59" xr:uid="{1B96033E-05C9-45E4-90DC-6AF9CCEC003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57A6C92-E555-486E-811A-694BE87F3B93}" name="Maj" totalsRowLabel="Tedensko skupno število ur" dataDxfId="203" totalsRowDxfId="202"/>
    <tableColumn id="2" xr3:uid="{7A5BBA4C-386D-4C70-9814-E827E5F88373}" name="Teden 1" totalsRowFunction="sum" dataDxfId="201" totalsRowDxfId="200"/>
    <tableColumn id="3" xr3:uid="{1A2CBDA5-E11B-4E40-A783-2C3BE945E760}" name="Nadure" totalsRowFunction="sum" dataDxfId="199" totalsRowDxfId="198"/>
    <tableColumn id="4" xr3:uid="{93D78D3E-68F6-4996-AA5E-9C5CE6BE8E50}" name="Teden 2" totalsRowFunction="sum" dataDxfId="197" totalsRowDxfId="196"/>
    <tableColumn id="5" xr3:uid="{B220762F-3BE5-45A4-9319-A682B9225596}" name="Nadure " totalsRowFunction="sum" dataDxfId="195" totalsRowDxfId="194"/>
    <tableColumn id="6" xr3:uid="{D62E67E4-4788-4561-9E95-F2785161CBCF}" name="Teden 3" totalsRowFunction="sum" dataDxfId="193" totalsRowDxfId="192"/>
    <tableColumn id="7" xr3:uid="{302457BD-DAF5-4C4D-A125-34EF436AD99B}" name="Nadure  " totalsRowFunction="sum" dataDxfId="191" totalsRowDxfId="190"/>
    <tableColumn id="8" xr3:uid="{03F53539-8DF7-4964-B0F2-76E0BBC1A588}" name="Teden 4" totalsRowFunction="sum" dataDxfId="189" totalsRowDxfId="188"/>
    <tableColumn id="9" xr3:uid="{6F48698B-C4BD-4098-A9D0-C6814A1829CA}" name="Nadure   " totalsRowFunction="sum" dataDxfId="187" totalsRowDxfId="186"/>
    <tableColumn id="10" xr3:uid="{441F074A-3A6E-4273-AAD4-FFA1C9EE548C}" name="Teden 5" totalsRowFunction="sum" dataDxfId="185" totalsRowDxfId="184"/>
    <tableColumn id="11" xr3:uid="{4433D6DA-6FE8-475A-9C1C-681C5B262BBF}" name="Nadure    " totalsRowFunction="sum" dataDxfId="183" totalsRowDxfId="182"/>
  </tableColumns>
  <tableStyleInfo name="Mesec" showFirstColumn="1" showLastColumn="0" showRowStripes="0" showColumnStripes="0"/>
  <extLst>
    <ext xmlns:x14="http://schemas.microsoft.com/office/spreadsheetml/2009/9/main" uri="{504A1905-F514-4f6f-8877-14C23A59335A}">
      <x14:table altTextSummary="V to tabelo vnesite »Redne ure in nadure« v tednu 1, 2, 3, 4 in 5 za mesec maj. Skupno število tedenskih ur je samodejno izračunano"/>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3BFF0C5-2E1C-491D-A916-CE7F0F7B2EA9}" name="Junij" displayName="Junij" ref="B63:L71" totalsRowCount="1" headerRowDxfId="181" headerRowBorderDxfId="180" tableBorderDxfId="179" totalsRowBorderDxfId="178">
  <autoFilter ref="B63:L70" xr:uid="{C40DCCDD-8B2A-4E38-AB0B-35926F2480C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6C30C512-7F5E-4BCB-8F40-397519A2AE95}" name="Junij" totalsRowLabel="Tedensko skupno število ur" dataDxfId="177" totalsRowDxfId="176"/>
    <tableColumn id="2" xr3:uid="{989196AB-A0B3-47FD-8120-C5D29A7C51D4}" name="Teden 1" totalsRowFunction="sum" dataDxfId="175" totalsRowDxfId="174"/>
    <tableColumn id="3" xr3:uid="{AC32CF20-6F53-4629-903D-208145E4A328}" name="Nadure" totalsRowFunction="sum" dataDxfId="173" totalsRowDxfId="172"/>
    <tableColumn id="4" xr3:uid="{DCB07C4B-2497-4C89-B69B-D5C4A86FA821}" name="Teden 2" totalsRowFunction="sum" dataDxfId="171" totalsRowDxfId="170"/>
    <tableColumn id="5" xr3:uid="{B7FA3CC3-70CD-40E8-9492-7CA231352C36}" name="Nadure " totalsRowFunction="sum" dataDxfId="169" totalsRowDxfId="168"/>
    <tableColumn id="6" xr3:uid="{D0141800-9597-4827-8A71-0184C4E0EECC}" name="Teden 3" totalsRowFunction="sum" dataDxfId="167" totalsRowDxfId="166"/>
    <tableColumn id="7" xr3:uid="{0AF60E37-B215-43D1-AF2A-01457E250502}" name="Nadure  " totalsRowFunction="sum" dataDxfId="165" totalsRowDxfId="164"/>
    <tableColumn id="8" xr3:uid="{BE431083-1A86-47ED-B1D9-4FF6D273D138}" name="Teden 4" totalsRowFunction="sum" dataDxfId="163" totalsRowDxfId="162"/>
    <tableColumn id="9" xr3:uid="{FEBF4C2B-66B7-44AB-A950-977FB72D3BFA}" name="Nadure   " totalsRowFunction="sum" dataDxfId="161" totalsRowDxfId="160"/>
    <tableColumn id="10" xr3:uid="{0D666830-069B-4C25-A6A6-50F9A8900B2D}" name="Teden 5" totalsRowFunction="sum" dataDxfId="159" totalsRowDxfId="158"/>
    <tableColumn id="11" xr3:uid="{ACD5E294-3589-4AA5-8C00-35E2330D16D4}" name="Nadure    " totalsRowFunction="sum" dataDxfId="157" totalsRowDxfId="156"/>
  </tableColumns>
  <tableStyleInfo name="Mesec" showFirstColumn="1" showLastColumn="0" showRowStripes="0" showColumnStripes="0"/>
  <extLst>
    <ext xmlns:x14="http://schemas.microsoft.com/office/spreadsheetml/2009/9/main" uri="{504A1905-F514-4f6f-8877-14C23A59335A}">
      <x14:table altTextSummary="V to tabelo vnesite »Redne ure in nadure« v tednu 1, 2, 3, 4 in 5 za mesec junij. Skupno število tedenskih ur je samodejno izračunano"/>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2F35140-9537-49BB-B686-7565717769A5}" name="Julij" displayName="Julij" ref="B75:L83" totalsRowCount="1" headerRowDxfId="155" headerRowBorderDxfId="154" tableBorderDxfId="153" totalsRowBorderDxfId="152">
  <autoFilter ref="B75:L82" xr:uid="{AE8E269E-2C86-4C66-BAB9-210385D439E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18AE580-188F-4C0A-970D-5C2B30B14460}" name="Julij" totalsRowLabel="Tedensko skupno število ur" dataDxfId="151" totalsRowDxfId="150"/>
    <tableColumn id="2" xr3:uid="{0F0D3684-F278-471A-814D-48E0D63625DC}" name="Teden 1" totalsRowFunction="sum" dataDxfId="149" totalsRowDxfId="148"/>
    <tableColumn id="3" xr3:uid="{3D053860-9217-48CB-8A88-1A65684C5974}" name="Nadure" totalsRowFunction="sum" dataDxfId="147" totalsRowDxfId="146"/>
    <tableColumn id="4" xr3:uid="{CB320BFA-01F8-4634-8C30-6964098E5AEA}" name="Teden 2" totalsRowFunction="sum" dataDxfId="145" totalsRowDxfId="144"/>
    <tableColumn id="5" xr3:uid="{39E6AD6C-74CC-4001-B1C0-1E3329E792C5}" name="Nadure " totalsRowFunction="sum" dataDxfId="143" totalsRowDxfId="142"/>
    <tableColumn id="6" xr3:uid="{E37E3196-3118-45C0-871E-88955285FB4A}" name="Teden 3" totalsRowFunction="sum" dataDxfId="141" totalsRowDxfId="140"/>
    <tableColumn id="7" xr3:uid="{7C811F7B-7437-4007-8B56-10558ADC31EB}" name="Nadure  " totalsRowFunction="sum" dataDxfId="139" totalsRowDxfId="138"/>
    <tableColumn id="8" xr3:uid="{255D2D10-422F-416D-BA66-D0C5039F1E54}" name="Teden 4" totalsRowFunction="sum" dataDxfId="137" totalsRowDxfId="136"/>
    <tableColumn id="9" xr3:uid="{F85802AF-42D6-429F-A59A-9425F45CC258}" name="Nadure   " totalsRowFunction="sum" dataDxfId="135" totalsRowDxfId="134"/>
    <tableColumn id="10" xr3:uid="{24BAC83D-9A25-4BCB-8D0E-7E3EF6C02DB1}" name="Teden 5" totalsRowFunction="sum" dataDxfId="133" totalsRowDxfId="132"/>
    <tableColumn id="11" xr3:uid="{1B837E2D-482E-4512-A1B0-46E3950B7DB9}" name="Nadure    " totalsRowFunction="sum" dataDxfId="131" totalsRowDxfId="130"/>
  </tableColumns>
  <tableStyleInfo name="Mesec" showFirstColumn="1" showLastColumn="0" showRowStripes="0" showColumnStripes="0"/>
  <extLst>
    <ext xmlns:x14="http://schemas.microsoft.com/office/spreadsheetml/2009/9/main" uri="{504A1905-F514-4f6f-8877-14C23A59335A}">
      <x14:table altTextSummary="V to tabelo vnesite »Redne ure in nadure« v tednu 1, 2, 3, 4 in 5 za mesec julij. Skupno število tedenskih ur je samodejno izračunano"/>
    </ext>
  </extLst>
</table>
</file>

<file path=xl/tables/table8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0B85AEC-121E-4642-AC36-6FAE959E3CCF}" name="Avgust" displayName="Avgust" ref="B86:L94" totalsRowCount="1" headerRowDxfId="129" headerRowBorderDxfId="128" tableBorderDxfId="127" totalsRowBorderDxfId="126">
  <autoFilter ref="B86:L93" xr:uid="{8D0CC8A6-123B-478E-A403-4217A242ED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DE7CFA8-A3FC-48B8-83BC-C4687C9FE850}" name="Avgust" totalsRowLabel="Tedensko skupno število ur" dataDxfId="125" totalsRowDxfId="124"/>
    <tableColumn id="2" xr3:uid="{DA75EAB7-0598-4C0A-9247-A658B36C35ED}" name="Teden 1" totalsRowFunction="sum" dataDxfId="123" totalsRowDxfId="122"/>
    <tableColumn id="3" xr3:uid="{1339F716-B0FE-4D3B-B40E-4BDF555322E6}" name="Nadure" totalsRowFunction="sum" dataDxfId="121" totalsRowDxfId="120"/>
    <tableColumn id="4" xr3:uid="{F875E418-412D-42B6-BE61-C8A23BB01083}" name="Teden 2" totalsRowFunction="sum" dataDxfId="119" totalsRowDxfId="118"/>
    <tableColumn id="5" xr3:uid="{86586B8D-E54D-40E1-AAA8-3C92F02C95FA}" name="Nadure " totalsRowFunction="sum" dataDxfId="117" totalsRowDxfId="116"/>
    <tableColumn id="6" xr3:uid="{23C725AB-00C8-4DB7-9F95-98D5F12678AE}" name="Teden 3" totalsRowFunction="sum" dataDxfId="115" totalsRowDxfId="114"/>
    <tableColumn id="7" xr3:uid="{2E4FA58E-2EAA-48E3-8F2A-8ED3392E0601}" name="Nadure  " totalsRowFunction="sum" dataDxfId="113" totalsRowDxfId="112"/>
    <tableColumn id="8" xr3:uid="{2649A1CA-4ADA-48F7-8523-88D8FB663DFE}" name="Teden 4" totalsRowFunction="sum" dataDxfId="111" totalsRowDxfId="110"/>
    <tableColumn id="9" xr3:uid="{3A5702BD-95E4-435B-BCA4-2643AF21698F}" name="Nadure   " totalsRowFunction="sum" dataDxfId="109" totalsRowDxfId="108"/>
    <tableColumn id="10" xr3:uid="{7D325DEB-D131-4718-BCE8-7D8D542A066A}" name="Teden 5" totalsRowFunction="sum" dataDxfId="107" totalsRowDxfId="106"/>
    <tableColumn id="11" xr3:uid="{72AE9E24-2004-492B-AF3C-F0E310ECD4AB}" name="Nadure    " totalsRowFunction="sum" dataDxfId="105" totalsRowDxfId="104"/>
  </tableColumns>
  <tableStyleInfo name="Mesec" showFirstColumn="1" showLastColumn="0" showRowStripes="0" showColumnStripes="0"/>
  <extLst>
    <ext xmlns:x14="http://schemas.microsoft.com/office/spreadsheetml/2009/9/main" uri="{504A1905-F514-4f6f-8877-14C23A59335A}">
      <x14:table altTextSummary="V to tabelo vnesite »Redne ure in nadure« v tednu 1, 2, 3, 4 in 5 za mesec avgust. Skupno število tedenskih ur je samodejno izračunano"/>
    </ext>
  </extLst>
</table>
</file>

<file path=xl/tables/table9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8771950-14BF-489D-AACB-C357BC49678D}" name="September" displayName="September" ref="B97:L105" totalsRowCount="1" headerRowDxfId="103" headerRowBorderDxfId="102" tableBorderDxfId="101" totalsRowBorderDxfId="100">
  <autoFilter ref="B97:L104" xr:uid="{B01778D3-5137-4DF2-B2C7-D711E571DB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66DD647-EE11-499F-9F8F-F6F5C7D43C88}" name="September" totalsRowLabel="Tedensko skupno število ur" dataDxfId="99" totalsRowDxfId="98"/>
    <tableColumn id="2" xr3:uid="{0C6D83B3-F949-4E8C-8978-0EEE0A718F95}" name="Teden 1" totalsRowFunction="sum" dataDxfId="97" totalsRowDxfId="96"/>
    <tableColumn id="3" xr3:uid="{771D5AF0-7A3A-46F7-AE35-61C33EF33496}" name="Nadure" totalsRowFunction="sum" dataDxfId="95" totalsRowDxfId="94"/>
    <tableColumn id="4" xr3:uid="{59465D93-70C0-4084-A439-B9F61D0075FB}" name="Teden 2" totalsRowFunction="sum" dataDxfId="93" totalsRowDxfId="92"/>
    <tableColumn id="5" xr3:uid="{5E9F762F-2CF6-4844-9E93-16ACBB97D502}" name="Nadure " totalsRowFunction="sum" dataDxfId="91" totalsRowDxfId="90"/>
    <tableColumn id="6" xr3:uid="{F7D0E59D-1AA1-46B9-98EB-E72E0207CB7A}" name="Teden 3" totalsRowFunction="sum" dataDxfId="89" totalsRowDxfId="88"/>
    <tableColumn id="7" xr3:uid="{8967D551-2C9F-4D34-82C1-22505551AE50}" name="Nadure  " totalsRowFunction="sum" dataDxfId="87" totalsRowDxfId="86"/>
    <tableColumn id="8" xr3:uid="{E1F787F0-4414-4247-A7A0-FD75FE13223F}" name="Teden 4" totalsRowFunction="sum" dataDxfId="85" totalsRowDxfId="84"/>
    <tableColumn id="9" xr3:uid="{C5C7DF6D-AF11-42DC-923E-55F28E25E568}" name="Nadure   " totalsRowFunction="sum" dataDxfId="83" totalsRowDxfId="82"/>
    <tableColumn id="10" xr3:uid="{F1D56AE0-CC6F-41C0-992E-F16CDB124B3A}" name="Teden 5" totalsRowFunction="sum" dataDxfId="81" totalsRowDxfId="80"/>
    <tableColumn id="11" xr3:uid="{EF84FE59-4096-4D4E-B229-8886FAA4A343}" name="Nadure    " totalsRowFunction="sum" dataDxfId="79" totalsRowDxfId="78"/>
  </tableColumns>
  <tableStyleInfo name="Mesec" showFirstColumn="1" showLastColumn="0" showRowStripes="0" showColumnStripes="0"/>
  <extLst>
    <ext xmlns:x14="http://schemas.microsoft.com/office/spreadsheetml/2009/9/main" uri="{504A1905-F514-4f6f-8877-14C23A59335A}">
      <x14:table altTextSummary="V to tabelo vnesite »Redne ure in nadure« v tednu 1, 2, 3, 4 in 5 za mesec september. Skupno število tedenskih ur je samodejno izračunano"/>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71.xml" Id="rId8" /><Relationship Type="http://schemas.openxmlformats.org/officeDocument/2006/relationships/table" Target="/xl/tables/table122.xml" Id="rId13" /><Relationship Type="http://schemas.openxmlformats.org/officeDocument/2006/relationships/table" Target="/xl/tables/table23.xml" Id="rId3" /><Relationship Type="http://schemas.openxmlformats.org/officeDocument/2006/relationships/table" Target="/xl/tables/table64.xml" Id="rId7" /><Relationship Type="http://schemas.openxmlformats.org/officeDocument/2006/relationships/table" Target="/xl/tables/table115.xml" Id="rId12" /><Relationship Type="http://schemas.openxmlformats.org/officeDocument/2006/relationships/table" Target="/xl/tables/table16.xml" Id="rId2" /><Relationship Type="http://schemas.openxmlformats.org/officeDocument/2006/relationships/printerSettings" Target="/xl/printerSettings/printerSettings11.bin" Id="rId1" /><Relationship Type="http://schemas.openxmlformats.org/officeDocument/2006/relationships/table" Target="/xl/tables/table57.xml" Id="rId6" /><Relationship Type="http://schemas.openxmlformats.org/officeDocument/2006/relationships/table" Target="/xl/tables/table108.xml" Id="rId11" /><Relationship Type="http://schemas.openxmlformats.org/officeDocument/2006/relationships/table" Target="/xl/tables/table49.xml" Id="rId5" /><Relationship Type="http://schemas.openxmlformats.org/officeDocument/2006/relationships/table" Target="/xl/tables/table910.xml" Id="rId10" /><Relationship Type="http://schemas.openxmlformats.org/officeDocument/2006/relationships/table" Target="/xl/tables/table311.xml" Id="rId4" /><Relationship Type="http://schemas.openxmlformats.org/officeDocument/2006/relationships/table" Target="/xl/tables/table812.xml" Id="rId9"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23"/>
  </sheetPr>
  <dimension ref="B1:L140"/>
  <sheetViews>
    <sheetView tabSelected="1" zoomScaleNormal="100" workbookViewId="0"/>
  </sheetViews>
  <sheetFormatPr defaultColWidth="9.140625" defaultRowHeight="14.25" x14ac:dyDescent="0.3"/>
  <cols>
    <col min="1" max="1" width="3.42578125" style="1" customWidth="1"/>
    <col min="2" max="2" width="28.28515625" style="2" customWidth="1"/>
    <col min="3" max="12" width="18.7109375" style="2" customWidth="1"/>
    <col min="13" max="13" width="2.7109375" style="1" customWidth="1"/>
    <col min="14" max="16384" width="9.140625" style="1"/>
  </cols>
  <sheetData>
    <row r="1" spans="2:12" ht="15.95" customHeight="1" x14ac:dyDescent="0.3">
      <c r="B1" s="25" t="s">
        <v>0</v>
      </c>
      <c r="C1" s="25"/>
      <c r="D1" s="25"/>
      <c r="E1" s="25"/>
      <c r="F1" s="25"/>
      <c r="G1" s="25"/>
      <c r="H1" s="25"/>
      <c r="I1" s="25"/>
      <c r="J1" s="25"/>
      <c r="K1" s="25"/>
      <c r="L1" s="25"/>
    </row>
    <row r="2" spans="2:12" ht="23.25" customHeight="1" x14ac:dyDescent="0.3">
      <c r="B2" s="25"/>
      <c r="C2" s="25"/>
      <c r="D2" s="25"/>
      <c r="E2" s="25"/>
      <c r="F2" s="25"/>
      <c r="G2" s="25"/>
      <c r="H2" s="25"/>
      <c r="I2" s="25"/>
      <c r="J2" s="25"/>
      <c r="K2" s="25"/>
      <c r="L2" s="25"/>
    </row>
    <row r="3" spans="2:12" ht="15.95" customHeight="1" x14ac:dyDescent="0.3">
      <c r="B3" s="2" t="s">
        <v>1</v>
      </c>
      <c r="C3" s="8"/>
      <c r="D3" s="3" t="s">
        <v>40</v>
      </c>
      <c r="E3" s="8"/>
      <c r="G3" s="28" t="s">
        <v>57</v>
      </c>
      <c r="H3" s="28"/>
      <c r="I3" s="29"/>
      <c r="J3" s="29"/>
    </row>
    <row r="4" spans="2:12" ht="15.95" customHeight="1" x14ac:dyDescent="0.3">
      <c r="B4" s="2" t="s">
        <v>2</v>
      </c>
      <c r="C4" s="9"/>
      <c r="D4" s="3" t="s">
        <v>41</v>
      </c>
      <c r="E4" s="9"/>
      <c r="G4" s="1" t="s">
        <v>58</v>
      </c>
      <c r="H4" s="10">
        <f>SUM(C16,C27,C38,C50,C61,C72,C84,C95,C106,C118,C129,C140)</f>
        <v>0</v>
      </c>
      <c r="I4" s="4" t="s">
        <v>61</v>
      </c>
      <c r="J4" s="10">
        <f>SUM(F16,F27,F38,F50,F61,F72,F84,F95,F106,F118,F129,F140)</f>
        <v>0</v>
      </c>
      <c r="K4" s="4" t="s">
        <v>64</v>
      </c>
      <c r="L4" s="10">
        <f>SUM(H4:J4)</f>
        <v>0</v>
      </c>
    </row>
    <row r="5" spans="2:12" ht="6" customHeight="1" x14ac:dyDescent="0.3">
      <c r="L5" s="5"/>
    </row>
    <row r="6" spans="2:12" s="6" customFormat="1" ht="24.95" customHeight="1" x14ac:dyDescent="0.2">
      <c r="B6" s="26" t="s">
        <v>3</v>
      </c>
      <c r="C6" s="26"/>
      <c r="D6" s="26"/>
      <c r="E6" s="26"/>
      <c r="F6" s="26"/>
      <c r="G6" s="26"/>
      <c r="H6" s="26"/>
      <c r="I6" s="26"/>
      <c r="J6" s="26"/>
      <c r="K6" s="26"/>
      <c r="L6" s="26"/>
    </row>
    <row r="7" spans="2:12" ht="15" customHeight="1" x14ac:dyDescent="0.3">
      <c r="B7" s="17" t="s">
        <v>4</v>
      </c>
      <c r="C7" s="18" t="s">
        <v>39</v>
      </c>
      <c r="D7" s="18" t="s">
        <v>42</v>
      </c>
      <c r="E7" s="18" t="s">
        <v>55</v>
      </c>
      <c r="F7" s="18" t="s">
        <v>56</v>
      </c>
      <c r="G7" s="18" t="s">
        <v>59</v>
      </c>
      <c r="H7" s="18" t="s">
        <v>60</v>
      </c>
      <c r="I7" s="18" t="s">
        <v>62</v>
      </c>
      <c r="J7" s="18" t="s">
        <v>63</v>
      </c>
      <c r="K7" s="18" t="s">
        <v>65</v>
      </c>
      <c r="L7" s="19" t="s">
        <v>66</v>
      </c>
    </row>
    <row r="8" spans="2:12" ht="15" customHeight="1" x14ac:dyDescent="0.3">
      <c r="B8" s="15" t="s">
        <v>5</v>
      </c>
      <c r="C8" s="11"/>
      <c r="D8" s="12"/>
      <c r="E8" s="11"/>
      <c r="F8" s="12"/>
      <c r="G8" s="11"/>
      <c r="H8" s="12"/>
      <c r="I8" s="11"/>
      <c r="J8" s="12"/>
      <c r="K8" s="11"/>
      <c r="L8" s="16"/>
    </row>
    <row r="9" spans="2:12" ht="15" customHeight="1" x14ac:dyDescent="0.3">
      <c r="B9" s="15" t="s">
        <v>6</v>
      </c>
      <c r="C9" s="11"/>
      <c r="D9" s="12"/>
      <c r="E9" s="11"/>
      <c r="F9" s="12"/>
      <c r="G9" s="11"/>
      <c r="H9" s="12"/>
      <c r="I9" s="11"/>
      <c r="J9" s="12"/>
      <c r="K9" s="11"/>
      <c r="L9" s="16"/>
    </row>
    <row r="10" spans="2:12" ht="15" customHeight="1" x14ac:dyDescent="0.3">
      <c r="B10" s="15" t="s">
        <v>7</v>
      </c>
      <c r="C10" s="11"/>
      <c r="D10" s="12"/>
      <c r="E10" s="11"/>
      <c r="F10" s="12"/>
      <c r="G10" s="11"/>
      <c r="H10" s="12"/>
      <c r="I10" s="11"/>
      <c r="J10" s="12"/>
      <c r="K10" s="11"/>
      <c r="L10" s="16"/>
    </row>
    <row r="11" spans="2:12" ht="15" customHeight="1" x14ac:dyDescent="0.3">
      <c r="B11" s="15" t="s">
        <v>8</v>
      </c>
      <c r="C11" s="11"/>
      <c r="D11" s="12"/>
      <c r="E11" s="11"/>
      <c r="F11" s="12"/>
      <c r="G11" s="11"/>
      <c r="H11" s="12"/>
      <c r="I11" s="11"/>
      <c r="J11" s="12"/>
      <c r="K11" s="11"/>
      <c r="L11" s="16"/>
    </row>
    <row r="12" spans="2:12" ht="15" customHeight="1" x14ac:dyDescent="0.3">
      <c r="B12" s="15" t="s">
        <v>9</v>
      </c>
      <c r="C12" s="11"/>
      <c r="D12" s="12"/>
      <c r="E12" s="11"/>
      <c r="F12" s="12"/>
      <c r="G12" s="11"/>
      <c r="H12" s="12"/>
      <c r="I12" s="11"/>
      <c r="J12" s="12"/>
      <c r="K12" s="11"/>
      <c r="L12" s="16"/>
    </row>
    <row r="13" spans="2:12" ht="15" customHeight="1" x14ac:dyDescent="0.3">
      <c r="B13" s="15" t="s">
        <v>10</v>
      </c>
      <c r="C13" s="11"/>
      <c r="D13" s="12"/>
      <c r="E13" s="11"/>
      <c r="F13" s="12"/>
      <c r="G13" s="11"/>
      <c r="H13" s="12"/>
      <c r="I13" s="11"/>
      <c r="J13" s="12"/>
      <c r="K13" s="11"/>
      <c r="L13" s="16"/>
    </row>
    <row r="14" spans="2:12" ht="15" customHeight="1" x14ac:dyDescent="0.3">
      <c r="B14" s="15" t="s">
        <v>11</v>
      </c>
      <c r="C14" s="11"/>
      <c r="D14" s="12"/>
      <c r="E14" s="11"/>
      <c r="F14" s="12"/>
      <c r="G14" s="11"/>
      <c r="H14" s="12"/>
      <c r="I14" s="11"/>
      <c r="J14" s="12"/>
      <c r="K14" s="11"/>
      <c r="L14" s="16"/>
    </row>
    <row r="15" spans="2:12" ht="15" customHeight="1" x14ac:dyDescent="0.3">
      <c r="B15" s="20" t="s">
        <v>12</v>
      </c>
      <c r="C15" s="21">
        <f>SUBTOTAL(109,Januar[Teden 1])</f>
        <v>0</v>
      </c>
      <c r="D15" s="23">
        <f>SUBTOTAL(109,Januar[Nadure])</f>
        <v>0</v>
      </c>
      <c r="E15" s="22">
        <f>SUBTOTAL(109,Januar[Teden 2])</f>
        <v>0</v>
      </c>
      <c r="F15" s="23">
        <f>SUBTOTAL(109,Januar[[Nadure ]])</f>
        <v>0</v>
      </c>
      <c r="G15" s="22">
        <f>SUBTOTAL(109,Januar[Teden 3])</f>
        <v>0</v>
      </c>
      <c r="H15" s="23">
        <f>SUBTOTAL(109,Januar[[Nadure  ]])</f>
        <v>0</v>
      </c>
      <c r="I15" s="22">
        <f>SUBTOTAL(109,Januar[Teden 4])</f>
        <v>0</v>
      </c>
      <c r="J15" s="23">
        <f>SUBTOTAL(109,Januar[[Nadure   ]])</f>
        <v>0</v>
      </c>
      <c r="K15" s="22">
        <f>SUBTOTAL(109,Januar[Teden 5])</f>
        <v>0</v>
      </c>
      <c r="L15" s="24">
        <f>SUBTOTAL(109,Januar[[Nadure    ]])</f>
        <v>0</v>
      </c>
    </row>
    <row r="16" spans="2:12" ht="15" customHeight="1" x14ac:dyDescent="0.3">
      <c r="B16" s="14" t="s">
        <v>13</v>
      </c>
      <c r="C16" s="13">
        <f>SUM(Januar[[#Totals],[Teden 1]],Januar[[#Totals],[Teden 2]],Januar[[#Totals],[Teden 3]],Januar[[#Totals],[Teden 4]],Januar[[#Totals],[Teden 5]])</f>
        <v>0</v>
      </c>
      <c r="D16" s="14" t="s">
        <v>43</v>
      </c>
      <c r="E16" s="14"/>
      <c r="F16" s="13">
        <f>SUM(Januar[[#Totals],[Nadure]],Januar[[#Totals],[Nadure ]],Januar[[#Totals],[Nadure  ]],Januar[[#Totals],[Nadure   ]],Januar[[#Totals],[Nadure    ]])</f>
        <v>0</v>
      </c>
    </row>
    <row r="17" spans="2:12" ht="9" customHeight="1" x14ac:dyDescent="0.3"/>
    <row r="18" spans="2:12" ht="15" customHeight="1" x14ac:dyDescent="0.3">
      <c r="B18" s="17" t="s">
        <v>14</v>
      </c>
      <c r="C18" s="18" t="s">
        <v>39</v>
      </c>
      <c r="D18" s="18" t="s">
        <v>42</v>
      </c>
      <c r="E18" s="18" t="s">
        <v>55</v>
      </c>
      <c r="F18" s="18" t="s">
        <v>56</v>
      </c>
      <c r="G18" s="18" t="s">
        <v>59</v>
      </c>
      <c r="H18" s="18" t="s">
        <v>60</v>
      </c>
      <c r="I18" s="18" t="s">
        <v>62</v>
      </c>
      <c r="J18" s="18" t="s">
        <v>63</v>
      </c>
      <c r="K18" s="18" t="s">
        <v>65</v>
      </c>
      <c r="L18" s="19" t="s">
        <v>66</v>
      </c>
    </row>
    <row r="19" spans="2:12" ht="15" customHeight="1" x14ac:dyDescent="0.3">
      <c r="B19" s="15" t="s">
        <v>5</v>
      </c>
      <c r="C19" s="11"/>
      <c r="D19" s="12"/>
      <c r="E19" s="11"/>
      <c r="F19" s="12"/>
      <c r="G19" s="11"/>
      <c r="H19" s="12"/>
      <c r="I19" s="11"/>
      <c r="J19" s="12"/>
      <c r="K19" s="11"/>
      <c r="L19" s="16"/>
    </row>
    <row r="20" spans="2:12" ht="15" customHeight="1" x14ac:dyDescent="0.3">
      <c r="B20" s="15" t="s">
        <v>6</v>
      </c>
      <c r="C20" s="11"/>
      <c r="D20" s="12"/>
      <c r="E20" s="11"/>
      <c r="F20" s="12"/>
      <c r="G20" s="11"/>
      <c r="H20" s="12"/>
      <c r="I20" s="11"/>
      <c r="J20" s="12"/>
      <c r="K20" s="11"/>
      <c r="L20" s="16"/>
    </row>
    <row r="21" spans="2:12" ht="15" customHeight="1" x14ac:dyDescent="0.3">
      <c r="B21" s="15" t="s">
        <v>7</v>
      </c>
      <c r="C21" s="11"/>
      <c r="D21" s="12"/>
      <c r="E21" s="11"/>
      <c r="F21" s="12"/>
      <c r="G21" s="11"/>
      <c r="H21" s="12"/>
      <c r="I21" s="11"/>
      <c r="J21" s="12"/>
      <c r="K21" s="11"/>
      <c r="L21" s="16"/>
    </row>
    <row r="22" spans="2:12" ht="15" customHeight="1" x14ac:dyDescent="0.3">
      <c r="B22" s="15" t="s">
        <v>8</v>
      </c>
      <c r="C22" s="11"/>
      <c r="D22" s="12"/>
      <c r="E22" s="11"/>
      <c r="F22" s="12"/>
      <c r="G22" s="11"/>
      <c r="H22" s="12"/>
      <c r="I22" s="11"/>
      <c r="J22" s="12"/>
      <c r="K22" s="11"/>
      <c r="L22" s="16"/>
    </row>
    <row r="23" spans="2:12" ht="15" customHeight="1" x14ac:dyDescent="0.3">
      <c r="B23" s="15" t="s">
        <v>9</v>
      </c>
      <c r="C23" s="11"/>
      <c r="D23" s="12"/>
      <c r="E23" s="11"/>
      <c r="F23" s="12"/>
      <c r="G23" s="11"/>
      <c r="H23" s="12"/>
      <c r="I23" s="11"/>
      <c r="J23" s="12"/>
      <c r="K23" s="11"/>
      <c r="L23" s="16"/>
    </row>
    <row r="24" spans="2:12" ht="15" customHeight="1" x14ac:dyDescent="0.3">
      <c r="B24" s="15" t="s">
        <v>10</v>
      </c>
      <c r="C24" s="11"/>
      <c r="D24" s="12"/>
      <c r="E24" s="11"/>
      <c r="F24" s="12"/>
      <c r="G24" s="11"/>
      <c r="H24" s="12"/>
      <c r="I24" s="11"/>
      <c r="J24" s="12"/>
      <c r="K24" s="11"/>
      <c r="L24" s="16"/>
    </row>
    <row r="25" spans="2:12" ht="15" customHeight="1" x14ac:dyDescent="0.3">
      <c r="B25" s="15" t="s">
        <v>11</v>
      </c>
      <c r="C25" s="11"/>
      <c r="D25" s="12"/>
      <c r="E25" s="11"/>
      <c r="F25" s="12"/>
      <c r="G25" s="11"/>
      <c r="H25" s="12"/>
      <c r="I25" s="11"/>
      <c r="J25" s="12"/>
      <c r="K25" s="11"/>
      <c r="L25" s="16"/>
    </row>
    <row r="26" spans="2:12" ht="15" customHeight="1" x14ac:dyDescent="0.3">
      <c r="B26" s="20" t="s">
        <v>12</v>
      </c>
      <c r="C26" s="22">
        <f>SUBTOTAL(109,Februar[Teden 1])</f>
        <v>0</v>
      </c>
      <c r="D26" s="23">
        <f>SUBTOTAL(109,Februar[Nadure])</f>
        <v>0</v>
      </c>
      <c r="E26" s="22">
        <f>SUBTOTAL(109,Februar[Teden 2])</f>
        <v>0</v>
      </c>
      <c r="F26" s="23">
        <f>SUBTOTAL(109,Februar[[Nadure ]])</f>
        <v>0</v>
      </c>
      <c r="G26" s="22">
        <f>SUBTOTAL(109,Februar[Teden 3])</f>
        <v>0</v>
      </c>
      <c r="H26" s="23">
        <f>SUBTOTAL(109,Februar[[Nadure  ]])</f>
        <v>0</v>
      </c>
      <c r="I26" s="22">
        <f>SUBTOTAL(109,Februar[Teden 4])</f>
        <v>0</v>
      </c>
      <c r="J26" s="23">
        <f>SUBTOTAL(109,Februar[[Nadure   ]])</f>
        <v>0</v>
      </c>
      <c r="K26" s="22">
        <f>SUBTOTAL(109,Februar[Teden 5])</f>
        <v>0</v>
      </c>
      <c r="L26" s="24">
        <f>SUBTOTAL(109,Februar[[Nadure    ]])</f>
        <v>0</v>
      </c>
    </row>
    <row r="27" spans="2:12" ht="15" customHeight="1" x14ac:dyDescent="0.3">
      <c r="B27" s="14" t="s">
        <v>15</v>
      </c>
      <c r="C27" s="13">
        <f>SUM(Februar[[#Totals],[Teden 1]],Februar[[#Totals],[Teden 2]],Februar[[#Totals],[Teden 3]],Februar[[#Totals],[Teden 4]],Februar[[#Totals],[Teden 5]])</f>
        <v>0</v>
      </c>
      <c r="D27" s="14" t="s">
        <v>44</v>
      </c>
      <c r="E27" s="14"/>
      <c r="F27" s="13">
        <f>SUM(Februar[[#Totals],[Nadure]],Februar[[#Totals],[Nadure ]],Februar[[#Totals],[Nadure  ]],Februar[[#Totals],[Nadure   ]],Februar[[#Totals],[Nadure    ]])</f>
        <v>0</v>
      </c>
    </row>
    <row r="28" spans="2:12" ht="9" customHeight="1" x14ac:dyDescent="0.3"/>
    <row r="29" spans="2:12" ht="15" customHeight="1" x14ac:dyDescent="0.3">
      <c r="B29" s="17" t="s">
        <v>16</v>
      </c>
      <c r="C29" s="18" t="s">
        <v>39</v>
      </c>
      <c r="D29" s="18" t="s">
        <v>42</v>
      </c>
      <c r="E29" s="18" t="s">
        <v>55</v>
      </c>
      <c r="F29" s="18" t="s">
        <v>56</v>
      </c>
      <c r="G29" s="18" t="s">
        <v>59</v>
      </c>
      <c r="H29" s="18" t="s">
        <v>60</v>
      </c>
      <c r="I29" s="18" t="s">
        <v>62</v>
      </c>
      <c r="J29" s="18" t="s">
        <v>63</v>
      </c>
      <c r="K29" s="18" t="s">
        <v>65</v>
      </c>
      <c r="L29" s="19" t="s">
        <v>66</v>
      </c>
    </row>
    <row r="30" spans="2:12" ht="15" customHeight="1" x14ac:dyDescent="0.3">
      <c r="B30" s="15" t="s">
        <v>5</v>
      </c>
      <c r="C30" s="11"/>
      <c r="D30" s="12"/>
      <c r="E30" s="11"/>
      <c r="F30" s="12"/>
      <c r="G30" s="11"/>
      <c r="H30" s="12"/>
      <c r="I30" s="11"/>
      <c r="J30" s="12"/>
      <c r="K30" s="11"/>
      <c r="L30" s="16"/>
    </row>
    <row r="31" spans="2:12" ht="15" customHeight="1" x14ac:dyDescent="0.3">
      <c r="B31" s="15" t="s">
        <v>6</v>
      </c>
      <c r="C31" s="11"/>
      <c r="D31" s="12"/>
      <c r="E31" s="11"/>
      <c r="F31" s="12"/>
      <c r="G31" s="11"/>
      <c r="H31" s="12"/>
      <c r="I31" s="11"/>
      <c r="J31" s="12"/>
      <c r="K31" s="11"/>
      <c r="L31" s="16"/>
    </row>
    <row r="32" spans="2:12" ht="15" customHeight="1" x14ac:dyDescent="0.3">
      <c r="B32" s="15" t="s">
        <v>7</v>
      </c>
      <c r="C32" s="11"/>
      <c r="D32" s="12"/>
      <c r="E32" s="11"/>
      <c r="F32" s="12"/>
      <c r="G32" s="11"/>
      <c r="H32" s="12"/>
      <c r="I32" s="11"/>
      <c r="J32" s="12"/>
      <c r="K32" s="11"/>
      <c r="L32" s="16"/>
    </row>
    <row r="33" spans="2:12" ht="15" customHeight="1" x14ac:dyDescent="0.3">
      <c r="B33" s="15" t="s">
        <v>8</v>
      </c>
      <c r="C33" s="11"/>
      <c r="D33" s="12"/>
      <c r="E33" s="11"/>
      <c r="F33" s="12"/>
      <c r="G33" s="11"/>
      <c r="H33" s="12"/>
      <c r="I33" s="11"/>
      <c r="J33" s="12"/>
      <c r="K33" s="11"/>
      <c r="L33" s="16"/>
    </row>
    <row r="34" spans="2:12" ht="15" customHeight="1" x14ac:dyDescent="0.3">
      <c r="B34" s="15" t="s">
        <v>9</v>
      </c>
      <c r="C34" s="11"/>
      <c r="D34" s="12"/>
      <c r="E34" s="11"/>
      <c r="F34" s="12"/>
      <c r="G34" s="11"/>
      <c r="H34" s="12"/>
      <c r="I34" s="11"/>
      <c r="J34" s="12"/>
      <c r="K34" s="11"/>
      <c r="L34" s="16"/>
    </row>
    <row r="35" spans="2:12" ht="15" customHeight="1" x14ac:dyDescent="0.3">
      <c r="B35" s="15" t="s">
        <v>10</v>
      </c>
      <c r="C35" s="11"/>
      <c r="D35" s="12"/>
      <c r="E35" s="11"/>
      <c r="F35" s="12"/>
      <c r="G35" s="11"/>
      <c r="H35" s="12"/>
      <c r="I35" s="11"/>
      <c r="J35" s="12"/>
      <c r="K35" s="11"/>
      <c r="L35" s="16"/>
    </row>
    <row r="36" spans="2:12" ht="15" customHeight="1" x14ac:dyDescent="0.3">
      <c r="B36" s="15" t="s">
        <v>11</v>
      </c>
      <c r="C36" s="11"/>
      <c r="D36" s="12"/>
      <c r="E36" s="11"/>
      <c r="F36" s="12"/>
      <c r="G36" s="11"/>
      <c r="H36" s="12"/>
      <c r="I36" s="11"/>
      <c r="J36" s="12"/>
      <c r="K36" s="11"/>
      <c r="L36" s="16"/>
    </row>
    <row r="37" spans="2:12" ht="15" customHeight="1" x14ac:dyDescent="0.3">
      <c r="B37" s="20" t="s">
        <v>12</v>
      </c>
      <c r="C37" s="22">
        <f>SUBTOTAL(109,Marec[Teden 1])</f>
        <v>0</v>
      </c>
      <c r="D37" s="23">
        <f>SUBTOTAL(109,Marec[Nadure])</f>
        <v>0</v>
      </c>
      <c r="E37" s="22">
        <f>SUBTOTAL(109,Marec[Teden 2])</f>
        <v>0</v>
      </c>
      <c r="F37" s="23">
        <f>SUBTOTAL(109,Marec[[Nadure ]])</f>
        <v>0</v>
      </c>
      <c r="G37" s="22">
        <f>SUBTOTAL(109,Marec[Teden 3])</f>
        <v>0</v>
      </c>
      <c r="H37" s="23">
        <f>SUBTOTAL(109,Marec[[Nadure  ]])</f>
        <v>0</v>
      </c>
      <c r="I37" s="22">
        <f>SUBTOTAL(109,Marec[Teden 4])</f>
        <v>0</v>
      </c>
      <c r="J37" s="23">
        <f>SUBTOTAL(109,Marec[[Nadure   ]])</f>
        <v>0</v>
      </c>
      <c r="K37" s="22">
        <f>SUBTOTAL(109,Marec[Teden 5])</f>
        <v>0</v>
      </c>
      <c r="L37" s="24">
        <f>SUBTOTAL(109,Marec[[Nadure    ]])</f>
        <v>0</v>
      </c>
    </row>
    <row r="38" spans="2:12" ht="15" customHeight="1" x14ac:dyDescent="0.3">
      <c r="B38" s="14" t="s">
        <v>17</v>
      </c>
      <c r="C38" s="13">
        <f>SUM(Marec[[#Totals],[Teden 1]],Marec[[#Totals],[Teden 2]],Marec[[#Totals],[Teden 3]],Marec[[#Totals],[Teden 4]],Marec[[#Totals],[Teden 5]])</f>
        <v>0</v>
      </c>
      <c r="D38" s="14" t="s">
        <v>45</v>
      </c>
      <c r="E38" s="14"/>
      <c r="F38" s="13">
        <f>SUM(Marec[[#Totals],[Nadure]],Marec[[#Totals],[Nadure ]],Marec[[#Totals],[Nadure  ]],Marec[[#Totals],[Nadure   ]],Marec[[#Totals],[Nadure    ]])</f>
        <v>0</v>
      </c>
    </row>
    <row r="39" spans="2:12" ht="9" customHeight="1" x14ac:dyDescent="0.3"/>
    <row r="40" spans="2:12" s="7" customFormat="1" ht="24.95" customHeight="1" x14ac:dyDescent="0.2">
      <c r="B40" s="26" t="s">
        <v>18</v>
      </c>
      <c r="C40" s="26"/>
      <c r="D40" s="26"/>
      <c r="E40" s="26"/>
      <c r="F40" s="26"/>
      <c r="G40" s="26"/>
      <c r="H40" s="26"/>
      <c r="I40" s="26"/>
      <c r="J40" s="26"/>
      <c r="K40" s="26"/>
      <c r="L40" s="26"/>
    </row>
    <row r="41" spans="2:12" ht="15" customHeight="1" x14ac:dyDescent="0.3">
      <c r="B41" s="17" t="s">
        <v>19</v>
      </c>
      <c r="C41" s="18" t="s">
        <v>39</v>
      </c>
      <c r="D41" s="18" t="s">
        <v>42</v>
      </c>
      <c r="E41" s="18" t="s">
        <v>55</v>
      </c>
      <c r="F41" s="18" t="s">
        <v>56</v>
      </c>
      <c r="G41" s="18" t="s">
        <v>59</v>
      </c>
      <c r="H41" s="18" t="s">
        <v>60</v>
      </c>
      <c r="I41" s="18" t="s">
        <v>62</v>
      </c>
      <c r="J41" s="18" t="s">
        <v>63</v>
      </c>
      <c r="K41" s="18" t="s">
        <v>65</v>
      </c>
      <c r="L41" s="19" t="s">
        <v>66</v>
      </c>
    </row>
    <row r="42" spans="2:12" ht="15" customHeight="1" x14ac:dyDescent="0.3">
      <c r="B42" s="15" t="s">
        <v>5</v>
      </c>
      <c r="C42" s="11"/>
      <c r="D42" s="12"/>
      <c r="E42" s="11"/>
      <c r="F42" s="12"/>
      <c r="G42" s="11"/>
      <c r="H42" s="12"/>
      <c r="I42" s="11"/>
      <c r="J42" s="12"/>
      <c r="K42" s="11"/>
      <c r="L42" s="16"/>
    </row>
    <row r="43" spans="2:12" ht="15" customHeight="1" x14ac:dyDescent="0.3">
      <c r="B43" s="15" t="s">
        <v>6</v>
      </c>
      <c r="C43" s="11"/>
      <c r="D43" s="12"/>
      <c r="E43" s="11"/>
      <c r="F43" s="12"/>
      <c r="G43" s="11"/>
      <c r="H43" s="12"/>
      <c r="I43" s="11"/>
      <c r="J43" s="12"/>
      <c r="K43" s="11"/>
      <c r="L43" s="16"/>
    </row>
    <row r="44" spans="2:12" ht="15" customHeight="1" x14ac:dyDescent="0.3">
      <c r="B44" s="15" t="s">
        <v>7</v>
      </c>
      <c r="C44" s="11"/>
      <c r="D44" s="12"/>
      <c r="E44" s="11"/>
      <c r="F44" s="12"/>
      <c r="G44" s="11"/>
      <c r="H44" s="12"/>
      <c r="I44" s="11"/>
      <c r="J44" s="12"/>
      <c r="K44" s="11"/>
      <c r="L44" s="16"/>
    </row>
    <row r="45" spans="2:12" ht="15" customHeight="1" x14ac:dyDescent="0.3">
      <c r="B45" s="15" t="s">
        <v>8</v>
      </c>
      <c r="C45" s="11"/>
      <c r="D45" s="12"/>
      <c r="E45" s="11"/>
      <c r="F45" s="12"/>
      <c r="G45" s="11"/>
      <c r="H45" s="12"/>
      <c r="I45" s="11"/>
      <c r="J45" s="12"/>
      <c r="K45" s="11"/>
      <c r="L45" s="16"/>
    </row>
    <row r="46" spans="2:12" ht="15" customHeight="1" x14ac:dyDescent="0.3">
      <c r="B46" s="15" t="s">
        <v>9</v>
      </c>
      <c r="C46" s="11"/>
      <c r="D46" s="12"/>
      <c r="E46" s="11"/>
      <c r="F46" s="12"/>
      <c r="G46" s="11"/>
      <c r="H46" s="12"/>
      <c r="I46" s="11"/>
      <c r="J46" s="12"/>
      <c r="K46" s="11"/>
      <c r="L46" s="16"/>
    </row>
    <row r="47" spans="2:12" ht="15" customHeight="1" x14ac:dyDescent="0.3">
      <c r="B47" s="15" t="s">
        <v>10</v>
      </c>
      <c r="C47" s="11"/>
      <c r="D47" s="12"/>
      <c r="E47" s="11"/>
      <c r="F47" s="12"/>
      <c r="G47" s="11"/>
      <c r="H47" s="12"/>
      <c r="I47" s="11"/>
      <c r="J47" s="12"/>
      <c r="K47" s="11"/>
      <c r="L47" s="16"/>
    </row>
    <row r="48" spans="2:12" ht="15" customHeight="1" x14ac:dyDescent="0.3">
      <c r="B48" s="15" t="s">
        <v>11</v>
      </c>
      <c r="C48" s="11"/>
      <c r="D48" s="12"/>
      <c r="E48" s="11"/>
      <c r="F48" s="12"/>
      <c r="G48" s="11"/>
      <c r="H48" s="12"/>
      <c r="I48" s="11"/>
      <c r="J48" s="12"/>
      <c r="K48" s="11"/>
      <c r="L48" s="16"/>
    </row>
    <row r="49" spans="2:12" ht="15" customHeight="1" x14ac:dyDescent="0.3">
      <c r="B49" s="20" t="s">
        <v>12</v>
      </c>
      <c r="C49" s="22">
        <f>SUBTOTAL(109,April[Teden 1])</f>
        <v>0</v>
      </c>
      <c r="D49" s="23">
        <f>SUBTOTAL(109,April[Nadure])</f>
        <v>0</v>
      </c>
      <c r="E49" s="22">
        <f>SUBTOTAL(109,April[Teden 2])</f>
        <v>0</v>
      </c>
      <c r="F49" s="23">
        <f>SUBTOTAL(109,April[[Nadure ]])</f>
        <v>0</v>
      </c>
      <c r="G49" s="22">
        <f>SUBTOTAL(109,April[Teden 3])</f>
        <v>0</v>
      </c>
      <c r="H49" s="23">
        <f>SUBTOTAL(109,April[[Nadure  ]])</f>
        <v>0</v>
      </c>
      <c r="I49" s="22">
        <f>SUBTOTAL(109,April[Teden 4])</f>
        <v>0</v>
      </c>
      <c r="J49" s="23">
        <f>SUBTOTAL(109,April[[Nadure   ]])</f>
        <v>0</v>
      </c>
      <c r="K49" s="22">
        <f>SUBTOTAL(109,April[Teden 5])</f>
        <v>0</v>
      </c>
      <c r="L49" s="24">
        <f>SUBTOTAL(109,April[[Nadure    ]])</f>
        <v>0</v>
      </c>
    </row>
    <row r="50" spans="2:12" ht="15" customHeight="1" x14ac:dyDescent="0.3">
      <c r="B50" s="14" t="s">
        <v>20</v>
      </c>
      <c r="C50" s="13">
        <f>SUM(April[[#Totals],[Teden 1]],April[[#Totals],[Teden 2]],April[[#Totals],[Teden 3]],April[[#Totals],[Teden 4]],April[[#Totals],[Teden 5]])</f>
        <v>0</v>
      </c>
      <c r="D50" s="14" t="s">
        <v>46</v>
      </c>
      <c r="E50" s="14"/>
      <c r="F50" s="13">
        <f>SUM(April[[#Totals],[Nadure]],April[[#Totals],[Nadure ]],April[[#Totals],[Nadure  ]],April[[#Totals],[Nadure   ]],April[[#Totals],[Nadure    ]])</f>
        <v>0</v>
      </c>
    </row>
    <row r="51" spans="2:12" ht="9" customHeight="1" x14ac:dyDescent="0.3"/>
    <row r="52" spans="2:12" ht="15" customHeight="1" x14ac:dyDescent="0.3">
      <c r="B52" s="17" t="s">
        <v>21</v>
      </c>
      <c r="C52" s="18" t="s">
        <v>39</v>
      </c>
      <c r="D52" s="18" t="s">
        <v>42</v>
      </c>
      <c r="E52" s="18" t="s">
        <v>55</v>
      </c>
      <c r="F52" s="18" t="s">
        <v>56</v>
      </c>
      <c r="G52" s="18" t="s">
        <v>59</v>
      </c>
      <c r="H52" s="18" t="s">
        <v>60</v>
      </c>
      <c r="I52" s="18" t="s">
        <v>62</v>
      </c>
      <c r="J52" s="18" t="s">
        <v>63</v>
      </c>
      <c r="K52" s="18" t="s">
        <v>65</v>
      </c>
      <c r="L52" s="19" t="s">
        <v>66</v>
      </c>
    </row>
    <row r="53" spans="2:12" ht="15" customHeight="1" x14ac:dyDescent="0.3">
      <c r="B53" s="15" t="s">
        <v>5</v>
      </c>
      <c r="C53" s="11"/>
      <c r="D53" s="12"/>
      <c r="E53" s="11"/>
      <c r="F53" s="12"/>
      <c r="G53" s="11"/>
      <c r="H53" s="12"/>
      <c r="I53" s="11"/>
      <c r="J53" s="12"/>
      <c r="K53" s="11"/>
      <c r="L53" s="16"/>
    </row>
    <row r="54" spans="2:12" ht="15" customHeight="1" x14ac:dyDescent="0.3">
      <c r="B54" s="15" t="s">
        <v>6</v>
      </c>
      <c r="C54" s="11"/>
      <c r="D54" s="12"/>
      <c r="E54" s="11"/>
      <c r="F54" s="12"/>
      <c r="G54" s="11"/>
      <c r="H54" s="12"/>
      <c r="I54" s="11"/>
      <c r="J54" s="12"/>
      <c r="K54" s="11"/>
      <c r="L54" s="16"/>
    </row>
    <row r="55" spans="2:12" ht="15" customHeight="1" x14ac:dyDescent="0.3">
      <c r="B55" s="15" t="s">
        <v>7</v>
      </c>
      <c r="C55" s="11"/>
      <c r="D55" s="12"/>
      <c r="E55" s="11"/>
      <c r="F55" s="12"/>
      <c r="G55" s="11"/>
      <c r="H55" s="12"/>
      <c r="I55" s="11"/>
      <c r="J55" s="12"/>
      <c r="K55" s="11"/>
      <c r="L55" s="16"/>
    </row>
    <row r="56" spans="2:12" ht="15" customHeight="1" x14ac:dyDescent="0.3">
      <c r="B56" s="15" t="s">
        <v>8</v>
      </c>
      <c r="C56" s="11"/>
      <c r="D56" s="12"/>
      <c r="E56" s="11"/>
      <c r="F56" s="12"/>
      <c r="G56" s="11"/>
      <c r="H56" s="12"/>
      <c r="I56" s="11"/>
      <c r="J56" s="12"/>
      <c r="K56" s="11"/>
      <c r="L56" s="16"/>
    </row>
    <row r="57" spans="2:12" ht="15" customHeight="1" x14ac:dyDescent="0.3">
      <c r="B57" s="15" t="s">
        <v>9</v>
      </c>
      <c r="C57" s="11"/>
      <c r="D57" s="12"/>
      <c r="E57" s="11"/>
      <c r="F57" s="12"/>
      <c r="G57" s="11"/>
      <c r="H57" s="12"/>
      <c r="I57" s="11"/>
      <c r="J57" s="12"/>
      <c r="K57" s="11"/>
      <c r="L57" s="16"/>
    </row>
    <row r="58" spans="2:12" ht="15" customHeight="1" x14ac:dyDescent="0.3">
      <c r="B58" s="15" t="s">
        <v>10</v>
      </c>
      <c r="C58" s="11"/>
      <c r="D58" s="12"/>
      <c r="E58" s="11"/>
      <c r="F58" s="12"/>
      <c r="G58" s="11"/>
      <c r="H58" s="12"/>
      <c r="I58" s="11"/>
      <c r="J58" s="12"/>
      <c r="K58" s="11"/>
      <c r="L58" s="16"/>
    </row>
    <row r="59" spans="2:12" ht="15" customHeight="1" x14ac:dyDescent="0.3">
      <c r="B59" s="15" t="s">
        <v>11</v>
      </c>
      <c r="C59" s="11"/>
      <c r="D59" s="12"/>
      <c r="E59" s="11"/>
      <c r="F59" s="12"/>
      <c r="G59" s="11"/>
      <c r="H59" s="12"/>
      <c r="I59" s="11"/>
      <c r="J59" s="12"/>
      <c r="K59" s="11"/>
      <c r="L59" s="16"/>
    </row>
    <row r="60" spans="2:12" ht="15" customHeight="1" x14ac:dyDescent="0.3">
      <c r="B60" s="20" t="s">
        <v>12</v>
      </c>
      <c r="C60" s="22">
        <f>SUBTOTAL(109,Maj[Teden 1])</f>
        <v>0</v>
      </c>
      <c r="D60" s="23">
        <f>SUBTOTAL(109,Maj[Nadure])</f>
        <v>0</v>
      </c>
      <c r="E60" s="22">
        <f>SUBTOTAL(109,Maj[Teden 2])</f>
        <v>0</v>
      </c>
      <c r="F60" s="23">
        <f>SUBTOTAL(109,Maj[[Nadure ]])</f>
        <v>0</v>
      </c>
      <c r="G60" s="22">
        <f>SUBTOTAL(109,Maj[Teden 3])</f>
        <v>0</v>
      </c>
      <c r="H60" s="23">
        <f>SUBTOTAL(109,Maj[[Nadure  ]])</f>
        <v>0</v>
      </c>
      <c r="I60" s="22">
        <f>SUBTOTAL(109,Maj[Teden 4])</f>
        <v>0</v>
      </c>
      <c r="J60" s="23">
        <f>SUBTOTAL(109,Maj[[Nadure   ]])</f>
        <v>0</v>
      </c>
      <c r="K60" s="22">
        <f>SUBTOTAL(109,Maj[Teden 5])</f>
        <v>0</v>
      </c>
      <c r="L60" s="24">
        <f>SUBTOTAL(109,Maj[[Nadure    ]])</f>
        <v>0</v>
      </c>
    </row>
    <row r="61" spans="2:12" ht="15" customHeight="1" x14ac:dyDescent="0.3">
      <c r="B61" s="14" t="s">
        <v>22</v>
      </c>
      <c r="C61" s="13">
        <f>SUM(Maj[[#Totals],[Teden 1]],Maj[[#Totals],[Teden 2]],Maj[[#Totals],[Teden 3]],Maj[[#Totals],[Teden 4]],Maj[[#Totals],[Teden 5]])</f>
        <v>0</v>
      </c>
      <c r="D61" s="14" t="s">
        <v>47</v>
      </c>
      <c r="E61" s="14"/>
      <c r="F61" s="13">
        <f>SUM(Maj[[#Totals],[Nadure]],Maj[[#Totals],[Nadure ]],Maj[[#Totals],[Nadure  ]],Maj[[#Totals],[Nadure   ]],Maj[[#Totals],[Nadure    ]])</f>
        <v>0</v>
      </c>
    </row>
    <row r="62" spans="2:12" ht="9" customHeight="1" x14ac:dyDescent="0.3"/>
    <row r="63" spans="2:12" ht="15" customHeight="1" x14ac:dyDescent="0.3">
      <c r="B63" s="17" t="s">
        <v>23</v>
      </c>
      <c r="C63" s="18" t="s">
        <v>39</v>
      </c>
      <c r="D63" s="18" t="s">
        <v>42</v>
      </c>
      <c r="E63" s="18" t="s">
        <v>55</v>
      </c>
      <c r="F63" s="18" t="s">
        <v>56</v>
      </c>
      <c r="G63" s="18" t="s">
        <v>59</v>
      </c>
      <c r="H63" s="18" t="s">
        <v>60</v>
      </c>
      <c r="I63" s="18" t="s">
        <v>62</v>
      </c>
      <c r="J63" s="18" t="s">
        <v>63</v>
      </c>
      <c r="K63" s="18" t="s">
        <v>65</v>
      </c>
      <c r="L63" s="19" t="s">
        <v>66</v>
      </c>
    </row>
    <row r="64" spans="2:12" ht="15" customHeight="1" x14ac:dyDescent="0.3">
      <c r="B64" s="15" t="s">
        <v>5</v>
      </c>
      <c r="C64" s="11"/>
      <c r="D64" s="12"/>
      <c r="E64" s="11"/>
      <c r="F64" s="12"/>
      <c r="G64" s="11"/>
      <c r="H64" s="12"/>
      <c r="I64" s="11"/>
      <c r="J64" s="12"/>
      <c r="K64" s="11"/>
      <c r="L64" s="16"/>
    </row>
    <row r="65" spans="2:12" ht="15" customHeight="1" x14ac:dyDescent="0.3">
      <c r="B65" s="15" t="s">
        <v>6</v>
      </c>
      <c r="C65" s="11"/>
      <c r="D65" s="12"/>
      <c r="E65" s="11"/>
      <c r="F65" s="12"/>
      <c r="G65" s="11"/>
      <c r="H65" s="12"/>
      <c r="I65" s="11"/>
      <c r="J65" s="12"/>
      <c r="K65" s="11"/>
      <c r="L65" s="16"/>
    </row>
    <row r="66" spans="2:12" ht="15" customHeight="1" x14ac:dyDescent="0.3">
      <c r="B66" s="15" t="s">
        <v>7</v>
      </c>
      <c r="C66" s="11"/>
      <c r="D66" s="12"/>
      <c r="E66" s="11"/>
      <c r="F66" s="12"/>
      <c r="G66" s="11"/>
      <c r="H66" s="12"/>
      <c r="I66" s="11"/>
      <c r="J66" s="12"/>
      <c r="K66" s="11"/>
      <c r="L66" s="16"/>
    </row>
    <row r="67" spans="2:12" ht="15" customHeight="1" x14ac:dyDescent="0.3">
      <c r="B67" s="15" t="s">
        <v>8</v>
      </c>
      <c r="C67" s="11"/>
      <c r="D67" s="12"/>
      <c r="E67" s="11"/>
      <c r="F67" s="12"/>
      <c r="G67" s="11"/>
      <c r="H67" s="12"/>
      <c r="I67" s="11"/>
      <c r="J67" s="12"/>
      <c r="K67" s="11"/>
      <c r="L67" s="16"/>
    </row>
    <row r="68" spans="2:12" ht="15" customHeight="1" x14ac:dyDescent="0.3">
      <c r="B68" s="15" t="s">
        <v>9</v>
      </c>
      <c r="C68" s="11"/>
      <c r="D68" s="12"/>
      <c r="E68" s="11"/>
      <c r="F68" s="12"/>
      <c r="G68" s="11"/>
      <c r="H68" s="12"/>
      <c r="I68" s="11"/>
      <c r="J68" s="12"/>
      <c r="K68" s="11"/>
      <c r="L68" s="16"/>
    </row>
    <row r="69" spans="2:12" ht="15" customHeight="1" x14ac:dyDescent="0.3">
      <c r="B69" s="15" t="s">
        <v>10</v>
      </c>
      <c r="C69" s="11"/>
      <c r="D69" s="12"/>
      <c r="E69" s="11"/>
      <c r="F69" s="12"/>
      <c r="G69" s="11"/>
      <c r="H69" s="12"/>
      <c r="I69" s="11"/>
      <c r="J69" s="12"/>
      <c r="K69" s="11"/>
      <c r="L69" s="16"/>
    </row>
    <row r="70" spans="2:12" ht="15" customHeight="1" x14ac:dyDescent="0.3">
      <c r="B70" s="15" t="s">
        <v>11</v>
      </c>
      <c r="C70" s="11"/>
      <c r="D70" s="12"/>
      <c r="E70" s="11"/>
      <c r="F70" s="12"/>
      <c r="G70" s="11"/>
      <c r="H70" s="12"/>
      <c r="I70" s="11"/>
      <c r="J70" s="12"/>
      <c r="K70" s="11"/>
      <c r="L70" s="16"/>
    </row>
    <row r="71" spans="2:12" ht="15" customHeight="1" x14ac:dyDescent="0.3">
      <c r="B71" s="20" t="s">
        <v>12</v>
      </c>
      <c r="C71" s="22">
        <f>SUBTOTAL(109,Junij[Teden 1])</f>
        <v>0</v>
      </c>
      <c r="D71" s="23">
        <f>SUBTOTAL(109,Junij[Nadure])</f>
        <v>0</v>
      </c>
      <c r="E71" s="22">
        <f>SUBTOTAL(109,Junij[Teden 2])</f>
        <v>0</v>
      </c>
      <c r="F71" s="23">
        <f>SUBTOTAL(109,Junij[[Nadure ]])</f>
        <v>0</v>
      </c>
      <c r="G71" s="22">
        <f>SUBTOTAL(109,Junij[Teden 3])</f>
        <v>0</v>
      </c>
      <c r="H71" s="23">
        <f>SUBTOTAL(109,Junij[[Nadure  ]])</f>
        <v>0</v>
      </c>
      <c r="I71" s="22">
        <f>SUBTOTAL(109,Junij[Teden 4])</f>
        <v>0</v>
      </c>
      <c r="J71" s="23">
        <f>SUBTOTAL(109,Junij[[Nadure   ]])</f>
        <v>0</v>
      </c>
      <c r="K71" s="22">
        <f>SUBTOTAL(109,Junij[Teden 5])</f>
        <v>0</v>
      </c>
      <c r="L71" s="24">
        <f>SUBTOTAL(109,Junij[[Nadure    ]])</f>
        <v>0</v>
      </c>
    </row>
    <row r="72" spans="2:12" ht="15" customHeight="1" x14ac:dyDescent="0.3">
      <c r="B72" s="14" t="s">
        <v>24</v>
      </c>
      <c r="C72" s="13">
        <f>SUM(Junij[[#Totals],[Teden 1]],Junij[[#Totals],[Teden 2]],Junij[[#Totals],[Teden 3]],Junij[[#Totals],[Teden 4]],Junij[[#Totals],[Teden 5]])</f>
        <v>0</v>
      </c>
      <c r="D72" s="14" t="s">
        <v>48</v>
      </c>
      <c r="E72" s="14"/>
      <c r="F72" s="13">
        <f>SUM(Junij[[#Totals],[Nadure]],Junij[[#Totals],[Nadure ]],Junij[[#Totals],[Nadure  ]],Junij[[#Totals],[Nadure   ]],Junij[[#Totals],[Nadure    ]])</f>
        <v>0</v>
      </c>
    </row>
    <row r="73" spans="2:12" ht="9" customHeight="1" x14ac:dyDescent="0.3">
      <c r="B73" s="5"/>
      <c r="C73" s="5"/>
    </row>
    <row r="74" spans="2:12" s="6" customFormat="1" ht="24.95" customHeight="1" x14ac:dyDescent="0.2">
      <c r="B74" s="26" t="s">
        <v>25</v>
      </c>
      <c r="C74" s="27"/>
      <c r="D74" s="27"/>
      <c r="E74" s="27"/>
      <c r="F74" s="27"/>
      <c r="G74" s="27"/>
      <c r="H74" s="27"/>
      <c r="I74" s="27"/>
      <c r="J74" s="27"/>
      <c r="K74" s="27"/>
      <c r="L74" s="27"/>
    </row>
    <row r="75" spans="2:12" ht="15" customHeight="1" x14ac:dyDescent="0.3">
      <c r="B75" s="17" t="s">
        <v>26</v>
      </c>
      <c r="C75" s="18" t="s">
        <v>39</v>
      </c>
      <c r="D75" s="18" t="s">
        <v>42</v>
      </c>
      <c r="E75" s="18" t="s">
        <v>55</v>
      </c>
      <c r="F75" s="18" t="s">
        <v>56</v>
      </c>
      <c r="G75" s="18" t="s">
        <v>59</v>
      </c>
      <c r="H75" s="18" t="s">
        <v>60</v>
      </c>
      <c r="I75" s="18" t="s">
        <v>62</v>
      </c>
      <c r="J75" s="18" t="s">
        <v>63</v>
      </c>
      <c r="K75" s="18" t="s">
        <v>65</v>
      </c>
      <c r="L75" s="19" t="s">
        <v>66</v>
      </c>
    </row>
    <row r="76" spans="2:12" ht="15" customHeight="1" x14ac:dyDescent="0.3">
      <c r="B76" s="15" t="s">
        <v>5</v>
      </c>
      <c r="C76" s="11"/>
      <c r="D76" s="12"/>
      <c r="E76" s="11"/>
      <c r="F76" s="12"/>
      <c r="G76" s="11"/>
      <c r="H76" s="12"/>
      <c r="I76" s="11"/>
      <c r="J76" s="12"/>
      <c r="K76" s="11"/>
      <c r="L76" s="16"/>
    </row>
    <row r="77" spans="2:12" ht="15" customHeight="1" x14ac:dyDescent="0.3">
      <c r="B77" s="15" t="s">
        <v>6</v>
      </c>
      <c r="C77" s="11"/>
      <c r="D77" s="12"/>
      <c r="E77" s="11"/>
      <c r="F77" s="12"/>
      <c r="G77" s="11"/>
      <c r="H77" s="12"/>
      <c r="I77" s="11"/>
      <c r="J77" s="12"/>
      <c r="K77" s="11"/>
      <c r="L77" s="16"/>
    </row>
    <row r="78" spans="2:12" ht="15" customHeight="1" x14ac:dyDescent="0.3">
      <c r="B78" s="15" t="s">
        <v>7</v>
      </c>
      <c r="C78" s="11"/>
      <c r="D78" s="12"/>
      <c r="E78" s="11"/>
      <c r="F78" s="12"/>
      <c r="G78" s="11"/>
      <c r="H78" s="12"/>
      <c r="I78" s="11"/>
      <c r="J78" s="12"/>
      <c r="K78" s="11"/>
      <c r="L78" s="16"/>
    </row>
    <row r="79" spans="2:12" ht="15" customHeight="1" x14ac:dyDescent="0.3">
      <c r="B79" s="15" t="s">
        <v>8</v>
      </c>
      <c r="C79" s="11"/>
      <c r="D79" s="12"/>
      <c r="E79" s="11"/>
      <c r="F79" s="12"/>
      <c r="G79" s="11"/>
      <c r="H79" s="12"/>
      <c r="I79" s="11"/>
      <c r="J79" s="12"/>
      <c r="K79" s="11"/>
      <c r="L79" s="16"/>
    </row>
    <row r="80" spans="2:12" ht="15" customHeight="1" x14ac:dyDescent="0.3">
      <c r="B80" s="15" t="s">
        <v>9</v>
      </c>
      <c r="C80" s="11"/>
      <c r="D80" s="12"/>
      <c r="E80" s="11"/>
      <c r="F80" s="12"/>
      <c r="G80" s="11"/>
      <c r="H80" s="12"/>
      <c r="I80" s="11"/>
      <c r="J80" s="12"/>
      <c r="K80" s="11"/>
      <c r="L80" s="16"/>
    </row>
    <row r="81" spans="2:12" ht="15" customHeight="1" x14ac:dyDescent="0.3">
      <c r="B81" s="15" t="s">
        <v>10</v>
      </c>
      <c r="C81" s="11"/>
      <c r="D81" s="12"/>
      <c r="E81" s="11"/>
      <c r="F81" s="12"/>
      <c r="G81" s="11"/>
      <c r="H81" s="12"/>
      <c r="I81" s="11"/>
      <c r="J81" s="12"/>
      <c r="K81" s="11"/>
      <c r="L81" s="16"/>
    </row>
    <row r="82" spans="2:12" ht="15" customHeight="1" x14ac:dyDescent="0.3">
      <c r="B82" s="15" t="s">
        <v>11</v>
      </c>
      <c r="C82" s="11"/>
      <c r="D82" s="12"/>
      <c r="E82" s="11"/>
      <c r="F82" s="12"/>
      <c r="G82" s="11"/>
      <c r="H82" s="12"/>
      <c r="I82" s="11"/>
      <c r="J82" s="12"/>
      <c r="K82" s="11"/>
      <c r="L82" s="16"/>
    </row>
    <row r="83" spans="2:12" ht="15" customHeight="1" x14ac:dyDescent="0.3">
      <c r="B83" s="20" t="s">
        <v>12</v>
      </c>
      <c r="C83" s="22">
        <f>SUBTOTAL(109,Julij[Teden 1])</f>
        <v>0</v>
      </c>
      <c r="D83" s="23">
        <f>SUBTOTAL(109,Julij[Nadure])</f>
        <v>0</v>
      </c>
      <c r="E83" s="22">
        <f>SUBTOTAL(109,Julij[Teden 2])</f>
        <v>0</v>
      </c>
      <c r="F83" s="23">
        <f>SUBTOTAL(109,Julij[[Nadure ]])</f>
        <v>0</v>
      </c>
      <c r="G83" s="22">
        <f>SUBTOTAL(109,Julij[Teden 3])</f>
        <v>0</v>
      </c>
      <c r="H83" s="23">
        <f>SUBTOTAL(109,Julij[[Nadure  ]])</f>
        <v>0</v>
      </c>
      <c r="I83" s="22">
        <f>SUBTOTAL(109,Julij[Teden 4])</f>
        <v>0</v>
      </c>
      <c r="J83" s="23">
        <f>SUBTOTAL(109,Julij[[Nadure   ]])</f>
        <v>0</v>
      </c>
      <c r="K83" s="22">
        <f>SUBTOTAL(109,Julij[Teden 5])</f>
        <v>0</v>
      </c>
      <c r="L83" s="24">
        <f>SUBTOTAL(109,Julij[[Nadure    ]])</f>
        <v>0</v>
      </c>
    </row>
    <row r="84" spans="2:12" ht="15" customHeight="1" x14ac:dyDescent="0.3">
      <c r="B84" s="14" t="s">
        <v>27</v>
      </c>
      <c r="C84" s="13">
        <f>SUM(Julij[[#Totals],[Teden 1]],Julij[[#Totals],[Teden 2]],Julij[[#Totals],[Teden 3]],Julij[[#Totals],[Teden 4]],Julij[[#Totals],[Teden 5]])</f>
        <v>0</v>
      </c>
      <c r="D84" s="14" t="s">
        <v>49</v>
      </c>
      <c r="E84" s="14"/>
      <c r="F84" s="13">
        <f>SUM(Julij[[#Totals],[Nadure]],Julij[[#Totals],[Nadure ]],Julij[[#Totals],[Nadure  ]],Julij[[#Totals],[Nadure   ]],Julij[[#Totals],[Nadure    ]])</f>
        <v>0</v>
      </c>
    </row>
    <row r="85" spans="2:12" ht="9" customHeight="1" x14ac:dyDescent="0.3"/>
    <row r="86" spans="2:12" ht="15" customHeight="1" x14ac:dyDescent="0.3">
      <c r="B86" s="17" t="s">
        <v>28</v>
      </c>
      <c r="C86" s="18" t="s">
        <v>39</v>
      </c>
      <c r="D86" s="18" t="s">
        <v>42</v>
      </c>
      <c r="E86" s="18" t="s">
        <v>55</v>
      </c>
      <c r="F86" s="18" t="s">
        <v>56</v>
      </c>
      <c r="G86" s="18" t="s">
        <v>59</v>
      </c>
      <c r="H86" s="18" t="s">
        <v>60</v>
      </c>
      <c r="I86" s="18" t="s">
        <v>62</v>
      </c>
      <c r="J86" s="18" t="s">
        <v>63</v>
      </c>
      <c r="K86" s="18" t="s">
        <v>65</v>
      </c>
      <c r="L86" s="19" t="s">
        <v>66</v>
      </c>
    </row>
    <row r="87" spans="2:12" ht="15" customHeight="1" x14ac:dyDescent="0.3">
      <c r="B87" s="15" t="s">
        <v>5</v>
      </c>
      <c r="C87" s="11"/>
      <c r="D87" s="12"/>
      <c r="E87" s="11"/>
      <c r="F87" s="12"/>
      <c r="G87" s="11"/>
      <c r="H87" s="12"/>
      <c r="I87" s="11"/>
      <c r="J87" s="12"/>
      <c r="K87" s="11"/>
      <c r="L87" s="16"/>
    </row>
    <row r="88" spans="2:12" ht="15" customHeight="1" x14ac:dyDescent="0.3">
      <c r="B88" s="15" t="s">
        <v>6</v>
      </c>
      <c r="C88" s="11"/>
      <c r="D88" s="12"/>
      <c r="E88" s="11"/>
      <c r="F88" s="12"/>
      <c r="G88" s="11"/>
      <c r="H88" s="12"/>
      <c r="I88" s="11"/>
      <c r="J88" s="12"/>
      <c r="K88" s="11"/>
      <c r="L88" s="16"/>
    </row>
    <row r="89" spans="2:12" ht="15" customHeight="1" x14ac:dyDescent="0.3">
      <c r="B89" s="15" t="s">
        <v>7</v>
      </c>
      <c r="C89" s="11"/>
      <c r="D89" s="12"/>
      <c r="E89" s="11"/>
      <c r="F89" s="12"/>
      <c r="G89" s="11"/>
      <c r="H89" s="12"/>
      <c r="I89" s="11"/>
      <c r="J89" s="12"/>
      <c r="K89" s="11"/>
      <c r="L89" s="16"/>
    </row>
    <row r="90" spans="2:12" ht="15" customHeight="1" x14ac:dyDescent="0.3">
      <c r="B90" s="15" t="s">
        <v>8</v>
      </c>
      <c r="C90" s="11"/>
      <c r="D90" s="12"/>
      <c r="E90" s="11"/>
      <c r="F90" s="12"/>
      <c r="G90" s="11"/>
      <c r="H90" s="12"/>
      <c r="I90" s="11"/>
      <c r="J90" s="12"/>
      <c r="K90" s="11"/>
      <c r="L90" s="16"/>
    </row>
    <row r="91" spans="2:12" ht="15" customHeight="1" x14ac:dyDescent="0.3">
      <c r="B91" s="15" t="s">
        <v>9</v>
      </c>
      <c r="C91" s="11"/>
      <c r="D91" s="12"/>
      <c r="E91" s="11"/>
      <c r="F91" s="12"/>
      <c r="G91" s="11"/>
      <c r="H91" s="12"/>
      <c r="I91" s="11"/>
      <c r="J91" s="12"/>
      <c r="K91" s="11"/>
      <c r="L91" s="16"/>
    </row>
    <row r="92" spans="2:12" ht="15" customHeight="1" x14ac:dyDescent="0.3">
      <c r="B92" s="15" t="s">
        <v>10</v>
      </c>
      <c r="C92" s="11"/>
      <c r="D92" s="12"/>
      <c r="E92" s="11"/>
      <c r="F92" s="12"/>
      <c r="G92" s="11"/>
      <c r="H92" s="12"/>
      <c r="I92" s="11"/>
      <c r="J92" s="12"/>
      <c r="K92" s="11"/>
      <c r="L92" s="16"/>
    </row>
    <row r="93" spans="2:12" ht="15" customHeight="1" x14ac:dyDescent="0.3">
      <c r="B93" s="15" t="s">
        <v>11</v>
      </c>
      <c r="C93" s="11"/>
      <c r="D93" s="12"/>
      <c r="E93" s="11"/>
      <c r="F93" s="12"/>
      <c r="G93" s="11"/>
      <c r="H93" s="12"/>
      <c r="I93" s="11"/>
      <c r="J93" s="12"/>
      <c r="K93" s="11"/>
      <c r="L93" s="16"/>
    </row>
    <row r="94" spans="2:12" ht="15" customHeight="1" x14ac:dyDescent="0.3">
      <c r="B94" s="20" t="s">
        <v>12</v>
      </c>
      <c r="C94" s="22">
        <f>SUBTOTAL(109,Avgust[Teden 1])</f>
        <v>0</v>
      </c>
      <c r="D94" s="23">
        <f>SUBTOTAL(109,Avgust[Nadure])</f>
        <v>0</v>
      </c>
      <c r="E94" s="22">
        <f>SUBTOTAL(109,Avgust[Teden 2])</f>
        <v>0</v>
      </c>
      <c r="F94" s="23">
        <f>SUBTOTAL(109,Avgust[[Nadure ]])</f>
        <v>0</v>
      </c>
      <c r="G94" s="22">
        <f>SUBTOTAL(109,Avgust[Teden 3])</f>
        <v>0</v>
      </c>
      <c r="H94" s="23">
        <f>SUBTOTAL(109,Avgust[[Nadure  ]])</f>
        <v>0</v>
      </c>
      <c r="I94" s="22">
        <f>SUBTOTAL(109,Avgust[Teden 4])</f>
        <v>0</v>
      </c>
      <c r="J94" s="23">
        <f>SUBTOTAL(109,Avgust[[Nadure   ]])</f>
        <v>0</v>
      </c>
      <c r="K94" s="22">
        <f>SUBTOTAL(109,Avgust[Teden 5])</f>
        <v>0</v>
      </c>
      <c r="L94" s="24">
        <f>SUBTOTAL(109,Avgust[[Nadure    ]])</f>
        <v>0</v>
      </c>
    </row>
    <row r="95" spans="2:12" ht="15" customHeight="1" x14ac:dyDescent="0.3">
      <c r="B95" s="14" t="s">
        <v>29</v>
      </c>
      <c r="C95" s="13">
        <f>SUM(Avgust[[#Totals],[Teden 1]],Avgust[[#Totals],[Teden 2]],Avgust[[#Totals],[Teden 3]],Avgust[[#Totals],[Teden 4]],Avgust[[#Totals],[Teden 5]])</f>
        <v>0</v>
      </c>
      <c r="D95" s="14" t="s">
        <v>50</v>
      </c>
      <c r="E95" s="14"/>
      <c r="F95" s="13">
        <f>SUM(Avgust[[#Totals],[Nadure]],Avgust[[#Totals],[Nadure ]],Avgust[[#Totals],[Nadure  ]],Avgust[[#Totals],[Nadure   ]],Avgust[[#Totals],[Nadure    ]])</f>
        <v>0</v>
      </c>
    </row>
    <row r="96" spans="2:12" ht="9" customHeight="1" x14ac:dyDescent="0.3"/>
    <row r="97" spans="2:12" ht="15" customHeight="1" x14ac:dyDescent="0.3">
      <c r="B97" s="17" t="s">
        <v>30</v>
      </c>
      <c r="C97" s="18" t="s">
        <v>39</v>
      </c>
      <c r="D97" s="18" t="s">
        <v>42</v>
      </c>
      <c r="E97" s="18" t="s">
        <v>55</v>
      </c>
      <c r="F97" s="18" t="s">
        <v>56</v>
      </c>
      <c r="G97" s="18" t="s">
        <v>59</v>
      </c>
      <c r="H97" s="18" t="s">
        <v>60</v>
      </c>
      <c r="I97" s="18" t="s">
        <v>62</v>
      </c>
      <c r="J97" s="18" t="s">
        <v>63</v>
      </c>
      <c r="K97" s="18" t="s">
        <v>65</v>
      </c>
      <c r="L97" s="19" t="s">
        <v>66</v>
      </c>
    </row>
    <row r="98" spans="2:12" ht="15" customHeight="1" x14ac:dyDescent="0.3">
      <c r="B98" s="15" t="s">
        <v>5</v>
      </c>
      <c r="C98" s="11"/>
      <c r="D98" s="12"/>
      <c r="E98" s="11"/>
      <c r="F98" s="12"/>
      <c r="G98" s="11"/>
      <c r="H98" s="12"/>
      <c r="I98" s="11"/>
      <c r="J98" s="12"/>
      <c r="K98" s="11"/>
      <c r="L98" s="16"/>
    </row>
    <row r="99" spans="2:12" ht="15" customHeight="1" x14ac:dyDescent="0.3">
      <c r="B99" s="15" t="s">
        <v>6</v>
      </c>
      <c r="C99" s="11"/>
      <c r="D99" s="12"/>
      <c r="E99" s="11"/>
      <c r="F99" s="12"/>
      <c r="G99" s="11"/>
      <c r="H99" s="12"/>
      <c r="I99" s="11"/>
      <c r="J99" s="12"/>
      <c r="K99" s="11"/>
      <c r="L99" s="16"/>
    </row>
    <row r="100" spans="2:12" ht="15" customHeight="1" x14ac:dyDescent="0.3">
      <c r="B100" s="15" t="s">
        <v>7</v>
      </c>
      <c r="C100" s="11"/>
      <c r="D100" s="12"/>
      <c r="E100" s="11"/>
      <c r="F100" s="12"/>
      <c r="G100" s="11"/>
      <c r="H100" s="12"/>
      <c r="I100" s="11"/>
      <c r="J100" s="12"/>
      <c r="K100" s="11"/>
      <c r="L100" s="16"/>
    </row>
    <row r="101" spans="2:12" ht="15" customHeight="1" x14ac:dyDescent="0.3">
      <c r="B101" s="15" t="s">
        <v>8</v>
      </c>
      <c r="C101" s="11"/>
      <c r="D101" s="12"/>
      <c r="E101" s="11"/>
      <c r="F101" s="12"/>
      <c r="G101" s="11"/>
      <c r="H101" s="12"/>
      <c r="I101" s="11"/>
      <c r="J101" s="12"/>
      <c r="K101" s="11"/>
      <c r="L101" s="16"/>
    </row>
    <row r="102" spans="2:12" ht="15" customHeight="1" x14ac:dyDescent="0.3">
      <c r="B102" s="15" t="s">
        <v>9</v>
      </c>
      <c r="C102" s="11"/>
      <c r="D102" s="12"/>
      <c r="E102" s="11"/>
      <c r="F102" s="12"/>
      <c r="G102" s="11"/>
      <c r="H102" s="12"/>
      <c r="I102" s="11"/>
      <c r="J102" s="12"/>
      <c r="K102" s="11"/>
      <c r="L102" s="16"/>
    </row>
    <row r="103" spans="2:12" ht="15" customHeight="1" x14ac:dyDescent="0.3">
      <c r="B103" s="15" t="s">
        <v>10</v>
      </c>
      <c r="C103" s="11"/>
      <c r="D103" s="12"/>
      <c r="E103" s="11"/>
      <c r="F103" s="12"/>
      <c r="G103" s="11"/>
      <c r="H103" s="12"/>
      <c r="I103" s="11"/>
      <c r="J103" s="12"/>
      <c r="K103" s="11"/>
      <c r="L103" s="16"/>
    </row>
    <row r="104" spans="2:12" ht="15" customHeight="1" x14ac:dyDescent="0.3">
      <c r="B104" s="15" t="s">
        <v>11</v>
      </c>
      <c r="C104" s="11"/>
      <c r="D104" s="12"/>
      <c r="E104" s="11"/>
      <c r="F104" s="12"/>
      <c r="G104" s="11"/>
      <c r="H104" s="12"/>
      <c r="I104" s="11"/>
      <c r="J104" s="12"/>
      <c r="K104" s="11"/>
      <c r="L104" s="16"/>
    </row>
    <row r="105" spans="2:12" ht="15" customHeight="1" x14ac:dyDescent="0.3">
      <c r="B105" s="20" t="s">
        <v>12</v>
      </c>
      <c r="C105" s="22">
        <f>SUBTOTAL(109,September[Teden 1])</f>
        <v>0</v>
      </c>
      <c r="D105" s="23">
        <f>SUBTOTAL(109,September[Nadure])</f>
        <v>0</v>
      </c>
      <c r="E105" s="22">
        <f>SUBTOTAL(109,September[Teden 2])</f>
        <v>0</v>
      </c>
      <c r="F105" s="23">
        <f>SUBTOTAL(109,September[[Nadure ]])</f>
        <v>0</v>
      </c>
      <c r="G105" s="22">
        <f>SUBTOTAL(109,September[Teden 3])</f>
        <v>0</v>
      </c>
      <c r="H105" s="23">
        <f>SUBTOTAL(109,September[[Nadure  ]])</f>
        <v>0</v>
      </c>
      <c r="I105" s="22">
        <f>SUBTOTAL(109,September[Teden 4])</f>
        <v>0</v>
      </c>
      <c r="J105" s="23">
        <f>SUBTOTAL(109,September[[Nadure   ]])</f>
        <v>0</v>
      </c>
      <c r="K105" s="22">
        <f>SUBTOTAL(109,September[Teden 5])</f>
        <v>0</v>
      </c>
      <c r="L105" s="24">
        <f>SUBTOTAL(109,September[[Nadure    ]])</f>
        <v>0</v>
      </c>
    </row>
    <row r="106" spans="2:12" ht="15" customHeight="1" x14ac:dyDescent="0.3">
      <c r="B106" s="14" t="s">
        <v>31</v>
      </c>
      <c r="C106" s="13">
        <f>SUM(September[[#Totals],[Teden 1]],September[[#Totals],[Teden 2]],September[[#Totals],[Teden 3]],September[[#Totals],[Teden 4]],September[[#Totals],[Teden 5]])</f>
        <v>0</v>
      </c>
      <c r="D106" s="14" t="s">
        <v>51</v>
      </c>
      <c r="E106" s="14"/>
      <c r="F106" s="13">
        <f>SUM(September[[#Totals],[Nadure]],September[[#Totals],[Nadure ]],September[[#Totals],[Nadure  ]],September[[#Totals],[Nadure   ]],September[[#Totals],[Nadure    ]])</f>
        <v>0</v>
      </c>
    </row>
    <row r="107" spans="2:12" ht="9" customHeight="1" x14ac:dyDescent="0.3">
      <c r="B107" s="7"/>
    </row>
    <row r="108" spans="2:12" s="7" customFormat="1" ht="24.95" customHeight="1" x14ac:dyDescent="0.2">
      <c r="B108" s="26" t="s">
        <v>32</v>
      </c>
      <c r="C108" s="26"/>
      <c r="D108" s="26"/>
      <c r="E108" s="26"/>
      <c r="F108" s="26"/>
      <c r="G108" s="26"/>
      <c r="H108" s="26"/>
      <c r="I108" s="26"/>
      <c r="J108" s="26"/>
      <c r="K108" s="26"/>
      <c r="L108" s="26"/>
    </row>
    <row r="109" spans="2:12" ht="15" customHeight="1" x14ac:dyDescent="0.3">
      <c r="B109" s="17" t="s">
        <v>33</v>
      </c>
      <c r="C109" s="18" t="s">
        <v>39</v>
      </c>
      <c r="D109" s="18" t="s">
        <v>42</v>
      </c>
      <c r="E109" s="18" t="s">
        <v>55</v>
      </c>
      <c r="F109" s="18" t="s">
        <v>56</v>
      </c>
      <c r="G109" s="18" t="s">
        <v>59</v>
      </c>
      <c r="H109" s="18" t="s">
        <v>60</v>
      </c>
      <c r="I109" s="18" t="s">
        <v>62</v>
      </c>
      <c r="J109" s="18" t="s">
        <v>63</v>
      </c>
      <c r="K109" s="18" t="s">
        <v>65</v>
      </c>
      <c r="L109" s="19" t="s">
        <v>66</v>
      </c>
    </row>
    <row r="110" spans="2:12" ht="15" customHeight="1" x14ac:dyDescent="0.3">
      <c r="B110" s="15" t="s">
        <v>5</v>
      </c>
      <c r="C110" s="11"/>
      <c r="D110" s="12"/>
      <c r="E110" s="11"/>
      <c r="F110" s="12"/>
      <c r="G110" s="11"/>
      <c r="H110" s="12"/>
      <c r="I110" s="11"/>
      <c r="J110" s="12"/>
      <c r="K110" s="11"/>
      <c r="L110" s="16"/>
    </row>
    <row r="111" spans="2:12" ht="15" customHeight="1" x14ac:dyDescent="0.3">
      <c r="B111" s="15" t="s">
        <v>6</v>
      </c>
      <c r="C111" s="11"/>
      <c r="D111" s="12"/>
      <c r="E111" s="11"/>
      <c r="F111" s="12"/>
      <c r="G111" s="11"/>
      <c r="H111" s="12"/>
      <c r="I111" s="11"/>
      <c r="J111" s="12"/>
      <c r="K111" s="11"/>
      <c r="L111" s="16"/>
    </row>
    <row r="112" spans="2:12" ht="15" customHeight="1" x14ac:dyDescent="0.3">
      <c r="B112" s="15" t="s">
        <v>7</v>
      </c>
      <c r="C112" s="11"/>
      <c r="D112" s="12"/>
      <c r="E112" s="11"/>
      <c r="F112" s="12"/>
      <c r="G112" s="11"/>
      <c r="H112" s="12"/>
      <c r="I112" s="11"/>
      <c r="J112" s="12"/>
      <c r="K112" s="11"/>
      <c r="L112" s="16"/>
    </row>
    <row r="113" spans="2:12" ht="15" customHeight="1" x14ac:dyDescent="0.3">
      <c r="B113" s="15" t="s">
        <v>8</v>
      </c>
      <c r="C113" s="11"/>
      <c r="D113" s="12"/>
      <c r="E113" s="11"/>
      <c r="F113" s="12"/>
      <c r="G113" s="11"/>
      <c r="H113" s="12"/>
      <c r="I113" s="11"/>
      <c r="J113" s="12"/>
      <c r="K113" s="11"/>
      <c r="L113" s="16"/>
    </row>
    <row r="114" spans="2:12" ht="15" customHeight="1" x14ac:dyDescent="0.3">
      <c r="B114" s="15" t="s">
        <v>9</v>
      </c>
      <c r="C114" s="11"/>
      <c r="D114" s="12"/>
      <c r="E114" s="11"/>
      <c r="F114" s="12"/>
      <c r="G114" s="11"/>
      <c r="H114" s="12"/>
      <c r="I114" s="11"/>
      <c r="J114" s="12"/>
      <c r="K114" s="11"/>
      <c r="L114" s="16"/>
    </row>
    <row r="115" spans="2:12" ht="15" customHeight="1" x14ac:dyDescent="0.3">
      <c r="B115" s="15" t="s">
        <v>10</v>
      </c>
      <c r="C115" s="11"/>
      <c r="D115" s="12"/>
      <c r="E115" s="11"/>
      <c r="F115" s="12"/>
      <c r="G115" s="11"/>
      <c r="H115" s="12"/>
      <c r="I115" s="11"/>
      <c r="J115" s="12"/>
      <c r="K115" s="11"/>
      <c r="L115" s="16"/>
    </row>
    <row r="116" spans="2:12" ht="15" customHeight="1" x14ac:dyDescent="0.3">
      <c r="B116" s="15" t="s">
        <v>11</v>
      </c>
      <c r="C116" s="11"/>
      <c r="D116" s="12"/>
      <c r="E116" s="11"/>
      <c r="F116" s="12"/>
      <c r="G116" s="11"/>
      <c r="H116" s="12"/>
      <c r="I116" s="11"/>
      <c r="J116" s="12"/>
      <c r="K116" s="11"/>
      <c r="L116" s="16"/>
    </row>
    <row r="117" spans="2:12" ht="15" customHeight="1" x14ac:dyDescent="0.3">
      <c r="B117" s="20" t="s">
        <v>12</v>
      </c>
      <c r="C117" s="22">
        <f>SUBTOTAL(109,Oktober[Teden 1])</f>
        <v>0</v>
      </c>
      <c r="D117" s="23">
        <f>SUBTOTAL(109,Oktober[Nadure])</f>
        <v>0</v>
      </c>
      <c r="E117" s="22">
        <f>SUBTOTAL(109,Oktober[Teden 2])</f>
        <v>0</v>
      </c>
      <c r="F117" s="23">
        <f>SUBTOTAL(109,Oktober[[Nadure ]])</f>
        <v>0</v>
      </c>
      <c r="G117" s="22">
        <f>SUBTOTAL(109,Oktober[Teden 3])</f>
        <v>0</v>
      </c>
      <c r="H117" s="23">
        <f>SUBTOTAL(109,Oktober[[Nadure  ]])</f>
        <v>0</v>
      </c>
      <c r="I117" s="22">
        <f>SUBTOTAL(109,Oktober[Teden 4])</f>
        <v>0</v>
      </c>
      <c r="J117" s="23">
        <f>SUBTOTAL(109,Oktober[[Nadure   ]])</f>
        <v>0</v>
      </c>
      <c r="K117" s="22">
        <f>SUBTOTAL(109,Oktober[Teden 5])</f>
        <v>0</v>
      </c>
      <c r="L117" s="24">
        <f>SUBTOTAL(109,Oktober[[Nadure    ]])</f>
        <v>0</v>
      </c>
    </row>
    <row r="118" spans="2:12" ht="15" customHeight="1" x14ac:dyDescent="0.3">
      <c r="B118" s="14" t="s">
        <v>34</v>
      </c>
      <c r="C118" s="13">
        <f>SUM(Oktober[[#Totals],[Teden 1]],Oktober[[#Totals],[Teden 2]],Oktober[[#Totals],[Teden 3]],Oktober[[#Totals],[Teden 4]],Oktober[[#Totals],[Teden 5]])</f>
        <v>0</v>
      </c>
      <c r="D118" s="14" t="s">
        <v>52</v>
      </c>
      <c r="E118" s="14"/>
      <c r="F118" s="13">
        <f>SUM(Oktober[[#Totals],[Nadure]],Oktober[[#Totals],[Nadure ]],Oktober[[#Totals],[Nadure  ]],Oktober[[#Totals],[Nadure   ]],Oktober[[#Totals],[Nadure    ]])</f>
        <v>0</v>
      </c>
    </row>
    <row r="119" spans="2:12" ht="9" customHeight="1" x14ac:dyDescent="0.3"/>
    <row r="120" spans="2:12" ht="15" customHeight="1" x14ac:dyDescent="0.3">
      <c r="B120" s="17" t="s">
        <v>35</v>
      </c>
      <c r="C120" s="18" t="s">
        <v>39</v>
      </c>
      <c r="D120" s="18" t="s">
        <v>42</v>
      </c>
      <c r="E120" s="18" t="s">
        <v>55</v>
      </c>
      <c r="F120" s="18" t="s">
        <v>56</v>
      </c>
      <c r="G120" s="18" t="s">
        <v>59</v>
      </c>
      <c r="H120" s="18" t="s">
        <v>60</v>
      </c>
      <c r="I120" s="18" t="s">
        <v>62</v>
      </c>
      <c r="J120" s="18" t="s">
        <v>63</v>
      </c>
      <c r="K120" s="18" t="s">
        <v>65</v>
      </c>
      <c r="L120" s="19" t="s">
        <v>66</v>
      </c>
    </row>
    <row r="121" spans="2:12" ht="15" customHeight="1" x14ac:dyDescent="0.3">
      <c r="B121" s="15" t="s">
        <v>5</v>
      </c>
      <c r="C121" s="11"/>
      <c r="D121" s="12"/>
      <c r="E121" s="11"/>
      <c r="F121" s="12"/>
      <c r="G121" s="11"/>
      <c r="H121" s="12"/>
      <c r="I121" s="11"/>
      <c r="J121" s="12"/>
      <c r="K121" s="11"/>
      <c r="L121" s="16"/>
    </row>
    <row r="122" spans="2:12" ht="15" customHeight="1" x14ac:dyDescent="0.3">
      <c r="B122" s="15" t="s">
        <v>6</v>
      </c>
      <c r="C122" s="11"/>
      <c r="D122" s="12"/>
      <c r="E122" s="11"/>
      <c r="F122" s="12"/>
      <c r="G122" s="11"/>
      <c r="H122" s="12"/>
      <c r="I122" s="11"/>
      <c r="J122" s="12"/>
      <c r="K122" s="11"/>
      <c r="L122" s="16"/>
    </row>
    <row r="123" spans="2:12" ht="15" customHeight="1" x14ac:dyDescent="0.3">
      <c r="B123" s="15" t="s">
        <v>7</v>
      </c>
      <c r="C123" s="11"/>
      <c r="D123" s="12"/>
      <c r="E123" s="11"/>
      <c r="F123" s="12"/>
      <c r="G123" s="11"/>
      <c r="H123" s="12"/>
      <c r="I123" s="11"/>
      <c r="J123" s="12"/>
      <c r="K123" s="11"/>
      <c r="L123" s="16"/>
    </row>
    <row r="124" spans="2:12" ht="15" customHeight="1" x14ac:dyDescent="0.3">
      <c r="B124" s="15" t="s">
        <v>8</v>
      </c>
      <c r="C124" s="11"/>
      <c r="D124" s="12"/>
      <c r="E124" s="11"/>
      <c r="F124" s="12"/>
      <c r="G124" s="11"/>
      <c r="H124" s="12"/>
      <c r="I124" s="11"/>
      <c r="J124" s="12"/>
      <c r="K124" s="11"/>
      <c r="L124" s="16"/>
    </row>
    <row r="125" spans="2:12" ht="15" customHeight="1" x14ac:dyDescent="0.3">
      <c r="B125" s="15" t="s">
        <v>9</v>
      </c>
      <c r="C125" s="11"/>
      <c r="D125" s="12"/>
      <c r="E125" s="11"/>
      <c r="F125" s="12"/>
      <c r="G125" s="11"/>
      <c r="H125" s="12"/>
      <c r="I125" s="11"/>
      <c r="J125" s="12"/>
      <c r="K125" s="11"/>
      <c r="L125" s="16"/>
    </row>
    <row r="126" spans="2:12" ht="15" customHeight="1" x14ac:dyDescent="0.3">
      <c r="B126" s="15" t="s">
        <v>10</v>
      </c>
      <c r="C126" s="11"/>
      <c r="D126" s="12"/>
      <c r="E126" s="11"/>
      <c r="F126" s="12"/>
      <c r="G126" s="11"/>
      <c r="H126" s="12"/>
      <c r="I126" s="11"/>
      <c r="J126" s="12"/>
      <c r="K126" s="11"/>
      <c r="L126" s="16"/>
    </row>
    <row r="127" spans="2:12" ht="15" customHeight="1" x14ac:dyDescent="0.3">
      <c r="B127" s="15" t="s">
        <v>11</v>
      </c>
      <c r="C127" s="11"/>
      <c r="D127" s="12"/>
      <c r="E127" s="11"/>
      <c r="F127" s="12"/>
      <c r="G127" s="11"/>
      <c r="H127" s="12"/>
      <c r="I127" s="11"/>
      <c r="J127" s="12"/>
      <c r="K127" s="11"/>
      <c r="L127" s="16"/>
    </row>
    <row r="128" spans="2:12" ht="15" customHeight="1" x14ac:dyDescent="0.3">
      <c r="B128" s="20" t="s">
        <v>12</v>
      </c>
      <c r="C128" s="22">
        <f>SUBTOTAL(109,November[Teden 1])</f>
        <v>0</v>
      </c>
      <c r="D128" s="23">
        <f>SUBTOTAL(109,November[Nadure])</f>
        <v>0</v>
      </c>
      <c r="E128" s="22">
        <f>SUBTOTAL(109,November[Teden 2])</f>
        <v>0</v>
      </c>
      <c r="F128" s="23">
        <f>SUBTOTAL(109,November[[Nadure ]])</f>
        <v>0</v>
      </c>
      <c r="G128" s="22">
        <f>SUBTOTAL(109,November[Teden 3])</f>
        <v>0</v>
      </c>
      <c r="H128" s="23">
        <f>SUBTOTAL(109,November[[Nadure  ]])</f>
        <v>0</v>
      </c>
      <c r="I128" s="22">
        <f>SUBTOTAL(109,November[Teden 4])</f>
        <v>0</v>
      </c>
      <c r="J128" s="23">
        <f>SUBTOTAL(109,November[[Nadure   ]])</f>
        <v>0</v>
      </c>
      <c r="K128" s="22">
        <f>SUBTOTAL(109,November[Teden 5])</f>
        <v>0</v>
      </c>
      <c r="L128" s="24">
        <f>SUBTOTAL(109,November[[Nadure    ]])</f>
        <v>0</v>
      </c>
    </row>
    <row r="129" spans="2:12" ht="15" customHeight="1" x14ac:dyDescent="0.3">
      <c r="B129" s="14" t="s">
        <v>36</v>
      </c>
      <c r="C129" s="13">
        <f>SUM(November[[#Totals],[Teden 1]],November[[#Totals],[Teden 2]],November[[#Totals],[Teden 3]],November[[#Totals],[Teden 4]],November[[#Totals],[Teden 5]])</f>
        <v>0</v>
      </c>
      <c r="D129" s="14" t="s">
        <v>53</v>
      </c>
      <c r="E129" s="14"/>
      <c r="F129" s="13">
        <f>SUM(November[[#Totals],[Nadure]],November[[#Totals],[Nadure ]],November[[#Totals],[Nadure  ]],November[[#Totals],[Nadure   ]],November[[#Totals],[Nadure    ]])</f>
        <v>0</v>
      </c>
    </row>
    <row r="130" spans="2:12" ht="9" customHeight="1" x14ac:dyDescent="0.3"/>
    <row r="131" spans="2:12" ht="15" customHeight="1" x14ac:dyDescent="0.3">
      <c r="B131" s="17" t="s">
        <v>37</v>
      </c>
      <c r="C131" s="18" t="s">
        <v>39</v>
      </c>
      <c r="D131" s="18" t="s">
        <v>42</v>
      </c>
      <c r="E131" s="18" t="s">
        <v>55</v>
      </c>
      <c r="F131" s="18" t="s">
        <v>56</v>
      </c>
      <c r="G131" s="18" t="s">
        <v>59</v>
      </c>
      <c r="H131" s="18" t="s">
        <v>60</v>
      </c>
      <c r="I131" s="18" t="s">
        <v>62</v>
      </c>
      <c r="J131" s="18" t="s">
        <v>63</v>
      </c>
      <c r="K131" s="18" t="s">
        <v>65</v>
      </c>
      <c r="L131" s="19" t="s">
        <v>66</v>
      </c>
    </row>
    <row r="132" spans="2:12" ht="15" customHeight="1" x14ac:dyDescent="0.3">
      <c r="B132" s="15" t="s">
        <v>5</v>
      </c>
      <c r="C132" s="11"/>
      <c r="D132" s="12"/>
      <c r="E132" s="11"/>
      <c r="F132" s="12"/>
      <c r="G132" s="11"/>
      <c r="H132" s="12"/>
      <c r="I132" s="11"/>
      <c r="J132" s="12"/>
      <c r="K132" s="11"/>
      <c r="L132" s="16"/>
    </row>
    <row r="133" spans="2:12" ht="15" customHeight="1" x14ac:dyDescent="0.3">
      <c r="B133" s="15" t="s">
        <v>6</v>
      </c>
      <c r="C133" s="11"/>
      <c r="D133" s="12"/>
      <c r="E133" s="11"/>
      <c r="F133" s="12"/>
      <c r="G133" s="11"/>
      <c r="H133" s="12"/>
      <c r="I133" s="11"/>
      <c r="J133" s="12"/>
      <c r="K133" s="11"/>
      <c r="L133" s="16"/>
    </row>
    <row r="134" spans="2:12" ht="15" customHeight="1" x14ac:dyDescent="0.3">
      <c r="B134" s="15" t="s">
        <v>7</v>
      </c>
      <c r="C134" s="11"/>
      <c r="D134" s="12"/>
      <c r="E134" s="11"/>
      <c r="F134" s="12"/>
      <c r="G134" s="11"/>
      <c r="H134" s="12"/>
      <c r="I134" s="11"/>
      <c r="J134" s="12"/>
      <c r="K134" s="11"/>
      <c r="L134" s="16"/>
    </row>
    <row r="135" spans="2:12" ht="15" customHeight="1" x14ac:dyDescent="0.3">
      <c r="B135" s="15" t="s">
        <v>8</v>
      </c>
      <c r="C135" s="11"/>
      <c r="D135" s="12"/>
      <c r="E135" s="11"/>
      <c r="F135" s="12"/>
      <c r="G135" s="11"/>
      <c r="H135" s="12"/>
      <c r="I135" s="11"/>
      <c r="J135" s="12"/>
      <c r="K135" s="11"/>
      <c r="L135" s="16"/>
    </row>
    <row r="136" spans="2:12" ht="15" customHeight="1" x14ac:dyDescent="0.3">
      <c r="B136" s="15" t="s">
        <v>9</v>
      </c>
      <c r="C136" s="11"/>
      <c r="D136" s="12"/>
      <c r="E136" s="11"/>
      <c r="F136" s="12"/>
      <c r="G136" s="11"/>
      <c r="H136" s="12"/>
      <c r="I136" s="11"/>
      <c r="J136" s="12"/>
      <c r="K136" s="11"/>
      <c r="L136" s="16"/>
    </row>
    <row r="137" spans="2:12" ht="15" customHeight="1" x14ac:dyDescent="0.3">
      <c r="B137" s="15" t="s">
        <v>10</v>
      </c>
      <c r="C137" s="11"/>
      <c r="D137" s="12"/>
      <c r="E137" s="11"/>
      <c r="F137" s="12"/>
      <c r="G137" s="11"/>
      <c r="H137" s="12"/>
      <c r="I137" s="11"/>
      <c r="J137" s="12"/>
      <c r="K137" s="11"/>
      <c r="L137" s="16"/>
    </row>
    <row r="138" spans="2:12" ht="15" customHeight="1" x14ac:dyDescent="0.3">
      <c r="B138" s="15" t="s">
        <v>11</v>
      </c>
      <c r="C138" s="11"/>
      <c r="D138" s="12"/>
      <c r="E138" s="11"/>
      <c r="F138" s="12"/>
      <c r="G138" s="11"/>
      <c r="H138" s="12"/>
      <c r="I138" s="11"/>
      <c r="J138" s="12"/>
      <c r="K138" s="11"/>
      <c r="L138" s="16"/>
    </row>
    <row r="139" spans="2:12" ht="15" customHeight="1" x14ac:dyDescent="0.3">
      <c r="B139" s="20" t="s">
        <v>12</v>
      </c>
      <c r="C139" s="22">
        <f>SUBTOTAL(109,December[Teden 1])</f>
        <v>0</v>
      </c>
      <c r="D139" s="23">
        <f>SUBTOTAL(109,December[Nadure])</f>
        <v>0</v>
      </c>
      <c r="E139" s="22">
        <f>SUBTOTAL(105,December[Teden 2])</f>
        <v>0</v>
      </c>
      <c r="F139" s="23">
        <f>SUBTOTAL(109,December[[Nadure ]])</f>
        <v>0</v>
      </c>
      <c r="G139" s="22">
        <f>SUBTOTAL(109,December[Teden 3])</f>
        <v>0</v>
      </c>
      <c r="H139" s="23">
        <f>SUBTOTAL(109,December[[Nadure  ]])</f>
        <v>0</v>
      </c>
      <c r="I139" s="22">
        <f>SUBTOTAL(109,December[Teden 4])</f>
        <v>0</v>
      </c>
      <c r="J139" s="23">
        <f>SUBTOTAL(109,December[[Nadure   ]])</f>
        <v>0</v>
      </c>
      <c r="K139" s="22">
        <f>SUBTOTAL(109,December[Teden 5])</f>
        <v>0</v>
      </c>
      <c r="L139" s="24">
        <f>SUBTOTAL(109,December[[Nadure    ]])</f>
        <v>0</v>
      </c>
    </row>
    <row r="140" spans="2:12" ht="15" customHeight="1" x14ac:dyDescent="0.3">
      <c r="B140" s="14" t="s">
        <v>38</v>
      </c>
      <c r="C140" s="13">
        <f>SUM(December[[#Totals],[Teden 1]],December[[#Totals],[Teden 2]],December[[#Totals],[Teden 3]],December[[#Totals],[Teden 4]],December[[#Totals],[Teden 5]])</f>
        <v>0</v>
      </c>
      <c r="D140" s="14" t="s">
        <v>54</v>
      </c>
      <c r="E140" s="14"/>
      <c r="F140" s="13">
        <f>SUM(December[[#Totals],[Nadure]],December[[#Totals],[Nadure ]],December[[#Totals],[Nadure  ]],December[[#Totals],[Nadure   ]],December[[#Totals],[Nadure    ]])</f>
        <v>0</v>
      </c>
    </row>
  </sheetData>
  <mergeCells count="7">
    <mergeCell ref="B1:L2"/>
    <mergeCell ref="B6:L6"/>
    <mergeCell ref="B108:L108"/>
    <mergeCell ref="B74:L74"/>
    <mergeCell ref="B40:L40"/>
    <mergeCell ref="G3:H3"/>
    <mergeCell ref="I3:J3"/>
  </mergeCells>
  <phoneticPr fontId="2" type="noConversion"/>
  <dataValidations count="100">
    <dataValidation allowBlank="1" showInputMessage="1" showErrorMessage="1" prompt="Na tem delovnem listu lahko ustvarite dnevne, tedenske in letne časovne kartice za zaposlene. Redne ure, nadure in skupno število ur je izračunano samodejno." sqref="A1" xr:uid="{723B0F2F-F39E-4416-9CA2-DF0512DA3938}"/>
    <dataValidation allowBlank="1" showInputMessage="1" showErrorMessage="1" prompt="Vnesite ime zaposlenega v celico na desni." sqref="B3" xr:uid="{F7B7EF55-582F-4C4D-9A62-354DFE777B94}"/>
    <dataValidation allowBlank="1" showInputMessage="1" showErrorMessage="1" prompt="Vnesite ime vodje v celico na desni." sqref="B4" xr:uid="{471BAFC4-A418-4ABA-ACCB-D6A76C366648}"/>
    <dataValidation allowBlank="1" showInputMessage="1" showErrorMessage="1" prompt="Vnesite e-poštni naslov v celico na desni." sqref="D3" xr:uid="{00B49A14-EE42-4415-B8EB-F9B321014A3B}"/>
    <dataValidation allowBlank="1" showInputMessage="1" showErrorMessage="1" prompt="Vnesite e-poštni naslov v to celico." sqref="E3" xr:uid="{FC208F52-B75E-4F8D-8F11-BE3701E9A02D}"/>
    <dataValidation allowBlank="1" showInputMessage="1" showErrorMessage="1" prompt="Vnesite telefonsko številko v celico na desni." sqref="D4" xr:uid="{3A37FA30-7392-47E7-8CD3-6014F95A5F08}"/>
    <dataValidation allowBlank="1" showInputMessage="1" showErrorMessage="1" prompt="Vnesite telefonsko številko v to celico." sqref="E4" xr:uid="{318EF787-546B-4437-87F9-642CAB6E66C3}"/>
    <dataValidation allowBlank="1" showInputMessage="1" showErrorMessage="1" prompt="Redne ure so samodejno izračunane v celici na desni." sqref="G4" xr:uid="{C1D830A9-9561-4128-B01B-184FED94376C}"/>
    <dataValidation allowBlank="1" showInputMessage="1" showErrorMessage="1" prompt="Redne ure so samodejno izračunane v tej celici." sqref="H4" xr:uid="{508F3EFA-F204-4BDD-A7CD-644A003EF6AE}"/>
    <dataValidation allowBlank="1" showInputMessage="1" showErrorMessage="1" prompt="Nadure so samodejno izračunane v celici na desni." sqref="I4" xr:uid="{AF95D72B-EE62-4FFD-82D9-F73D35354A6D}"/>
    <dataValidation allowBlank="1" showInputMessage="1" showErrorMessage="1" prompt="Nadure so samodejno izračunane v tej celici." sqref="J4" xr:uid="{95E16563-CB18-4727-A740-957FB785B736}"/>
    <dataValidation allowBlank="1" showInputMessage="1" showErrorMessage="1" prompt="Skupno število ur je samodejno izračunano v celici na desni." sqref="K4" xr:uid="{B57C2F5A-16B4-4F6D-BFD0-5E778D44FC0D}"/>
    <dataValidation allowBlank="1" showInputMessage="1" showErrorMessage="1" prompt="Skupno število ur je samodejno izračunano v tej celici. Vnesite redne ure in nadure za vse delavnike v januarju v tabelo. Začnite v celici B7." sqref="L4" xr:uid="{CF9584C2-954E-4EC6-B12D-333CC37B4C46}"/>
    <dataValidation allowBlank="1" showInputMessage="1" showErrorMessage="1" prompt="Delavniki so v tem stolpcu za ta mesec." sqref="B7 B18 B29 B52 B63 B75 B86 B97 B109 B120 B131 B41" xr:uid="{B193B076-71B6-44C4-94DD-7153FE2B08F5}"/>
    <dataValidation allowBlank="1" showInputMessage="1" showErrorMessage="1" prompt="Vnesite redne ure za teden 1 v ta stolpec pod ta naslov." sqref="C7 C18 C29 C131 C120 C109 C97 C86 C75 C63 C52 C41" xr:uid="{FEB0F270-9C6E-4CC7-9588-7300CA1733F9}"/>
    <dataValidation allowBlank="1" showInputMessage="1" showErrorMessage="1" prompt="Vnesite število nadur v ta stolpec pod ta naslov." sqref="D7 D18 D29 F18 F29 F7 H7 H18 H29 J7 J18 J29 D41 F41 H41 J41 F120 D52 F52 H52 J52 J131 D63 F63 H63 J63 H131 D75 F75 H75 J75 F131 D86 F86 H86 J86 D131 D97 F97 H97 J97 H120 D109 F109 H109 J109 J120 D120" xr:uid="{89C24187-6D2F-4454-A7F1-D2501C8BE518}"/>
    <dataValidation allowBlank="1" showInputMessage="1" showErrorMessage="1" prompt="Vnesite redne ure za teden 2 v ta stolpec pod ta naslov." sqref="E7 E18 E29 E131 E120 E109 E97 E86 E75 E63 E52 E41" xr:uid="{EFEE4396-3FFA-47C0-B9B2-79D9826A12A5}"/>
    <dataValidation allowBlank="1" showInputMessage="1" showErrorMessage="1" prompt="Vnesite redne ure za teden 3 v ta stolpec pod ta naslov." sqref="G7 G18 G29 G41 G52 G63 G75 G86 G97 G109 G120 G131" xr:uid="{8263326F-611A-49CF-B15D-2C959E4FED9A}"/>
    <dataValidation allowBlank="1" showInputMessage="1" showErrorMessage="1" prompt="Vnesite redne ure za teden 4 v ta stolpec pod ta naslov." sqref="I7 I18 I29 I131 I120 I109 I97 I86 I75 I63 I52 I41" xr:uid="{243B70C2-DC9B-4710-87EA-CA06E64AE54D}"/>
    <dataValidation allowBlank="1" showInputMessage="1" showErrorMessage="1" prompt="Vnesite redne ure za teden 5 v ta stolpec pod ta naslov." sqref="K7 K18 K29 K41 K52 K63 K75 K86 K97 K109 K120 K131" xr:uid="{2109152B-A59E-4B9A-B80D-825E5D0579D6}"/>
    <dataValidation allowBlank="1" showInputMessage="1" showErrorMessage="1" prompt="Vnesite nadure v ta stolpec pod ta naslov. Skupno število tedenskih ur se izračuna samodejno na koncu tabele, skupno število rednih ur za januar v celici C16 in nadure v celici F16." sqref="L7" xr:uid="{558CB277-4660-49CB-A0F9-698EC0428B79}"/>
    <dataValidation allowBlank="1" showInputMessage="1" showErrorMessage="1" prompt="Naslov tega delovnega lista je v tej celici. Vnesite podatke v celice C3, C4, E3, E4, H3 in I3. Redne ure so samodejno posodobljene v celici H4, nadure v J4 in skupno število ur v L4." sqref="B1:L2" xr:uid="{ED6D3AED-E5D7-40B9-8804-3D10E88EFED5}"/>
    <dataValidation allowBlank="1" showInputMessage="1" showErrorMessage="1" prompt="Vnesite ime zaposlenega v to celico." sqref="C3" xr:uid="{7775C416-4F94-4F71-85B3-6ED783E52778}"/>
    <dataValidation allowBlank="1" showInputMessage="1" showErrorMessage="1" prompt="Vnesite ime vodje v to celico." sqref="C4" xr:uid="{E4E97867-9EBD-4225-9FAB-A0AA8675700D}"/>
    <dataValidation allowBlank="1" showInputMessage="1" showErrorMessage="1" prompt="Vnesite ure v januarju v spodnjo tabelo, ure v februarju začnite v tabelo vnašati v celici B18, in ure v marcu v celici B29. Skupno število je izračunano samodejno." sqref="B6:L6" xr:uid="{A50BACC9-334C-4489-803C-33309F2DBF3F}"/>
    <dataValidation allowBlank="1" showInputMessage="1" showErrorMessage="1" prompt="Skupno število rednih ur v januarju je samodejno izračunano v celici na desni." sqref="B16" xr:uid="{ADAC1A60-2924-4D57-B4C0-354C61C1968A}"/>
    <dataValidation allowBlank="1" showInputMessage="1" showErrorMessage="1" prompt="Skupno število rednih ur v januarju je samodejno izračunano v tej celici." sqref="C16" xr:uid="{5A658DF4-0C96-44A8-8C2B-2F91C5610318}"/>
    <dataValidation allowBlank="1" showInputMessage="1" showErrorMessage="1" prompt="Skupno število nadur v januarju je samodejno izračunano v celici na desni." sqref="D16:E16" xr:uid="{5C6F5BFE-BF82-4DAA-8A9F-A701DC72629D}"/>
    <dataValidation allowBlank="1" showInputMessage="1" showErrorMessage="1" prompt="Skupno število nadur v januarju je samodejno izračunano v tej celici." sqref="F16" xr:uid="{91214FA9-C46B-4964-A71C-85E717251440}"/>
    <dataValidation allowBlank="1" showInputMessage="1" showErrorMessage="1" prompt="Vnesite ure v februarju v spodnjo tabelo." sqref="B17" xr:uid="{587E1BCD-A91B-4B44-8764-7E5FF09C2E8D}"/>
    <dataValidation allowBlank="1" showInputMessage="1" showErrorMessage="1" prompt="Vnesite nadure v ta stolpec pod ta naslov. Skupno število tedenskih ur je samodejno izračunano na koncu tabele, skupno število rednih ur za februar v celici C27 in nadure v celici F27." sqref="L18" xr:uid="{97DF7ABA-04B3-4AD9-B188-CE9A51929801}"/>
    <dataValidation allowBlank="1" showInputMessage="1" showErrorMessage="1" prompt="Skupno število rednih ur v februarju je samodejno izračunano v celici na desni." sqref="B27" xr:uid="{FB96BA12-5996-4B5C-BEDF-B142E8D7289C}"/>
    <dataValidation allowBlank="1" showInputMessage="1" showErrorMessage="1" prompt="Skupno število rednih ur v februarju je samodejno izračunano v tej celici." sqref="C27" xr:uid="{4DB41452-6E14-439C-9428-C6D5FB662F7B}"/>
    <dataValidation allowBlank="1" showInputMessage="1" showErrorMessage="1" prompt="Skupno število nadur v februarju je samodejno izračunano v celici na desni." sqref="D27:E27" xr:uid="{47AC1D0F-0842-447C-8891-B70F608A3192}"/>
    <dataValidation allowBlank="1" showInputMessage="1" showErrorMessage="1" prompt="Skupno število nadur v februarju je samodejno izračunano v tej celici." sqref="F27" xr:uid="{6B0521E9-411A-44B0-B20D-89390FE6B236}"/>
    <dataValidation allowBlank="1" showInputMessage="1" showErrorMessage="1" prompt="Vnesite ure v marcu v spodnjo tabelo." sqref="B28" xr:uid="{5B61CCD7-E4FD-4F8A-8009-B19AD25727CF}"/>
    <dataValidation allowBlank="1" showInputMessage="1" showErrorMessage="1" prompt="Skupno število rednih ur v marcu je samodejno izračunano v celici na desni." sqref="B38" xr:uid="{483A3EEC-106B-4207-9EBC-D207B6366ED6}"/>
    <dataValidation allowBlank="1" showInputMessage="1" showErrorMessage="1" prompt="Skupno število rednih ur v marcu je samodejno izračunano v tej celici." sqref="C38" xr:uid="{140C96FB-D534-4BE0-8BD7-57942DCEB1CD}"/>
    <dataValidation allowBlank="1" showInputMessage="1" showErrorMessage="1" prompt="Skupno število nadur v marcu je samodejno izračunano v celici na desni." sqref="D38:E38" xr:uid="{5BA6D684-6BF8-417F-9EA7-378B916CD471}"/>
    <dataValidation allowBlank="1" showInputMessage="1" showErrorMessage="1" prompt="Skupno število nadur v marcu je samodejno izračunano v tej celici." sqref="F38" xr:uid="{66CCA326-D43D-4388-B3F8-EC5F6C3F7ED3}"/>
    <dataValidation allowBlank="1" showInputMessage="1" showErrorMessage="1" prompt="Vnesite redne ure in nadure za vse delavnike v tabele, poimenovane po mesecih april, maj in junij. Oznaka je v celici spodaj." sqref="B39" xr:uid="{99A3A9E0-2452-4821-AA8A-4935F3180F50}"/>
    <dataValidation allowBlank="1" showInputMessage="1" showErrorMessage="1" prompt="Ure v aprilu začnite v tabelo vnašati v celici B41, ure v maju v celici B52 in ure v juniju v celici B63. Skupno število je izračunano samodejno." sqref="B40:L40" xr:uid="{5CEAFC99-1CAE-4C2D-9492-DBDE5A95EE8A}"/>
    <dataValidation allowBlank="1" showInputMessage="1" showErrorMessage="1" prompt="Vnesite nadure v ta stolpec pod ta naslov. Skupno število tedenskih ur je samodejno izračunano na koncu tabele, skupno število rednih ur za april v celici C50 in nadure v celici F50." sqref="L41" xr:uid="{4BF4F54D-BE6C-4EF0-AE54-5ABC8F25E24A}"/>
    <dataValidation allowBlank="1" showInputMessage="1" showErrorMessage="1" prompt="Vnesite nadure v ta stolpec pod ta naslov. Skupno število tedenskih ur je samodejno izračunano na koncu tabele, skupno število rednih ur za marec v celici C38 in nadure v celici F38." sqref="L29" xr:uid="{9369791E-9EB7-47F3-B9BF-1C99314DB877}"/>
    <dataValidation allowBlank="1" showInputMessage="1" showErrorMessage="1" prompt="Skupno število rednih ur v aprilu je samodejno izračunano v celici na desni." sqref="B50" xr:uid="{4759C781-2DF6-409D-B3D1-FB39ACC65CA8}"/>
    <dataValidation allowBlank="1" showInputMessage="1" showErrorMessage="1" prompt="Skupno število rednih ur v aprilu je samodejno izračunano v tej celici." sqref="C50" xr:uid="{8BD7DD9B-6B1D-48D4-AFC0-C90EEB1A52C3}"/>
    <dataValidation allowBlank="1" showInputMessage="1" showErrorMessage="1" prompt="Skupno število nadur v aprilu je samodejno izračunano v celici na desni." sqref="D50:E50" xr:uid="{69C459E7-38E7-40CF-9545-6CF873D49390}"/>
    <dataValidation allowBlank="1" showInputMessage="1" showErrorMessage="1" prompt="Skupno število nadur v aprilu je samodejno izračunano v tej celici." sqref="F50" xr:uid="{68F6E314-2A80-49CF-A8E9-AF4DA677AABE}"/>
    <dataValidation allowBlank="1" showInputMessage="1" showErrorMessage="1" prompt="Vnesite ure v maju v spodnjo tabelo." sqref="B51" xr:uid="{5BE72737-D356-4807-9A73-8BCFB51F7FE0}"/>
    <dataValidation allowBlank="1" showInputMessage="1" showErrorMessage="1" prompt="Vnesite nadure v ta stolpec pod ta naslov. Skupno število tedenskih ur je samodejno izračunano na koncu tabele, skupno število rednih ur za maj v celici C61 in nadure v celici F61." sqref="L52" xr:uid="{918830A5-A8F0-4419-B501-7FAF6B8DDF34}"/>
    <dataValidation allowBlank="1" showInputMessage="1" showErrorMessage="1" prompt="Skupno število rednih ur v maju je samodejno izračunano v celici na desni." sqref="B61" xr:uid="{763D26AC-B6CF-4D0A-90BE-B9D866F9337D}"/>
    <dataValidation allowBlank="1" showInputMessage="1" showErrorMessage="1" prompt="Skupno število rednih ur v maju je samodejno izračunano v tej celici." sqref="C61" xr:uid="{3A642F60-A7B5-4DA1-8802-58365AAD4B7C}"/>
    <dataValidation allowBlank="1" showInputMessage="1" showErrorMessage="1" prompt="Skupno število nadur v maju je samodejno izračunano v celici na desni." sqref="D61:E61" xr:uid="{05AA4620-F7FC-4D15-BC66-FCC3ABBF7172}"/>
    <dataValidation allowBlank="1" showInputMessage="1" showErrorMessage="1" prompt="Skupno število nadur v maju je samodejno izračunano v tej celici." sqref="F61" xr:uid="{CA2769A7-35A0-4823-9E36-530511CA8632}"/>
    <dataValidation allowBlank="1" showInputMessage="1" showErrorMessage="1" prompt="Vnesite ure v juniju v spodnjo tabelo." sqref="B62" xr:uid="{476061DB-5C96-4CD5-8AA9-6035D7644F11}"/>
    <dataValidation allowBlank="1" showInputMessage="1" showErrorMessage="1" prompt="Vnesite nadure v ta stolpec pod ta naslov. Skupno število tedenskih ur je samodejno izračunano na koncu tabele, skupno število rednih ur za junij v celici C72 in nadure v celici F72." sqref="L63" xr:uid="{EF7E224F-0379-4030-8466-39678F31BD99}"/>
    <dataValidation allowBlank="1" showInputMessage="1" showErrorMessage="1" prompt="Skupno število rednih ur v juniju je samodejno izračunano v celici na desni." sqref="B72" xr:uid="{20F6C848-A135-4191-BFFC-3D55F68EBB21}"/>
    <dataValidation allowBlank="1" showInputMessage="1" showErrorMessage="1" prompt="Skupno število rednih ur v juniju je samodejno izračunano v tej celici." sqref="C72" xr:uid="{A8D43E79-3AD4-4891-916A-30CB0F8F446C}"/>
    <dataValidation allowBlank="1" showInputMessage="1" showErrorMessage="1" prompt="Skupno število nadur v juniju je samodejno izračunano v celici na desni." sqref="D72:E72" xr:uid="{7CF9028A-E5D6-4A82-AFF2-6A688A03A112}"/>
    <dataValidation allowBlank="1" showInputMessage="1" showErrorMessage="1" prompt="Skupno število nadur v juniju je samodejno izračunano v tej celici." sqref="F72" xr:uid="{B9E77D76-BCD1-4BC7-AD18-E08D9A5807CE}"/>
    <dataValidation allowBlank="1" showInputMessage="1" showErrorMessage="1" prompt="Ure v juliju začnite v tabelo vnašati v celici B75, ure v avgustu v celici B86, in ure v septembru v celici B97. Skupno število je izračunano samodejno." sqref="B74:L74" xr:uid="{AC39A785-DA16-4A6D-8D8B-A6988456200A}"/>
    <dataValidation allowBlank="1" showInputMessage="1" showErrorMessage="1" prompt="Vnesite redne ure in nadure za vse delavnike v tabele, poimenovane po mesecih julij, avgust in september." sqref="B73" xr:uid="{93F10E81-92F2-44B2-B466-4F8A19F5E5B4}"/>
    <dataValidation allowBlank="1" showInputMessage="1" showErrorMessage="1" prompt="Vnesite nadure v ta stolpec pod ta naslov. Skupno število tedenskih ur je samodejno izračunano na koncu tabele, skupno število rednih ur za julij v celici C84 in nadure v celici F84." sqref="L75" xr:uid="{B138E641-E494-4FCC-B9EA-AE324B7DD144}"/>
    <dataValidation allowBlank="1" showInputMessage="1" showErrorMessage="1" prompt="Skupno število rednih ur v juliju je samodejno izračunano v celici na desni." sqref="B84" xr:uid="{CEE544C6-F9D2-498F-89A8-E7C35701FBDC}"/>
    <dataValidation allowBlank="1" showInputMessage="1" showErrorMessage="1" prompt="Skupno število rednih ur v juliju je samodejno izračunano v tej celici." sqref="C84" xr:uid="{18A78BC7-6B68-4074-AF1F-F2E94C047026}"/>
    <dataValidation allowBlank="1" showInputMessage="1" showErrorMessage="1" prompt="Skupno število nadur v juliju je samodejno izračunano v celici na desni." sqref="D84:E84" xr:uid="{57F2C575-5637-487B-8033-ACB354D1C99C}"/>
    <dataValidation allowBlank="1" showInputMessage="1" showErrorMessage="1" prompt="Skupno število nadur v juliju je samodejno izračunano v tej celici." sqref="F84" xr:uid="{713B0F29-1327-42D6-A6D3-FE7E63ABD868}"/>
    <dataValidation allowBlank="1" showInputMessage="1" showErrorMessage="1" prompt="Vnesite ure v avgustu v spodnjo tabelo." sqref="B85" xr:uid="{01BA4452-74AC-4C85-8785-CFA3D7A5C50D}"/>
    <dataValidation allowBlank="1" showInputMessage="1" showErrorMessage="1" prompt="Vnesite nadure v ta stolpec pod ta naslov. Skupno število tedenskih ur je samodejno izračunano na koncu tabele, skupno število rednih ur v avgustu v celici C95 in nadure v celici F95." sqref="L86" xr:uid="{0E64F5E2-6384-45E7-A91D-1F140BA1AF48}"/>
    <dataValidation allowBlank="1" showInputMessage="1" showErrorMessage="1" prompt="Redne ure v avgustu so samodejno izračunane v celici na desni." sqref="B95" xr:uid="{B61FC3A8-3F75-4875-8075-FA094227E5A5}"/>
    <dataValidation allowBlank="1" showInputMessage="1" showErrorMessage="1" prompt="Skupno število rednih ur v avgustu je samodejno izračunano v tej celici." sqref="C95" xr:uid="{563A5140-E9DE-42D9-A5B1-9860118B4817}"/>
    <dataValidation allowBlank="1" showInputMessage="1" showErrorMessage="1" prompt="Skupno število nadur v avgustu je samodejno izračunano v celici na desni." sqref="D95:E95" xr:uid="{2F837AC5-5CD7-47A2-B4B7-F187D92798ED}"/>
    <dataValidation allowBlank="1" showInputMessage="1" showErrorMessage="1" prompt="Skupno število nadur v avgustu je samodejno izračunano v tej celici." sqref="F95" xr:uid="{748C1052-55AB-4205-94DE-1F5D773CE758}"/>
    <dataValidation allowBlank="1" showInputMessage="1" showErrorMessage="1" prompt="Vnesite ure v septembru v celice v spodnji tabeli." sqref="B96" xr:uid="{CE706069-A9AA-4948-9D05-2847BEFE8D29}"/>
    <dataValidation allowBlank="1" showInputMessage="1" showErrorMessage="1" prompt="Vnesite nadure v ta stolpec pod ta naslov. Skupno število tedenskih ur je samodejno izračunano na koncu tabele, skupno število rednih ur v septembru v celici C106 in nadure v celici F106." sqref="L97" xr:uid="{B577EB21-7DA5-4024-A65B-002074A5D439}"/>
    <dataValidation allowBlank="1" showInputMessage="1" showErrorMessage="1" prompt="Skupno število rednih ur v septembru je samodejno izračunano v celici na desni." sqref="B106" xr:uid="{1627FBC3-50A1-45C5-BE25-0C23E961F35D}"/>
    <dataValidation allowBlank="1" showInputMessage="1" showErrorMessage="1" prompt="Skupno število rednih ur v septembru je samodejno izračunano v tej celici." sqref="C106" xr:uid="{938422D8-FFF1-44B9-9E4C-5ECCB933BADF}"/>
    <dataValidation allowBlank="1" showInputMessage="1" showErrorMessage="1" prompt="Skupno število nadur v septembru so samodejno izračunane v celici na desni." sqref="D106:E106" xr:uid="{1F136A4F-09BB-4B99-B16B-C9677A59D3C1}"/>
    <dataValidation allowBlank="1" showInputMessage="1" showErrorMessage="1" prompt="Skupno število nadur v septembru je samodejno izračunano v tej celici." sqref="F106" xr:uid="{F5304791-0AE2-4B2C-92EF-710322C62A9C}"/>
    <dataValidation allowBlank="1" showInputMessage="1" showErrorMessage="1" prompt="Vnesite redne ure in nadure za vse delavnike v tabele, poimenovane po mesecih oktober, november in december." sqref="B107" xr:uid="{D0CF8A1F-5623-4E7A-BE98-5D31788464B5}"/>
    <dataValidation allowBlank="1" showInputMessage="1" showErrorMessage="1" prompt="Ure v oktobru začnite v tabelo vnašati v celici B109, ure v novembru v celici B120 in ure v decembru v celici B131. Skupno število je izračunano samodejno." sqref="B108:L108" xr:uid="{1318A655-A01D-46B4-9A56-9EEEBCCC50E2}"/>
    <dataValidation allowBlank="1" showInputMessage="1" showErrorMessage="1" prompt="Vnesite nadure v ta stolpec pod ta naslov. Skupno število tedenskih ur je samodejno izračunano na koncu tabele, skupno število rednih ur v oktobru v celici C118 in nadure v celici F118." sqref="L109" xr:uid="{5099736D-2632-4DBC-A2B3-D063A04C97D6}"/>
    <dataValidation allowBlank="1" showInputMessage="1" showErrorMessage="1" prompt="Skupno število rednih ur v oktobru je samodejno izračunano v celici na desni." sqref="B118" xr:uid="{1C887E7E-60CE-424E-AD12-37CCA90FC353}"/>
    <dataValidation allowBlank="1" showInputMessage="1" showErrorMessage="1" prompt="Skupno število rednih ur v oktobru je samodejno izračunano v tej celici." sqref="C118" xr:uid="{724BCD93-E4B8-4637-AC90-2D250E6D3916}"/>
    <dataValidation allowBlank="1" showInputMessage="1" showErrorMessage="1" prompt="Skupno število nadur v oktobru so samodejno izračunano v celici na desni." sqref="D118:E118" xr:uid="{68979A4C-BB72-4E69-976C-7703735F3BF4}"/>
    <dataValidation allowBlank="1" showInputMessage="1" showErrorMessage="1" prompt="Skupno število nadur v oktobru je samodejno izračunano v tej celici." sqref="F118" xr:uid="{E755D49E-0947-4065-BCC4-DC07BDAB65EB}"/>
    <dataValidation allowBlank="1" showInputMessage="1" showErrorMessage="1" prompt="Vnesite ure v novembru v spodnjo tabelo." sqref="B119" xr:uid="{BF03EA54-C70E-4230-8BA5-750E0CB2FD77}"/>
    <dataValidation allowBlank="1" showInputMessage="1" showErrorMessage="1" prompt="Vnesite nadure v ta stolpec pod ta naslov. Skupno število tedenskih ur je samodejno izračunano na koncu tabele, skupno število rednih ur v novembru v celici C129 in nadure v celici F129." sqref="L120" xr:uid="{9C5C8C5B-2EC7-4A86-BBED-47EF0B0B85FD}"/>
    <dataValidation allowBlank="1" showInputMessage="1" showErrorMessage="1" prompt="Skupno število rednih ur v novembru je samodejno izračunano v celici na desni." sqref="B129" xr:uid="{07BCEDF6-D50D-4F55-8DE3-0247B6D5D2D2}"/>
    <dataValidation allowBlank="1" showInputMessage="1" showErrorMessage="1" prompt="Skupno število rednih ur v novembru je samodejno izračunano v tej celici." sqref="C129" xr:uid="{9B8AB1CA-5C8C-40C9-8192-5255AA73872E}"/>
    <dataValidation allowBlank="1" showInputMessage="1" showErrorMessage="1" prompt="Skupno število nadur v novembru je samodejno izračunano v celici na desni." sqref="D129:E129" xr:uid="{A33302CC-ED1E-4851-8BEC-FA0F4EE636BB}"/>
    <dataValidation allowBlank="1" showInputMessage="1" showErrorMessage="1" prompt="Skupno število nadur v novembru je samodejno izračunano v tej celici." sqref="F129" xr:uid="{E0975B35-056B-4E9B-AD1D-E6510AC1962B}"/>
    <dataValidation allowBlank="1" showInputMessage="1" showErrorMessage="1" prompt="Vnesite ure v decembru v spodnjo tabelo." sqref="B130" xr:uid="{E21879AF-8D3E-4431-81BA-E6C2A9827AB5}"/>
    <dataValidation allowBlank="1" showInputMessage="1" showErrorMessage="1" prompt="Vnesite nadure v ta stolpec pod ta naslov. Skupno število tedenskih ur je samodejno izračunano na koncu tabele, skupno število rednih ur v decembru v celici C140 in nadure v celici F140." sqref="L131" xr:uid="{3023D8DC-379F-41F1-9A24-160B2EC61143}"/>
    <dataValidation allowBlank="1" showInputMessage="1" showErrorMessage="1" prompt="Skupno število rednih ur v decembru je samodejno izračunano v celici na desni." sqref="B140" xr:uid="{C61AF133-7EE2-4BC6-90F0-F6D2C4D539CE}"/>
    <dataValidation allowBlank="1" showInputMessage="1" showErrorMessage="1" prompt="Skupno število rednih ur v decembru je samodejno izračunano v tej celici." sqref="C140" xr:uid="{587F0DA5-B699-4B5F-8F25-0F0BBAE15B74}"/>
    <dataValidation allowBlank="1" showInputMessage="1" showErrorMessage="1" prompt="Skupno število nadur v decembru je samodejno izračunano v celici na desni." sqref="D140:E140" xr:uid="{EA15144F-DD56-404C-8E20-C56BBF3EEBB2}"/>
    <dataValidation allowBlank="1" showInputMessage="1" showErrorMessage="1" prompt="Skupno število nadur v decembru je samodejno izračunano v tej celici." sqref="F140" xr:uid="{A123342B-9461-4501-A521-9A21FD9DD2EF}"/>
    <dataValidation allowBlank="1" showInputMessage="1" showErrorMessage="1" prompt="Vnesite skupno število do danes za leto v celico na desni" sqref="G3" xr:uid="{F7D9D636-1134-4B4F-A11A-C743A3251AA4}"/>
    <dataValidation allowBlank="1" showInputMessage="1" showErrorMessage="1" prompt="Vnesite skupno število do danes za leto v to celico" sqref="I3" xr:uid="{A45587FA-8EA8-4DAB-93BD-5556EAEC8E8B}"/>
  </dataValidations>
  <printOptions horizontalCentered="1"/>
  <pageMargins left="0.75" right="0.75" top="1" bottom="1" header="0.5" footer="0.5"/>
  <pageSetup paperSize="9" scale="61" orientation="landscape" r:id="rId1"/>
  <headerFooter alignWithMargins="0"/>
  <rowBreaks count="3" manualBreakCount="3">
    <brk id="39" max="16383" man="1"/>
    <brk id="73" max="16383" man="1"/>
    <brk id="107" max="16383" man="1"/>
  </rowBreaks>
  <tableParts count="12">
    <tablePart r:id="rId2"/>
    <tablePart r:id="rId3"/>
    <tablePart r:id="rId4"/>
    <tablePart r:id="rId5"/>
    <tablePart r:id="rId6"/>
    <tablePart r:id="rId7"/>
    <tablePart r:id="rId8"/>
    <tablePart r:id="rId9"/>
    <tablePart r:id="rId10"/>
    <tablePart r:id="rId11"/>
    <tablePart r:id="rId12"/>
    <tablePart r:id="rId13"/>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45705FB9-1DFC-4B34-BED4-3B0E643E5F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EF59DFE2-7DA9-45E0-BD8D-2B0AF50E52CF}">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8DD499D9-4F58-4AC3-9652-EA63DA33B294}">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emplate>TM16410110</ap:Template>
  <ap:DocSecurity>0</ap:DocSecurity>
  <ap:ScaleCrop>false</ap:ScaleCrop>
  <ap:HeadingPairs>
    <vt:vector baseType="variant" size="4">
      <vt:variant>
        <vt:lpstr>Delovni listi</vt:lpstr>
      </vt:variant>
      <vt:variant>
        <vt:i4>1</vt:i4>
      </vt:variant>
      <vt:variant>
        <vt:lpstr>Imenovani obsegi</vt:lpstr>
      </vt:variant>
      <vt:variant>
        <vt:i4>2</vt:i4>
      </vt:variant>
    </vt:vector>
  </ap:HeadingPairs>
  <ap:TitlesOfParts>
    <vt:vector baseType="lpstr" size="3">
      <vt:lpstr>Letni časovni list</vt:lpstr>
      <vt:lpstr>'Letni časovni list'!Področje_tiskanja</vt:lpstr>
      <vt:lpstr>'Letni časovni list'!Tiskanje_naslovov</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2022-02-14T05:28:43Z</dcterms:created>
  <dcterms:modified xsi:type="dcterms:W3CDTF">2022-04-27T08:55:53Z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