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bin" ContentType="application/vnd.openxmlformats-officedocument.spreadsheetml.printerSettings"/>
  <Default Extension="vml" ContentType="application/vnd.openxmlformats-officedocument.vmlDrawing"/>
  <Override PartName="/docProps/core.xml" ContentType="application/vnd.openxmlformats-package.core-properties+xml"/>
  <Override PartName="/xl/workbook.xml" ContentType="application/vnd.openxmlformats-officedocument.spreadsheetml.template.main+xml"/>
  <Override PartName="/xl/slicerCaches/slicerCache1.xml" ContentType="application/vnd.ms-excel.slicerCache+xml"/>
  <Override PartName="/xl/sharedStrings.xml" ContentType="application/vnd.openxmlformats-officedocument.spreadsheetml.sharedStrings+xml"/>
  <Override PartName="/xl/worksheets/sheet31.xml" ContentType="application/vnd.openxmlformats-officedocument.spreadsheetml.worksheet+xml"/>
  <Override PartName="/xl/tables/table31.xml" ContentType="application/vnd.openxmlformats-officedocument.spreadsheetml.table+xml"/>
  <Override PartName="/xl/tables/table22.xml" ContentType="application/vnd.openxmlformats-officedocument.spreadsheetml.table+xml"/>
  <Override PartName="/xl/pivotCache/pivotCacheDefinition11.xml" ContentType="application/vnd.openxmlformats-officedocument.spreadsheetml.pivotCacheDefinition+xml"/>
  <Override PartName="/xl/pivotCache/pivotCacheRecords11.xml" ContentType="application/vnd.openxmlformats-officedocument.spreadsheetml.pivotCacheRecords+xml"/>
  <Override PartName="/xl/styles.xml" ContentType="application/vnd.openxmlformats-officedocument.spreadsheetml.styles+xml"/>
  <Override PartName="/customXml/item3.xml" ContentType="application/xml"/>
  <Override PartName="/customXml/itemProps31.xml" ContentType="application/vnd.openxmlformats-officedocument.customXmlProperties+xml"/>
  <Override PartName="/xl/worksheets/sheet22.xml" ContentType="application/vnd.openxmlformats-officedocument.spreadsheetml.worksheet+xml"/>
  <Override PartName="/xl/drawings/drawing11.xml" ContentType="application/vnd.openxmlformats-officedocument.drawing+xml"/>
  <Override PartName="/xl/charts/chart21.xml" ContentType="application/vnd.openxmlformats-officedocument.drawingml.chart+xml"/>
  <Override PartName="/xl/charts/colors2.xml" ContentType="application/vnd.ms-office.chartcolorstyle+xml"/>
  <Override PartName="/xl/charts/style2.xml" ContentType="application/vnd.ms-office.chartstyle+xml"/>
  <Override PartName="/xl/charts/chart12.xml" ContentType="application/vnd.openxmlformats-officedocument.drawingml.chart+xml"/>
  <Override PartName="/xl/charts/colors12.xml" ContentType="application/vnd.ms-office.chartcolorstyle+xml"/>
  <Override PartName="/xl/charts/style12.xml" ContentType="application/vnd.ms-office.chartstyle+xml"/>
  <Override PartName="/xl/tables/table13.xml" ContentType="application/vnd.openxmlformats-officedocument.spreadsheetml.table+xml"/>
  <Override PartName="/xl/ctrlProps/ctrlProp2.xml" ContentType="application/vnd.ms-excel.controlproperties+xml"/>
  <Override PartName="/xl/ctrlProps/ctrlProp12.xml" ContentType="application/vnd.ms-excel.controlproperties+xml"/>
  <Override PartName="/customXml/item22.xml" ContentType="application/xml"/>
  <Override PartName="/customXml/itemProps22.xml" ContentType="application/vnd.openxmlformats-officedocument.customXmlProperties+xml"/>
  <Override PartName="/xl/worksheets/sheet13.xml" ContentType="application/vnd.openxmlformats-officedocument.spreadsheetml.worksheet+xml"/>
  <Override PartName="/xl/worksheets/sheet64.xml" ContentType="application/vnd.openxmlformats-officedocument.spreadsheetml.worksheet+xml"/>
  <Override PartName="/xl/pivotTables/pivotTable2.xml" ContentType="application/vnd.openxmlformats-officedocument.spreadsheetml.pivotTable+xml"/>
  <Override PartName="/xl/theme/theme11.xml" ContentType="application/vnd.openxmlformats-officedocument.theme+xml"/>
  <Override PartName="/xl/worksheets/sheet55.xml" ContentType="application/vnd.openxmlformats-officedocument.spreadsheetml.worksheet+xml"/>
  <Override PartName="/xl/tables/table44.xml" ContentType="application/vnd.openxmlformats-officedocument.spreadsheetml.table+xml"/>
  <Override PartName="/customXml/item13.xml" ContentType="application/xml"/>
  <Override PartName="/customXml/itemProps13.xml" ContentType="application/vnd.openxmlformats-officedocument.customXmlProperties+xml"/>
  <Override PartName="/xl/timelineCaches/timelineCache1.xml" ContentType="application/vnd.ms-excel.timelineCache+xml"/>
  <Override PartName="/xl/worksheets/sheet46.xml" ContentType="application/vnd.openxmlformats-officedocument.spreadsheetml.worksheet+xml"/>
  <Override PartName="/xl/drawings/drawing22.xml" ContentType="application/vnd.openxmlformats-officedocument.drawing+xml"/>
  <Override PartName="/xl/charts/chart33.xml" ContentType="application/vnd.openxmlformats-officedocument.drawingml.chart+xml"/>
  <Override PartName="/xl/charts/colors33.xml" ContentType="application/vnd.ms-office.chartcolorstyle+xml"/>
  <Override PartName="/xl/charts/style33.xml" ContentType="application/vnd.ms-office.chartstyle+xml"/>
  <Override PartName="/xl/pivotTables/pivotTable12.xml" ContentType="application/vnd.openxmlformats-officedocument.spreadsheetml.pivotTable+xml"/>
  <Override PartName="/xl/timelines/timeline1.xml" ContentType="application/vnd.ms-excel.timeline+xml"/>
  <Override PartName="/xl/slicers/slicer1.xml" ContentType="application/vnd.ms-excel.slicer+xml"/>
  <Override PartName="/xl/slicerCaches/slicerCache22.xml" ContentType="application/vnd.ms-excel.slicerCache+xml"/>
  <Override PartName="/xl/calcChain.xml" ContentType="application/vnd.openxmlformats-officedocument.spreadsheetml.calcChain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Relationship Type="http://schemas.openxmlformats.org/officeDocument/2006/relationships/custom-properties" Target="/docProps/custom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filterPrivacy="1" codeName="ThisWorkbook" hidePivotFieldList="1" refreshAllConnections="1"/>
  <xr:revisionPtr revIDLastSave="0" documentId="13_ncr:1_{84249118-A0D8-4AC6-A0FD-1B3E552205BF}" xr6:coauthVersionLast="47" xr6:coauthVersionMax="47" xr10:uidLastSave="{00000000-0000-0000-0000-000000000000}"/>
  <bookViews>
    <workbookView xWindow="-120" yWindow="-120" windowWidth="29040" windowHeight="17640" tabRatio="580" activeTab="1" xr2:uid="{00000000-000D-0000-FFFF-FFFF00000000}"/>
  </bookViews>
  <sheets>
    <sheet name="Začetek" sheetId="7" r:id="rId1"/>
    <sheet name="Nadzorna plošča" sheetId="1" r:id="rId2"/>
    <sheet name="Izdatki in dohodki" sheetId="4" r:id="rId3"/>
    <sheet name="Poročilo o proračunu" sheetId="3" r:id="rId4"/>
    <sheet name="Seznami podatkov" sheetId="2" r:id="rId5"/>
    <sheet name="Vrtilna tabela kategorije" sheetId="6" state="hidden" r:id="rId6"/>
  </sheets>
  <definedNames>
    <definedName name="Datum_konec">DATE(Leto_stevilka,MONTH(1&amp;LEFT('Nadzorna plošča'!A$8,3))+1,1)-1</definedName>
    <definedName name="Datum_konec_meseca">DATE(Leto_stevilka,Stevilka_meseca,Dnevi_v_mesecu)</definedName>
    <definedName name="Datum_sredina">DATE(Leto_stevilka,MONTH(1&amp;LEFT('Nadzorna plošča'!A$8,3)),15)</definedName>
    <definedName name="Datum_sredina_meseca">DATE(Leto_stevilka,Stevilka_meseca,14)</definedName>
    <definedName name="Datum_zacetek">DATE(Leto_stevilka,MONTH(1&amp;LEFT('Nadzorna plošča'!A$8,3)),1)</definedName>
    <definedName name="Datum_zacetek_meseca">DATE(Leto_stevilka,Stevilka_meseca,1)</definedName>
    <definedName name="Dnevi_v_mesecu">DAY(DATE('Nadzorna plošča'!$I$2,'Nadzorna plošča'!$C$2+1,1)-1)</definedName>
    <definedName name="Izbori_mesec">'Nadzorna plošča'!$B$2</definedName>
    <definedName name="IzvornaČasovnica_DATUM">#N/A</definedName>
    <definedName name="Kategorija">Informacije_kategorija[#Headers]</definedName>
    <definedName name="Letni_dohodki_skupno">IFERROR(SUM(IF(YEAR(Dohodek[DATUM])=Leto_stevilka,Dohodek[ZNESEK])),0)</definedName>
    <definedName name="Letni_izdatki_skupno">IFERROR(SUM(IF(YEAR(Stroški[DATUM])=Leto_stevilka,Stroški[ZNESEK])),0)</definedName>
    <definedName name="Leto_stevilka">'Nadzorna plošča'!$I$2</definedName>
    <definedName name="Levi_stolpec">MATCH(Stroški[[#This Row],[KATEGORIJA]],Kategorija,0)</definedName>
    <definedName name="Mesecni_dohodki_skupaj">SUMIFS(Dohodek[ZNESEK],Dohodek[DATUM],"&lt;="&amp;Datum_konec_meseca,Dohodek[DATUM],"&gt;="&amp;Datum_zacetek_meseca)</definedName>
    <definedName name="Mesecni_izdatki_skupaj">SUMIFS(Stroški[ZNESEK],Stroški[DATUM],"&lt;="&amp;Datum_konec_meseca,Stroški[DATUM],"&gt;="&amp;Datum_zacetek_meseca)</definedName>
    <definedName name="Polmesecni_domaci_proracun_naslov">'Nadzorna plošča'!$B$1</definedName>
    <definedName name="_xlnm.Print_Titles" localSheetId="2">'Izdatki in dohodki'!$2:$3</definedName>
    <definedName name="_xlnm.Print_Titles" localSheetId="4">'Seznami podatkov'!$3:$3</definedName>
    <definedName name="Razčlenjevalnik_KATEGORIJA">#N/A</definedName>
    <definedName name="Razčlenjevalnik_OPIS">#N/A</definedName>
    <definedName name="Seznam_iskanja">CHOOSE(MATCH(Stroški[[#This Row],[KATEGORIJA]],Informacije_kategorija[#Headers],0), OFFSET(Informacije_kategorija[[#All],[Gospodinjstvo]],1,0,COUNTA(Informacije_kategorija[[#All],[Gospodinjstvo]])-1,1),OFFSET(Informacije_kategorija[[#All],[Razvedrilo]],1,0,COUNTA(Informacije_kategorija[[#All],[Razvedrilo]])-1,1),OFFSET(Informacije_kategorija[[#All],[Hrana]],1,0,COUNTA(Informacije_kategorija[[#All],[Hrana]])-1,1),OFFSET(Informacije_kategorija[[#All],[Darila/donacije]],1,0,COUNTA(Informacije_kategorija[[#All],[Darila/donacije]])-1,1),OFFSET(Informacije_kategorija[[#All],[Otroci]],1,0,COUNTA(Informacije_kategorija[[#All],[Otroci]])-1,1),OFFSET(Informacije_kategorija[[#All],[Naložbeni račun]],1,0,COUNTA(Informacije_kategorija[[#All],[Naložbeni račun]])-1,1),OFFSET(Informacije_kategorija[[#All],[Zdravstvene potrebščine]],1,0,COUNTA(Informacije_kategorija[[#All],[Zdravstvene potrebščine]])-1,1),OFFSET(Informacije_kategorija[[#All],[Drugo]],1,0,COUNTA(Informacije_kategorija[[#All],[Drugo]])-1,1),OFFSET(Informacije_kategorija[[#All],[Osebno]],1,0,COUNTA(Informacije_kategorija[[#All],[Osebno]])-1,1),OFFSET(Informacije_kategorija[[#All],[Hišni ljubljenčki]],1,0,COUNTA(Informacije_kategorija[[#All],[Hišni ljubljenčki]])-1,1),OFFSET(Informacije_kategorija[[#All],[Davki/pravne zadeve]],1,0,COUNTA(Informacije_kategorija[[#All],[Davki/pravne zadeve]])-1,1),OFFSET(Informacije_kategorija[[#All],[Prevoz]],1,0,COUNTA(Informacije_kategorija[[#All],[Prevoz]])-1,1))</definedName>
    <definedName name="Stevilka_meseca">'Nadzorna plošča'!$C$2</definedName>
  </definedNames>
  <calcPr calcId="191029"/>
  <pivotCaches>
    <pivotCache cacheId="168" r:id="rId7"/>
  </pivotCaches>
  <extLst>
    <ext xmlns:x14="http://schemas.microsoft.com/office/spreadsheetml/2009/9/main" uri="{BBE1A952-AA13-448e-AADC-164F8A28A991}">
      <x14:slicerCaches>
        <x14:slicerCache r:id="rId8"/>
        <x14:slicerCache r:id="rId9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D0CA8CA8-9F24-4464-BF8E-62219DCF47F9}">
      <x15:timelineCacheRefs>
        <x15:timelineCacheRef r:id="rId10"/>
      </x15:timelineCacheRefs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9" i="4" l="1"/>
  <c r="B10" i="4"/>
  <c r="B11" i="4"/>
  <c r="B12" i="4"/>
  <c r="B13" i="4"/>
  <c r="F6" i="4"/>
  <c r="F7" i="4"/>
  <c r="F8" i="4"/>
  <c r="F9" i="4"/>
  <c r="F10" i="4"/>
  <c r="F11" i="4"/>
  <c r="F12" i="4"/>
  <c r="F13" i="4"/>
  <c r="F14" i="4"/>
  <c r="F15" i="4"/>
  <c r="F17" i="4"/>
  <c r="F18" i="4"/>
  <c r="F20" i="4"/>
  <c r="F21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4" i="4" l="1"/>
  <c r="F5" i="4"/>
  <c r="F16" i="4"/>
  <c r="F19" i="4"/>
  <c r="F22" i="4"/>
  <c r="B4" i="4"/>
  <c r="B5" i="4"/>
  <c r="B6" i="4"/>
  <c r="B7" i="4"/>
  <c r="B8" i="4"/>
  <c r="B2" i="1"/>
  <c r="B1" i="2"/>
  <c r="B1" i="3"/>
  <c r="B1" i="4"/>
  <c r="C12" i="1" l="1"/>
  <c r="K9" i="1"/>
  <c r="J11" i="1"/>
  <c r="F9" i="1"/>
  <c r="D10" i="1"/>
  <c r="D12" i="1"/>
  <c r="F11" i="1"/>
  <c r="I10" i="1"/>
  <c r="N12" i="1"/>
  <c r="D5" i="1"/>
  <c r="G9" i="1"/>
  <c r="J10" i="1"/>
  <c r="D11" i="1"/>
  <c r="E12" i="1"/>
  <c r="E11" i="1"/>
  <c r="J9" i="1"/>
  <c r="H10" i="1"/>
  <c r="I12" i="1"/>
  <c r="L12" i="1"/>
  <c r="L4" i="1"/>
  <c r="H11" i="1"/>
  <c r="I11" i="1"/>
  <c r="N11" i="1"/>
  <c r="D9" i="1"/>
  <c r="N10" i="1"/>
  <c r="H9" i="1"/>
  <c r="I9" i="1"/>
  <c r="N9" i="1"/>
  <c r="L10" i="1"/>
  <c r="G10" i="1"/>
  <c r="K12" i="1"/>
  <c r="M12" i="1"/>
  <c r="F12" i="1"/>
  <c r="L5" i="1"/>
  <c r="L11" i="1"/>
  <c r="M11" i="1"/>
  <c r="C11" i="1"/>
  <c r="D4" i="1"/>
  <c r="E9" i="1"/>
  <c r="M10" i="1"/>
  <c r="C10" i="1"/>
  <c r="C9" i="1"/>
  <c r="L9" i="1"/>
  <c r="M9" i="1"/>
  <c r="K10" i="1"/>
  <c r="E10" i="1"/>
  <c r="F10" i="1"/>
  <c r="H12" i="1"/>
  <c r="G12" i="1"/>
  <c r="J12" i="1"/>
  <c r="K11" i="1"/>
  <c r="G11" i="1"/>
</calcChain>
</file>

<file path=xl/sharedStrings.xml><?xml version="1.0" encoding="utf-8"?>
<sst xmlns="http://schemas.openxmlformats.org/spreadsheetml/2006/main" count="246" uniqueCount="125">
  <si>
    <t>Več informacij o predlogi</t>
  </si>
  <si>
    <t>S to predlogo lahko ustvarite polmesečni domači proračun.</t>
  </si>
  <si>
    <t>Opomba:</t>
  </si>
  <si>
    <t xml:space="preserve">Dodatna navodila so na voljo v stolpcu A na vseh delovnih listih. To besedilo je namerno skrito. Če želite besedilo premakniti, izberite stolpec A, nato izberite še IZBRIŠI. </t>
  </si>
  <si>
    <t>Če želite pridobiti več informacij o tabelah, v tabeli pritisnite tipko SHIFT in nato F10, izberite možnost TABELA, nato pa izberite NADOMESTNO BESEDILO. Za vrtilne tabele pritisnite tipko SHIFT, nato v tabeli pritisnite F10, izberite MOŽNOSTI VRTILNIH TABEL, nato pa izberite zavihek NADOMESTNO BESEDILO.</t>
  </si>
  <si>
    <t>Ustvarite nadzorno ploščo za mesečne in letne skupne zneske ter dvotedenske dohodke in stroške na tem delovnem listu. Koristna navodila za uporabo tega delovnega lista najdete v celicah v tem stolpcu. Naslov tega delovnega zvezka je v celici na desni strani, naslov delovnega lista pa je v celici O1.</t>
  </si>
  <si>
    <t>Izberite drsnik v celici C2, da spremenite mesec v celici na desni strani, če pa želite spremeniti leto v celici I2, izberite drsnik v celici J2.</t>
  </si>
  <si>
    <t>Oznaka »Skupaj mesečno« je v celici na desni strani, oznaka »Skupaj letno, pa je v celici I3.</t>
  </si>
  <si>
    <t>Palični grafikon s primerjavo skupnih mesečnih dohodkov in skupnih mesečnih stroškov je v celici C4, palični grafikon s primerjavo skupnih letnih dohodkov in skupnih letnih stroškov pa je v celici J4. Naslednji korak je v celici A8.</t>
  </si>
  <si>
    <t>Tabela nadzorne plošče, ki se začne v celici na desni strani, je samodejno posodobljena.</t>
  </si>
  <si>
    <t>Polmesečni domači proračun</t>
  </si>
  <si>
    <t>SKUPAJ MESEČNO</t>
  </si>
  <si>
    <t>DOHODEK</t>
  </si>
  <si>
    <t>STROŠKI</t>
  </si>
  <si>
    <t>Kategorija</t>
  </si>
  <si>
    <t>Dohodek 1–15</t>
  </si>
  <si>
    <t>Dohodek 16–EOM</t>
  </si>
  <si>
    <t>Stroški 1–15</t>
  </si>
  <si>
    <t>Stroški 16–EOM</t>
  </si>
  <si>
    <t>JANUAR</t>
  </si>
  <si>
    <t>FEBRUAR</t>
  </si>
  <si>
    <t>MAREC</t>
  </si>
  <si>
    <t>APRIL</t>
  </si>
  <si>
    <t>MAJ</t>
  </si>
  <si>
    <t>JUNIJ</t>
  </si>
  <si>
    <t>SKUPAJ LETNO</t>
  </si>
  <si>
    <t>JULIJ</t>
  </si>
  <si>
    <t>AVGUST</t>
  </si>
  <si>
    <t>SEPTEMBER</t>
  </si>
  <si>
    <t>OKTOBER</t>
  </si>
  <si>
    <t>NOVEMBER</t>
  </si>
  <si>
    <t>DECEMBER</t>
  </si>
  <si>
    <t>NADZORNA PLOŠČA</t>
  </si>
  <si>
    <t>Grafikon sparkline</t>
  </si>
  <si>
    <t>Ustvarite seznam dohodkov in stroškov na tem delovnem listu. Koristna navodila za uporabo tega delovnega lista najdete v celicah v tem stolpcu. Naslov delovnega zvezka je v celici na desni strani, naslov delovnega lista pa je v celici H1.</t>
  </si>
  <si>
    <t>Oznaka »Dohodek« je v celici na desni strani, oznaka »Stroški«, pa je v celici F2.</t>
  </si>
  <si>
    <t>Vnesite podrobnosti v tabelo »Dohodek«, ki se začne v celici na desni strani, in v tabelo »Stroški«, ki se začne v celici F3.</t>
  </si>
  <si>
    <t>DATUM</t>
  </si>
  <si>
    <t>OPIS</t>
  </si>
  <si>
    <t>Nagrada</t>
  </si>
  <si>
    <t>Rokova plača</t>
  </si>
  <si>
    <t>Marijina plača</t>
  </si>
  <si>
    <t>ZNESEK</t>
  </si>
  <si>
    <t>KATEGORIJA</t>
  </si>
  <si>
    <t>Zdravstvene potrebščine</t>
  </si>
  <si>
    <t>Gospodinjstvo</t>
  </si>
  <si>
    <t>Razvedrilo</t>
  </si>
  <si>
    <t>Hrana</t>
  </si>
  <si>
    <t>Otroci</t>
  </si>
  <si>
    <t>Naložbeni račun</t>
  </si>
  <si>
    <t>Osebno</t>
  </si>
  <si>
    <t>Hišni ljubljenčki</t>
  </si>
  <si>
    <t>Prevoz</t>
  </si>
  <si>
    <t>DOHODKI IN STROŠKI</t>
  </si>
  <si>
    <t>Zavarovanje</t>
  </si>
  <si>
    <t>Hipoteka</t>
  </si>
  <si>
    <t>Elektrika</t>
  </si>
  <si>
    <t>Komunalne storitve</t>
  </si>
  <si>
    <t>Odvoz smeti</t>
  </si>
  <si>
    <t>Mobilni telefon</t>
  </si>
  <si>
    <t>Filmi</t>
  </si>
  <si>
    <t>Živila</t>
  </si>
  <si>
    <t>Kosila v restavracijah</t>
  </si>
  <si>
    <t>Denar za malico</t>
  </si>
  <si>
    <t>Prihranki</t>
  </si>
  <si>
    <t>Fitnes klub</t>
  </si>
  <si>
    <t>Nega</t>
  </si>
  <si>
    <t>Drugo</t>
  </si>
  <si>
    <t xml:space="preserve">Plačilo avtomobila 1 </t>
  </si>
  <si>
    <t xml:space="preserve">Plačilo avtomobila 2 </t>
  </si>
  <si>
    <t>Avtomobilsko zavarovanje</t>
  </si>
  <si>
    <t>Gorivo</t>
  </si>
  <si>
    <t>Na tem delovnem listu ustvarite poročilo o proračunu. Koristna navodila za uporabo tega delovnega lista najdete v celicah v tem stolpcu. Naslov delovnega zvezka je v celici na desni strani, naslov delovnega lista pa je v celici F1.</t>
  </si>
  <si>
    <t>Izberite leta, četrtletja, mesece ali dneve in uporabite drsnik v celici na desni strani, da pridobite vrtilno tabelo stroškov za izbrano obdobje. Razčlenjevalnik kategorij za filtriranje podatkov vrtilne tabele je v celici E2, razčlenjevalnik opisa pa je v celici F2.</t>
  </si>
  <si>
    <t>Namig je v celici na desni strani.</t>
  </si>
  <si>
    <t>Oznaka »Stroški« je v celici na desni strani.</t>
  </si>
  <si>
    <t>Vrtilna tabela s prikazom stroškov se začne v celici na desni strani. Oznaka »Skupaj kategorije« je v celici D4.</t>
  </si>
  <si>
    <t>Tortni grafikon s primerjavo skupnih vrednosti posameznih kategorij je v celici D6.</t>
  </si>
  <si>
    <t>Časovnica za filtriranje je v tej celici.</t>
  </si>
  <si>
    <r>
      <t xml:space="preserve">Pritisnite </t>
    </r>
    <r>
      <rPr>
        <b/>
        <i/>
        <sz val="11"/>
        <color theme="1" tint="0.34998626667073579"/>
        <rFont val="Franklin Gothic Book"/>
        <family val="2"/>
        <scheme val="minor"/>
      </rPr>
      <t>Shift+F10</t>
    </r>
    <r>
      <rPr>
        <i/>
        <sz val="11"/>
        <color theme="1" tint="0.34998626667073579"/>
        <rFont val="Franklin Gothic Book"/>
        <family val="2"/>
        <scheme val="minor"/>
      </rPr>
      <t xml:space="preserve"> v vrtilni tabeli stroškov, nato pa izberite </t>
    </r>
    <r>
      <rPr>
        <b/>
        <i/>
        <sz val="11"/>
        <color theme="1" tint="0.34998626667073579"/>
        <rFont val="Franklin Gothic Book"/>
        <family val="2"/>
        <scheme val="minor"/>
      </rPr>
      <t>Osveži</t>
    </r>
    <r>
      <rPr>
        <i/>
        <sz val="11"/>
        <color theme="1" tint="0.34998626667073579"/>
        <rFont val="Franklin Gothic Book"/>
        <family val="2"/>
        <scheme val="minor"/>
      </rPr>
      <t xml:space="preserve">, da posodobite podatke na tem listu, ali pa izberite </t>
    </r>
    <r>
      <rPr>
        <b/>
        <i/>
        <sz val="11"/>
        <color theme="1" tint="0.34998626667073579"/>
        <rFont val="Franklin Gothic Book"/>
        <family val="2"/>
        <scheme val="minor"/>
      </rPr>
      <t xml:space="preserve">Osveži </t>
    </r>
    <r>
      <rPr>
        <i/>
        <sz val="11"/>
        <color theme="1" tint="0.34998626667073579"/>
        <rFont val="Franklin Gothic Book"/>
        <family val="2"/>
        <scheme val="minor"/>
      </rPr>
      <t xml:space="preserve">na zavihku </t>
    </r>
    <r>
      <rPr>
        <b/>
        <i/>
        <sz val="11"/>
        <color theme="1" tint="0.34998626667073579"/>
        <rFont val="Franklin Gothic Book"/>
        <family val="2"/>
        <scheme val="minor"/>
      </rPr>
      <t>Analiziraj</t>
    </r>
    <r>
      <rPr>
        <i/>
        <sz val="11"/>
        <color theme="1" tint="0.34998626667073579"/>
        <rFont val="Franklin Gothic Book"/>
        <family val="2"/>
        <scheme val="minor"/>
      </rPr>
      <t>.</t>
    </r>
  </si>
  <si>
    <t>Razčlenjevalnik za filtriranje podatkov vrtilne tabele glede na kategorijo je v tej celici.</t>
  </si>
  <si>
    <t>POROČILO O PRORAČUNU</t>
  </si>
  <si>
    <t>Razčlenjevalnik za filtriranje podatkov vrtilne tabele glede na opis je v tej celici.</t>
  </si>
  <si>
    <t>Vnesite podatke kategorije na ta delovni list, da zapolnite spustne sezname v tabeli »Stroški« na delovnem listu »Stroški in dohodki«. Če želite posodobiti sezname, spremenite imena kategorij ali opise pod posamezno kategorijo. Koristna navodila za uporabo tega delovnega lista najdete v celicah v tem stolpcu. Naslov delovnega zvezka je v celici na desni strani, naslov delovnega lista pa je v celici M1.</t>
  </si>
  <si>
    <t>Vnesite ali spremenite imena kategorij ali opise pod posameznimi kategorijami v tabeli, ki se začne v celici na desni strani.</t>
  </si>
  <si>
    <r>
      <rPr>
        <b/>
        <i/>
        <sz val="11"/>
        <color theme="1"/>
        <rFont val="Franklin Gothic Book"/>
        <family val="2"/>
        <scheme val="minor"/>
      </rPr>
      <t xml:space="preserve">NAMESTITEV </t>
    </r>
    <r>
      <rPr>
        <i/>
        <sz val="11"/>
        <color theme="1"/>
        <rFont val="Franklin Gothic Book"/>
        <family val="2"/>
        <scheme val="minor"/>
      </rPr>
      <t xml:space="preserve">        Spodnji podatki kategorije zapolnijo spustne sezname v tabeli »Stroški« na listu »Stroški in dohodki«. Spremenite imena kategorije ali opisov pod vsako kategorijo, da posodobite sezname.</t>
    </r>
  </si>
  <si>
    <t>Videoposnetki/filmi</t>
  </si>
  <si>
    <t>Glasba</t>
  </si>
  <si>
    <t>Koncerti/gledališče</t>
  </si>
  <si>
    <t>Športni dogodki</t>
  </si>
  <si>
    <t>Darila/donacije</t>
  </si>
  <si>
    <t>Dobrodelno 1</t>
  </si>
  <si>
    <t>Dobrodelno 2</t>
  </si>
  <si>
    <t>Dobrodelno 3</t>
  </si>
  <si>
    <t>Darilo</t>
  </si>
  <si>
    <t>Obleke</t>
  </si>
  <si>
    <t>Igrače/igre</t>
  </si>
  <si>
    <t>Dajatve/pristojbine</t>
  </si>
  <si>
    <t>Šolske potrebščine</t>
  </si>
  <si>
    <t>IRA</t>
  </si>
  <si>
    <t>Tekoči račun</t>
  </si>
  <si>
    <t>Pokojnina</t>
  </si>
  <si>
    <t>Zdravnik/bolnišnica</t>
  </si>
  <si>
    <t>Pristojbine organizacije</t>
  </si>
  <si>
    <t>Oblačila</t>
  </si>
  <si>
    <t>Frizer/manikura</t>
  </si>
  <si>
    <t>Kemična čistilnica</t>
  </si>
  <si>
    <t>Nakupovanje</t>
  </si>
  <si>
    <t>Zaloge</t>
  </si>
  <si>
    <t>Davki/pravne zadeve</t>
  </si>
  <si>
    <t>Zvezni</t>
  </si>
  <si>
    <t>Državni</t>
  </si>
  <si>
    <t>Lokalni</t>
  </si>
  <si>
    <t>Odvetnik</t>
  </si>
  <si>
    <t>SEZNAMI PODATKOV</t>
  </si>
  <si>
    <t>Licenciranje/registracija</t>
  </si>
  <si>
    <t xml:space="preserve">Ta vrtilna tabela je vir podatkov za vrtilni grafikon »Skupaj kategorije« v poročilu o proračunu. </t>
  </si>
  <si>
    <t>VRTILNA KATEGORIJA</t>
  </si>
  <si>
    <t>Vsota od ZNESEK</t>
  </si>
  <si>
    <t>VSOTA KATEGORIJ</t>
  </si>
  <si>
    <t>Row Labels</t>
  </si>
  <si>
    <t>Grand Total</t>
  </si>
  <si>
    <t>Osvežite vrtilno tabelo na delovnem listu »Poročilo o proračunu«.</t>
  </si>
  <si>
    <t>Delovni list »Nadzorna plošča« vključuje grafikone za mesečne in letne skupne zneske ter tabelo dvotedenskih Dohodki in stroški.</t>
  </si>
  <si>
    <t>Vnesite kategorije na delovni list »Seznam podatkov« ter vrednosti na podatkovni list »Dohodki in stroški«.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</si>
</sst>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7">
    <numFmt numFmtId="164" formatCode="_-* #,##0\ &quot;€&quot;_-;\-* #,##0\ &quot;€&quot;_-;_-* &quot;-&quot;\ &quot;€&quot;_-;_-@_-"/>
    <numFmt numFmtId="165" formatCode="_-* #,##0.00\ &quot;€&quot;_-;\-* #,##0.00\ &quot;€&quot;_-;_-* &quot;-&quot;??\ &quot;€&quot;_-;_-@_-"/>
    <numFmt numFmtId="166" formatCode="_(&quot;$&quot;* #,##0.00_);_(&quot;$&quot;* \(#,##0.00\);_(&quot;$&quot;* &quot;-&quot;??_);_(@_)"/>
    <numFmt numFmtId="167" formatCode="&quot;$&quot;#,##0.00"/>
    <numFmt numFmtId="168" formatCode=";;;"/>
    <numFmt numFmtId="169" formatCode="#,##0\ &quot;€&quot;"/>
    <numFmt numFmtId="170" formatCode="#,##0.00\ &quot;€&quot;"/>
  </numFmts>
  <fonts count="29" x14ac:knownFonts="1">
    <font>
      <sz val="11"/>
      <color theme="1" tint="0.34998626667073579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0"/>
      <name val="Franklin Gothic Book"/>
      <family val="2"/>
      <scheme val="minor"/>
    </font>
    <font>
      <b/>
      <sz val="11"/>
      <color theme="3"/>
      <name val="Franklin Gothic Book"/>
      <family val="2"/>
      <scheme val="minor"/>
    </font>
    <font>
      <sz val="11"/>
      <color rgb="FF3F3F76"/>
      <name val="Franklin Gothic Book"/>
      <family val="2"/>
      <scheme val="minor"/>
    </font>
    <font>
      <sz val="16"/>
      <color theme="4"/>
      <name val="Franklin Gothic Book"/>
      <family val="2"/>
      <scheme val="minor"/>
    </font>
    <font>
      <b/>
      <sz val="11"/>
      <color theme="1" tint="0.34998626667073579"/>
      <name val="Franklin Gothic Book"/>
      <family val="2"/>
      <scheme val="minor"/>
    </font>
    <font>
      <sz val="11"/>
      <color theme="3"/>
      <name val="Franklin Gothic Book"/>
      <family val="2"/>
      <scheme val="minor"/>
    </font>
    <font>
      <sz val="11"/>
      <color theme="1" tint="0.34998626667073579"/>
      <name val="Franklin Gothic Book"/>
      <family val="2"/>
      <scheme val="minor"/>
    </font>
    <font>
      <sz val="14"/>
      <color theme="0"/>
      <name val="Franklin Gothic Book"/>
      <family val="2"/>
      <scheme val="minor"/>
    </font>
    <font>
      <b/>
      <sz val="11"/>
      <color theme="1"/>
      <name val="Franklin Gothic Book"/>
      <family val="2"/>
      <scheme val="minor"/>
    </font>
    <font>
      <sz val="30"/>
      <color theme="3"/>
      <name val="Tw Cen MT"/>
      <family val="2"/>
      <scheme val="major"/>
    </font>
    <font>
      <sz val="28"/>
      <color theme="3"/>
      <name val="Franklin Gothic Book"/>
      <family val="2"/>
      <scheme val="minor"/>
    </font>
    <font>
      <sz val="11"/>
      <color theme="4"/>
      <name val="Franklin Gothic Book"/>
      <family val="2"/>
      <scheme val="minor"/>
    </font>
    <font>
      <b/>
      <sz val="30"/>
      <color theme="3"/>
      <name val="Tw Cen MT"/>
      <family val="2"/>
      <scheme val="major"/>
    </font>
    <font>
      <i/>
      <sz val="11"/>
      <color theme="1" tint="0.34998626667073579"/>
      <name val="Franklin Gothic Book"/>
      <family val="2"/>
      <scheme val="minor"/>
    </font>
    <font>
      <b/>
      <i/>
      <sz val="11"/>
      <color theme="1" tint="0.34998626667073579"/>
      <name val="Franklin Gothic Book"/>
      <family val="2"/>
      <scheme val="minor"/>
    </font>
    <font>
      <i/>
      <sz val="11"/>
      <color theme="1"/>
      <name val="Franklin Gothic Book"/>
      <family val="2"/>
      <scheme val="minor"/>
    </font>
    <font>
      <b/>
      <i/>
      <sz val="11"/>
      <color theme="1"/>
      <name val="Franklin Gothic Book"/>
      <family val="2"/>
      <scheme val="minor"/>
    </font>
    <font>
      <sz val="11"/>
      <color theme="2"/>
      <name val="Franklin Gothic Book"/>
      <family val="2"/>
      <scheme val="minor"/>
    </font>
    <font>
      <sz val="11"/>
      <color theme="3" tint="0.249977111117893"/>
      <name val="Franklin Gothic Book"/>
      <family val="2"/>
      <scheme val="minor"/>
    </font>
    <font>
      <sz val="16"/>
      <color theme="0"/>
      <name val="Arial"/>
      <family val="2"/>
    </font>
    <font>
      <sz val="11"/>
      <color theme="1" tint="0.34998626667073579"/>
      <name val="Calibri"/>
      <family val="2"/>
    </font>
    <font>
      <b/>
      <sz val="11"/>
      <color theme="1" tint="0.34998626667073579"/>
      <name val="Calibri"/>
      <family val="2"/>
    </font>
    <font>
      <sz val="11"/>
      <color rgb="FFF7F7F7"/>
      <name val="Franklin Gothic Book"/>
      <family val="2"/>
      <scheme val="minor"/>
    </font>
    <font>
      <sz val="11"/>
      <name val="Franklin Gothic Book"/>
      <family val="2"/>
      <scheme val="minor"/>
    </font>
    <font>
      <sz val="11"/>
      <name val="Calibri"/>
      <family val="2"/>
    </font>
  </fonts>
  <fills count="28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4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7F7F7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EFCF4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4" tint="-0.2499465926084170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 style="medium">
        <color theme="0"/>
      </right>
      <top/>
      <bottom/>
      <diagonal/>
    </border>
    <border>
      <left/>
      <right/>
      <top/>
      <bottom style="thick">
        <color theme="1" tint="0.499984740745262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/>
      <right/>
      <top/>
      <bottom style="medium">
        <color rgb="FFF5F5F5"/>
      </bottom>
      <diagonal/>
    </border>
    <border>
      <left style="medium">
        <color rgb="FFF5F5F5"/>
      </left>
      <right/>
      <top style="medium">
        <color rgb="FFF5F5F5"/>
      </top>
      <bottom style="medium">
        <color rgb="FFF5F5F5"/>
      </bottom>
      <diagonal/>
    </border>
    <border>
      <left style="medium">
        <color theme="2"/>
      </left>
      <right/>
      <top style="medium">
        <color theme="2"/>
      </top>
      <bottom style="medium">
        <color theme="2"/>
      </bottom>
      <diagonal/>
    </border>
    <border>
      <left/>
      <right/>
      <top style="medium">
        <color theme="2"/>
      </top>
      <bottom style="medium">
        <color theme="2"/>
      </bottom>
      <diagonal/>
    </border>
    <border>
      <left/>
      <right style="medium">
        <color theme="2"/>
      </right>
      <top style="medium">
        <color theme="2"/>
      </top>
      <bottom style="medium">
        <color theme="2"/>
      </bottom>
      <diagonal/>
    </border>
    <border>
      <left style="medium">
        <color theme="2"/>
      </left>
      <right/>
      <top/>
      <bottom style="medium">
        <color theme="2"/>
      </bottom>
      <diagonal/>
    </border>
    <border>
      <left/>
      <right style="medium">
        <color theme="2"/>
      </right>
      <top/>
      <bottom style="medium">
        <color theme="2"/>
      </bottom>
      <diagonal/>
    </border>
    <border>
      <left/>
      <right/>
      <top/>
      <bottom style="thick">
        <color theme="0"/>
      </bottom>
      <diagonal/>
    </border>
    <border>
      <left style="medium">
        <color rgb="FFF5F5F5"/>
      </left>
      <right style="medium">
        <color rgb="FFF5F5F5"/>
      </right>
      <top style="medium">
        <color rgb="FFF5F5F5"/>
      </top>
      <bottom style="medium">
        <color rgb="FFF5F5F5"/>
      </bottom>
      <diagonal/>
    </border>
    <border>
      <left/>
      <right style="medium">
        <color rgb="FFF5F5F5"/>
      </right>
      <top style="medium">
        <color rgb="FFF5F5F5"/>
      </top>
      <bottom style="medium">
        <color rgb="FFF5F5F5"/>
      </bottom>
      <diagonal/>
    </border>
    <border>
      <left/>
      <right style="medium">
        <color rgb="FFF5F5F5"/>
      </right>
      <top style="medium">
        <color rgb="FFF5F5F5"/>
      </top>
      <bottom/>
      <diagonal/>
    </border>
    <border>
      <left style="medium">
        <color rgb="FFF5F5F5"/>
      </left>
      <right style="medium">
        <color rgb="FFF5F5F5"/>
      </right>
      <top style="medium">
        <color rgb="FFF5F5F5"/>
      </top>
      <bottom/>
      <diagonal/>
    </border>
    <border>
      <left style="medium">
        <color rgb="FFF5F5F5"/>
      </left>
      <right/>
      <top style="medium">
        <color rgb="FFF5F5F5"/>
      </top>
      <bottom/>
      <diagonal/>
    </border>
    <border>
      <left style="medium">
        <color rgb="FFF7F7F7"/>
      </left>
      <right style="medium">
        <color rgb="FFF7F7F7"/>
      </right>
      <top style="medium">
        <color rgb="FFF7F7F7"/>
      </top>
      <bottom style="medium">
        <color rgb="FFF7F7F7"/>
      </bottom>
      <diagonal/>
    </border>
    <border>
      <left style="medium">
        <color rgb="FFF7F7F7"/>
      </left>
      <right style="medium">
        <color rgb="FFF7F7F7"/>
      </right>
      <top style="medium">
        <color rgb="FFF7F7F7"/>
      </top>
      <bottom/>
      <diagonal/>
    </border>
    <border>
      <left style="medium">
        <color rgb="FFF7F7F7"/>
      </left>
      <right style="medium">
        <color rgb="FFF7F7F7"/>
      </right>
      <top/>
      <bottom/>
      <diagonal/>
    </border>
    <border>
      <left style="medium">
        <color rgb="FFF7F7F7"/>
      </left>
      <right/>
      <top/>
      <bottom/>
      <diagonal/>
    </border>
    <border>
      <left style="medium">
        <color rgb="FFF7F7F7"/>
      </left>
      <right/>
      <top style="medium">
        <color rgb="FFF7F7F7"/>
      </top>
      <bottom style="medium">
        <color rgb="FFF7F7F7"/>
      </bottom>
      <diagonal/>
    </border>
  </borders>
  <cellStyleXfs count="25">
    <xf numFmtId="0" fontId="0" fillId="22" borderId="0">
      <alignment vertical="center"/>
    </xf>
    <xf numFmtId="0" fontId="8" fillId="0" borderId="3" applyNumberFormat="0" applyFill="0" applyProtection="0">
      <alignment horizontal="left" indent="1"/>
    </xf>
    <xf numFmtId="0" fontId="9" fillId="0" borderId="0" applyNumberFormat="0" applyFill="0" applyBorder="0" applyProtection="0">
      <alignment horizontal="left" indent="1"/>
    </xf>
    <xf numFmtId="0" fontId="6" fillId="2" borderId="1" applyNumberFormat="0" applyAlignment="0" applyProtection="0"/>
    <xf numFmtId="0" fontId="16" fillId="20" borderId="4" applyProtection="0">
      <alignment horizontal="left" vertical="center" indent="1"/>
    </xf>
    <xf numFmtId="0" fontId="9" fillId="11" borderId="0">
      <alignment horizontal="right" vertical="center" indent="1"/>
      <protection locked="0"/>
    </xf>
    <xf numFmtId="165" fontId="10" fillId="0" borderId="0" applyFont="0" applyFill="0" applyBorder="0" applyAlignment="0" applyProtection="0"/>
    <xf numFmtId="0" fontId="9" fillId="3" borderId="0" applyNumberFormat="0" applyBorder="0" applyProtection="0">
      <alignment horizontal="left" vertical="center" indent="1"/>
    </xf>
    <xf numFmtId="167" fontId="10" fillId="4" borderId="0" applyBorder="0" applyAlignment="0" applyProtection="0"/>
    <xf numFmtId="0" fontId="9" fillId="5" borderId="0" applyNumberFormat="0" applyBorder="0" applyProtection="0">
      <alignment horizontal="left" vertical="center" wrapText="1" indent="1"/>
    </xf>
    <xf numFmtId="0" fontId="5" fillId="6" borderId="0" applyNumberFormat="0" applyBorder="0" applyProtection="0">
      <alignment horizontal="left" vertical="center" indent="1"/>
    </xf>
    <xf numFmtId="167" fontId="10" fillId="7" borderId="0" applyBorder="0" applyAlignment="0" applyProtection="0"/>
    <xf numFmtId="0" fontId="9" fillId="8" borderId="0" applyNumberFormat="0" applyBorder="0" applyProtection="0">
      <alignment horizontal="left" vertical="center" wrapText="1" indent="1"/>
    </xf>
    <xf numFmtId="0" fontId="9" fillId="9" borderId="0" applyNumberFormat="0" applyBorder="0" applyProtection="0">
      <alignment horizontal="left" vertical="center" indent="1"/>
    </xf>
    <xf numFmtId="0" fontId="9" fillId="10" borderId="0" applyNumberFormat="0" applyBorder="0" applyProtection="0">
      <alignment horizontal="left" vertical="center" wrapText="1" indent="1"/>
    </xf>
    <xf numFmtId="0" fontId="11" fillId="12" borderId="2">
      <alignment horizontal="center" vertical="center"/>
    </xf>
    <xf numFmtId="14" fontId="10" fillId="0" borderId="0" applyFill="0" applyBorder="0">
      <alignment horizontal="right" vertical="center" indent="1"/>
    </xf>
    <xf numFmtId="0" fontId="10" fillId="0" borderId="0" applyFill="0" applyBorder="0">
      <alignment horizontal="left" vertical="center" wrapText="1" indent="1"/>
    </xf>
    <xf numFmtId="0" fontId="5" fillId="0" borderId="0" applyNumberFormat="0" applyFill="0" applyProtection="0">
      <alignment horizontal="left" indent="1"/>
    </xf>
    <xf numFmtId="0" fontId="10" fillId="0" borderId="0" applyNumberFormat="0" applyFill="0" applyProtection="0">
      <alignment vertical="center"/>
    </xf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</cellStyleXfs>
  <cellXfs count="126">
    <xf numFmtId="0" fontId="0" fillId="22" borderId="0" xfId="0">
      <alignment vertical="center"/>
    </xf>
    <xf numFmtId="14" fontId="0" fillId="22" borderId="0" xfId="0" applyNumberFormat="1">
      <alignment vertical="center"/>
    </xf>
    <xf numFmtId="167" fontId="0" fillId="22" borderId="0" xfId="0" applyNumberFormat="1">
      <alignment vertical="center"/>
    </xf>
    <xf numFmtId="0" fontId="0" fillId="22" borderId="0" xfId="0" applyProtection="1">
      <alignment vertical="center"/>
      <protection locked="0"/>
    </xf>
    <xf numFmtId="0" fontId="4" fillId="22" borderId="0" xfId="0" applyFont="1" applyProtection="1">
      <alignment vertical="center"/>
      <protection locked="0"/>
    </xf>
    <xf numFmtId="0" fontId="0" fillId="22" borderId="0" xfId="0" pivotButton="1">
      <alignment vertical="center"/>
    </xf>
    <xf numFmtId="0" fontId="0" fillId="22" borderId="0" xfId="0" applyAlignment="1">
      <alignment horizontal="left" vertical="center"/>
    </xf>
    <xf numFmtId="0" fontId="9" fillId="11" borderId="0" xfId="5">
      <alignment horizontal="right" vertical="center" indent="1"/>
      <protection locked="0"/>
    </xf>
    <xf numFmtId="0" fontId="16" fillId="20" borderId="4" xfId="4" applyProtection="1">
      <alignment horizontal="left" vertical="center" indent="1"/>
      <protection locked="0"/>
    </xf>
    <xf numFmtId="14" fontId="10" fillId="0" borderId="0" xfId="16" applyFill="1" applyBorder="1">
      <alignment horizontal="right" vertical="center" indent="1"/>
    </xf>
    <xf numFmtId="0" fontId="10" fillId="0" borderId="0" xfId="17" applyFill="1" applyBorder="1">
      <alignment horizontal="left" vertical="center" wrapText="1" indent="1"/>
    </xf>
    <xf numFmtId="0" fontId="10" fillId="0" borderId="0" xfId="19">
      <alignment vertical="center"/>
    </xf>
    <xf numFmtId="0" fontId="3" fillId="13" borderId="0" xfId="20" applyBorder="1" applyAlignment="1">
      <alignment horizontal="left" vertical="center" wrapText="1" indent="1"/>
    </xf>
    <xf numFmtId="0" fontId="0" fillId="22" borderId="0" xfId="0" applyAlignment="1" applyProtection="1">
      <alignment horizontal="right" vertical="center" indent="1"/>
      <protection locked="0"/>
    </xf>
    <xf numFmtId="0" fontId="0" fillId="18" borderId="0" xfId="0" applyFill="1" applyProtection="1">
      <alignment vertical="center"/>
      <protection locked="0"/>
    </xf>
    <xf numFmtId="0" fontId="4" fillId="18" borderId="0" xfId="0" applyFont="1" applyFill="1" applyProtection="1">
      <alignment vertical="center"/>
      <protection locked="0"/>
    </xf>
    <xf numFmtId="0" fontId="7" fillId="18" borderId="0" xfId="3" applyFont="1" applyFill="1" applyBorder="1" applyAlignment="1" applyProtection="1">
      <alignment vertical="center"/>
      <protection locked="0"/>
    </xf>
    <xf numFmtId="0" fontId="4" fillId="18" borderId="0" xfId="0" applyFont="1" applyFill="1">
      <alignment vertical="center"/>
    </xf>
    <xf numFmtId="0" fontId="4" fillId="18" borderId="0" xfId="0" applyFont="1" applyFill="1" applyAlignment="1">
      <alignment horizontal="right" vertical="center" indent="1"/>
    </xf>
    <xf numFmtId="0" fontId="0" fillId="18" borderId="0" xfId="0" applyFill="1" applyAlignment="1" applyProtection="1">
      <alignment horizontal="right" vertical="center" indent="1"/>
      <protection locked="0"/>
    </xf>
    <xf numFmtId="0" fontId="0" fillId="23" borderId="0" xfId="0" applyFill="1" applyProtection="1">
      <alignment vertical="center"/>
      <protection locked="0"/>
    </xf>
    <xf numFmtId="0" fontId="0" fillId="23" borderId="0" xfId="0" applyFill="1" applyAlignment="1" applyProtection="1">
      <alignment horizontal="right" vertical="center" indent="1"/>
      <protection locked="0"/>
    </xf>
    <xf numFmtId="0" fontId="0" fillId="22" borderId="5" xfId="0" applyBorder="1" applyAlignment="1" applyProtection="1">
      <alignment horizontal="right" vertical="center" indent="1"/>
      <protection locked="0"/>
    </xf>
    <xf numFmtId="0" fontId="0" fillId="23" borderId="5" xfId="0" applyFill="1" applyBorder="1" applyProtection="1">
      <alignment vertical="center"/>
      <protection locked="0"/>
    </xf>
    <xf numFmtId="0" fontId="5" fillId="20" borderId="0" xfId="7" applyFont="1" applyFill="1" applyBorder="1" applyProtection="1">
      <alignment horizontal="left" vertical="center" indent="1"/>
      <protection locked="0"/>
    </xf>
    <xf numFmtId="0" fontId="0" fillId="20" borderId="0" xfId="0" applyFill="1" applyProtection="1">
      <alignment vertical="center"/>
      <protection locked="0"/>
    </xf>
    <xf numFmtId="0" fontId="9" fillId="10" borderId="0" xfId="14" applyBorder="1">
      <alignment horizontal="left" vertical="center" wrapText="1" indent="1"/>
    </xf>
    <xf numFmtId="0" fontId="3" fillId="18" borderId="0" xfId="2" applyFont="1" applyFill="1" applyBorder="1" applyProtection="1">
      <alignment horizontal="left" indent="1"/>
      <protection locked="0"/>
    </xf>
    <xf numFmtId="0" fontId="13" fillId="18" borderId="0" xfId="3" applyFont="1" applyFill="1" applyBorder="1" applyAlignment="1" applyProtection="1">
      <alignment horizontal="left" indent="1"/>
      <protection locked="0"/>
    </xf>
    <xf numFmtId="0" fontId="14" fillId="18" borderId="0" xfId="3" applyFont="1" applyFill="1" applyBorder="1" applyAlignment="1" applyProtection="1">
      <alignment horizontal="left" indent="1"/>
      <protection locked="0"/>
    </xf>
    <xf numFmtId="0" fontId="4" fillId="23" borderId="0" xfId="0" applyFont="1" applyFill="1" applyProtection="1">
      <alignment vertical="center"/>
      <protection locked="0"/>
    </xf>
    <xf numFmtId="0" fontId="0" fillId="22" borderId="0" xfId="0" applyAlignment="1" applyProtection="1">
      <alignment horizontal="left"/>
      <protection locked="0"/>
    </xf>
    <xf numFmtId="0" fontId="0" fillId="22" borderId="0" xfId="0" applyAlignment="1">
      <alignment horizontal="left"/>
    </xf>
    <xf numFmtId="0" fontId="12" fillId="17" borderId="0" xfId="24" applyFont="1" applyBorder="1" applyAlignment="1">
      <alignment horizontal="left" vertical="center" indent="1"/>
    </xf>
    <xf numFmtId="14" fontId="9" fillId="10" borderId="10" xfId="14" applyNumberFormat="1" applyBorder="1">
      <alignment horizontal="left" vertical="center" wrapText="1" indent="1"/>
    </xf>
    <xf numFmtId="14" fontId="3" fillId="13" borderId="10" xfId="20" applyNumberFormat="1" applyBorder="1" applyAlignment="1">
      <alignment horizontal="right" vertical="center" indent="1"/>
    </xf>
    <xf numFmtId="0" fontId="3" fillId="13" borderId="11" xfId="20" applyBorder="1" applyAlignment="1">
      <alignment horizontal="left" vertical="center" wrapText="1" indent="1"/>
    </xf>
    <xf numFmtId="0" fontId="3" fillId="13" borderId="8" xfId="20" applyBorder="1" applyAlignment="1">
      <alignment horizontal="left" vertical="center" wrapText="1" indent="1"/>
    </xf>
    <xf numFmtId="0" fontId="9" fillId="10" borderId="11" xfId="14" applyBorder="1">
      <alignment horizontal="left" vertical="center" wrapText="1" indent="1"/>
    </xf>
    <xf numFmtId="14" fontId="3" fillId="13" borderId="0" xfId="20" applyNumberFormat="1" applyBorder="1" applyAlignment="1">
      <alignment horizontal="right" vertical="center" indent="1"/>
    </xf>
    <xf numFmtId="0" fontId="0" fillId="23" borderId="0" xfId="0" applyFill="1" applyAlignment="1" applyProtection="1">
      <alignment horizontal="left"/>
      <protection locked="0"/>
    </xf>
    <xf numFmtId="0" fontId="5" fillId="20" borderId="0" xfId="5" applyFont="1" applyFill="1">
      <alignment horizontal="right" vertical="center" indent="1"/>
      <protection locked="0"/>
    </xf>
    <xf numFmtId="0" fontId="8" fillId="22" borderId="0" xfId="0" applyFont="1" applyAlignment="1" applyProtection="1">
      <alignment horizontal="left"/>
      <protection locked="0"/>
    </xf>
    <xf numFmtId="0" fontId="8" fillId="22" borderId="0" xfId="0" applyFont="1" applyProtection="1">
      <alignment vertical="center"/>
      <protection locked="0"/>
    </xf>
    <xf numFmtId="0" fontId="3" fillId="21" borderId="0" xfId="17" applyFont="1" applyFill="1" applyBorder="1">
      <alignment horizontal="left" vertical="center" wrapText="1" indent="1"/>
    </xf>
    <xf numFmtId="0" fontId="3" fillId="22" borderId="0" xfId="0" applyFont="1" applyProtection="1">
      <alignment vertical="center"/>
      <protection locked="0"/>
    </xf>
    <xf numFmtId="0" fontId="3" fillId="23" borderId="0" xfId="0" applyFont="1" applyFill="1" applyProtection="1">
      <alignment vertical="center"/>
      <protection locked="0"/>
    </xf>
    <xf numFmtId="0" fontId="5" fillId="9" borderId="0" xfId="13" applyFont="1" applyBorder="1" applyProtection="1">
      <alignment horizontal="left" vertical="center" indent="1"/>
      <protection locked="0"/>
    </xf>
    <xf numFmtId="0" fontId="5" fillId="10" borderId="0" xfId="14" applyFont="1" applyBorder="1" applyProtection="1">
      <alignment horizontal="left" vertical="center" wrapText="1" indent="1"/>
      <protection locked="0"/>
    </xf>
    <xf numFmtId="0" fontId="19" fillId="22" borderId="0" xfId="19" applyFont="1" applyFill="1" applyProtection="1">
      <alignment vertical="center"/>
      <protection locked="0"/>
    </xf>
    <xf numFmtId="0" fontId="3" fillId="25" borderId="0" xfId="17" applyFont="1" applyFill="1" applyBorder="1">
      <alignment horizontal="left" vertical="center" wrapText="1" indent="1"/>
    </xf>
    <xf numFmtId="0" fontId="0" fillId="22" borderId="0" xfId="0" applyAlignment="1" applyProtection="1">
      <protection locked="0"/>
    </xf>
    <xf numFmtId="0" fontId="0" fillId="22" borderId="0" xfId="0" applyAlignment="1"/>
    <xf numFmtId="0" fontId="5" fillId="22" borderId="12" xfId="18" applyFill="1" applyBorder="1" applyAlignment="1">
      <alignment horizontal="left"/>
    </xf>
    <xf numFmtId="0" fontId="8" fillId="22" borderId="12" xfId="2" applyFont="1" applyFill="1" applyBorder="1" applyAlignment="1">
      <alignment horizontal="left"/>
    </xf>
    <xf numFmtId="0" fontId="5" fillId="20" borderId="0" xfId="5" applyFont="1" applyFill="1" applyAlignment="1">
      <alignment horizontal="right" vertical="center"/>
      <protection locked="0"/>
    </xf>
    <xf numFmtId="0" fontId="0" fillId="22" borderId="0" xfId="0" applyAlignment="1">
      <alignment horizontal="center" vertical="center"/>
    </xf>
    <xf numFmtId="0" fontId="12" fillId="17" borderId="14" xfId="24" applyFont="1" applyBorder="1" applyAlignment="1">
      <alignment horizontal="left" vertical="center" wrapText="1" indent="1"/>
    </xf>
    <xf numFmtId="0" fontId="0" fillId="23" borderId="6" xfId="0" applyFill="1" applyBorder="1">
      <alignment vertical="center"/>
    </xf>
    <xf numFmtId="0" fontId="5" fillId="8" borderId="14" xfId="12" applyFont="1" applyBorder="1">
      <alignment horizontal="left" vertical="center" wrapText="1" indent="1"/>
    </xf>
    <xf numFmtId="0" fontId="5" fillId="10" borderId="14" xfId="14" applyFont="1" applyBorder="1">
      <alignment horizontal="left" vertical="center" wrapText="1" indent="1"/>
    </xf>
    <xf numFmtId="0" fontId="5" fillId="5" borderId="15" xfId="9" applyFont="1" applyBorder="1">
      <alignment horizontal="left" vertical="center" wrapText="1" indent="1"/>
    </xf>
    <xf numFmtId="0" fontId="0" fillId="23" borderId="17" xfId="0" applyFill="1" applyBorder="1">
      <alignment vertical="center"/>
    </xf>
    <xf numFmtId="14" fontId="22" fillId="22" borderId="7" xfId="16" applyFont="1" applyFill="1" applyBorder="1">
      <alignment horizontal="right" vertical="center" indent="1"/>
    </xf>
    <xf numFmtId="0" fontId="22" fillId="22" borderId="8" xfId="17" applyFont="1" applyFill="1" applyBorder="1">
      <alignment horizontal="left" vertical="center" wrapText="1" indent="1"/>
    </xf>
    <xf numFmtId="165" fontId="22" fillId="22" borderId="9" xfId="6" applyFont="1" applyFill="1" applyBorder="1" applyAlignment="1">
      <alignment vertical="center"/>
    </xf>
    <xf numFmtId="14" fontId="22" fillId="22" borderId="0" xfId="16" applyFont="1" applyFill="1" applyBorder="1">
      <alignment horizontal="right" vertical="center" indent="1"/>
    </xf>
    <xf numFmtId="0" fontId="22" fillId="22" borderId="0" xfId="17" applyFont="1" applyFill="1" applyBorder="1">
      <alignment horizontal="left" vertical="center" wrapText="1" indent="1"/>
    </xf>
    <xf numFmtId="165" fontId="22" fillId="22" borderId="0" xfId="6" applyFont="1" applyFill="1" applyBorder="1" applyAlignment="1">
      <alignment vertical="center"/>
    </xf>
    <xf numFmtId="14" fontId="22" fillId="0" borderId="0" xfId="16" applyFont="1" applyFill="1" applyBorder="1">
      <alignment horizontal="right" vertical="center" indent="1"/>
    </xf>
    <xf numFmtId="0" fontId="22" fillId="0" borderId="0" xfId="17" applyFont="1" applyFill="1" applyBorder="1">
      <alignment horizontal="left" vertical="center" wrapText="1" indent="1"/>
    </xf>
    <xf numFmtId="165" fontId="22" fillId="0" borderId="0" xfId="6" applyFont="1" applyFill="1" applyBorder="1" applyAlignment="1">
      <alignment vertical="center"/>
    </xf>
    <xf numFmtId="0" fontId="2" fillId="21" borderId="0" xfId="17" applyFont="1" applyFill="1" applyBorder="1">
      <alignment horizontal="left" vertical="center" wrapText="1" indent="1"/>
    </xf>
    <xf numFmtId="0" fontId="21" fillId="19" borderId="18" xfId="0" applyFont="1" applyFill="1" applyBorder="1" applyAlignment="1">
      <alignment horizontal="left" vertical="center"/>
    </xf>
    <xf numFmtId="0" fontId="17" fillId="22" borderId="0" xfId="19" applyFont="1" applyFill="1" applyAlignment="1">
      <alignment vertical="top"/>
    </xf>
    <xf numFmtId="0" fontId="17" fillId="22" borderId="0" xfId="0" applyFont="1" applyAlignment="1">
      <alignment vertical="top"/>
    </xf>
    <xf numFmtId="0" fontId="0" fillId="23" borderId="0" xfId="0" applyFill="1" applyAlignment="1" applyProtection="1">
      <alignment horizontal="left" vertical="top"/>
      <protection locked="0"/>
    </xf>
    <xf numFmtId="0" fontId="0" fillId="22" borderId="0" xfId="0" applyAlignment="1">
      <alignment vertical="top"/>
    </xf>
    <xf numFmtId="0" fontId="5" fillId="22" borderId="0" xfId="18" applyFill="1" applyAlignment="1">
      <alignment horizontal="left" vertical="center"/>
    </xf>
    <xf numFmtId="0" fontId="23" fillId="26" borderId="0" xfId="0" applyFont="1" applyFill="1" applyAlignment="1">
      <alignment horizontal="center" vertical="center" wrapText="1"/>
    </xf>
    <xf numFmtId="0" fontId="24" fillId="22" borderId="0" xfId="0" applyFont="1" applyAlignment="1">
      <alignment vertical="center" wrapText="1"/>
    </xf>
    <xf numFmtId="0" fontId="25" fillId="22" borderId="0" xfId="0" applyFont="1" applyAlignment="1">
      <alignment vertical="center" wrapText="1"/>
    </xf>
    <xf numFmtId="0" fontId="26" fillId="22" borderId="0" xfId="0" applyFont="1" applyAlignment="1" applyProtection="1">
      <alignment vertical="center" wrapText="1"/>
      <protection locked="0"/>
    </xf>
    <xf numFmtId="0" fontId="26" fillId="23" borderId="0" xfId="0" applyFont="1" applyFill="1" applyAlignment="1" applyProtection="1">
      <alignment vertical="center" wrapText="1"/>
      <protection locked="0"/>
    </xf>
    <xf numFmtId="0" fontId="26" fillId="22" borderId="0" xfId="0" applyFont="1" applyAlignment="1">
      <alignment vertical="center" wrapText="1"/>
    </xf>
    <xf numFmtId="0" fontId="15" fillId="18" borderId="0" xfId="0" applyFont="1" applyFill="1" applyAlignment="1" applyProtection="1">
      <alignment vertical="center" wrapText="1"/>
      <protection locked="0"/>
    </xf>
    <xf numFmtId="0" fontId="27" fillId="18" borderId="0" xfId="0" applyFont="1" applyFill="1" applyAlignment="1" applyProtection="1">
      <alignment vertical="center" wrapText="1"/>
      <protection locked="0"/>
    </xf>
    <xf numFmtId="168" fontId="27" fillId="22" borderId="0" xfId="0" applyNumberFormat="1" applyFont="1" applyAlignment="1" applyProtection="1">
      <alignment vertical="center" wrapText="1"/>
      <protection locked="0"/>
    </xf>
    <xf numFmtId="168" fontId="27" fillId="20" borderId="0" xfId="0" applyNumberFormat="1" applyFont="1" applyFill="1" applyAlignment="1" applyProtection="1">
      <alignment vertical="center" wrapText="1"/>
      <protection locked="0"/>
    </xf>
    <xf numFmtId="168" fontId="27" fillId="22" borderId="0" xfId="0" applyNumberFormat="1" applyFont="1" applyAlignment="1" applyProtection="1">
      <alignment horizontal="left" wrapText="1"/>
      <protection locked="0"/>
    </xf>
    <xf numFmtId="168" fontId="27" fillId="22" borderId="0" xfId="0" applyNumberFormat="1" applyFont="1" applyAlignment="1">
      <alignment vertical="center" wrapText="1"/>
    </xf>
    <xf numFmtId="168" fontId="27" fillId="22" borderId="0" xfId="0" applyNumberFormat="1" applyFont="1" applyProtection="1">
      <alignment vertical="center"/>
      <protection locked="0"/>
    </xf>
    <xf numFmtId="168" fontId="27" fillId="23" borderId="0" xfId="0" applyNumberFormat="1" applyFont="1" applyFill="1">
      <alignment vertical="center"/>
    </xf>
    <xf numFmtId="168" fontId="27" fillId="23" borderId="0" xfId="0" applyNumberFormat="1" applyFont="1" applyFill="1" applyAlignment="1">
      <alignment horizontal="center" vertical="center"/>
    </xf>
    <xf numFmtId="168" fontId="28" fillId="22" borderId="0" xfId="0" applyNumberFormat="1" applyFont="1" applyAlignment="1">
      <alignment vertical="center" wrapText="1"/>
    </xf>
    <xf numFmtId="0" fontId="24" fillId="22" borderId="0" xfId="0" applyFont="1" applyAlignment="1">
      <alignment vertical="top" wrapText="1"/>
    </xf>
    <xf numFmtId="0" fontId="12" fillId="18" borderId="0" xfId="1" applyFont="1" applyFill="1" applyBorder="1" applyProtection="1">
      <alignment horizontal="left" indent="1"/>
      <protection locked="0"/>
    </xf>
    <xf numFmtId="168" fontId="27" fillId="22" borderId="0" xfId="0" applyNumberFormat="1" applyFont="1" applyAlignment="1">
      <alignment horizontal="center" vertical="center"/>
    </xf>
    <xf numFmtId="0" fontId="1" fillId="18" borderId="0" xfId="2" applyFont="1" applyFill="1" applyBorder="1" applyProtection="1">
      <alignment horizontal="left" indent="1"/>
      <protection locked="0"/>
    </xf>
    <xf numFmtId="169" fontId="27" fillId="18" borderId="0" xfId="0" applyNumberFormat="1" applyFont="1" applyFill="1" applyProtection="1">
      <alignment vertical="center"/>
      <protection locked="0"/>
    </xf>
    <xf numFmtId="170" fontId="3" fillId="14" borderId="13" xfId="21" applyNumberFormat="1" applyBorder="1" applyAlignment="1">
      <alignment horizontal="right" indent="1"/>
    </xf>
    <xf numFmtId="170" fontId="3" fillId="14" borderId="13" xfId="21" applyNumberFormat="1" applyBorder="1" applyAlignment="1">
      <alignment horizontal="right" vertical="center" indent="1"/>
    </xf>
    <xf numFmtId="170" fontId="3" fillId="16" borderId="13" xfId="23" applyNumberFormat="1" applyBorder="1" applyAlignment="1">
      <alignment horizontal="right" indent="1"/>
    </xf>
    <xf numFmtId="170" fontId="3" fillId="16" borderId="13" xfId="23" applyNumberFormat="1" applyBorder="1" applyAlignment="1">
      <alignment horizontal="right" vertical="center" indent="1"/>
    </xf>
    <xf numFmtId="170" fontId="3" fillId="15" borderId="13" xfId="22" applyNumberFormat="1" applyBorder="1" applyAlignment="1">
      <alignment horizontal="right" vertical="center" wrapText="1" indent="1"/>
    </xf>
    <xf numFmtId="170" fontId="3" fillId="13" borderId="16" xfId="20" applyNumberFormat="1" applyBorder="1" applyAlignment="1">
      <alignment horizontal="right" vertical="center" indent="1"/>
    </xf>
    <xf numFmtId="170" fontId="9" fillId="10" borderId="0" xfId="14" applyNumberFormat="1" applyBorder="1">
      <alignment horizontal="left" vertical="center" wrapText="1" indent="1"/>
    </xf>
    <xf numFmtId="165" fontId="3" fillId="13" borderId="9" xfId="20" applyNumberFormat="1" applyBorder="1" applyAlignment="1">
      <alignment horizontal="left" vertical="center"/>
    </xf>
    <xf numFmtId="165" fontId="0" fillId="0" borderId="0" xfId="6" applyFont="1" applyFill="1" applyBorder="1" applyAlignment="1">
      <alignment horizontal="left" vertical="center"/>
    </xf>
    <xf numFmtId="165" fontId="3" fillId="13" borderId="0" xfId="20" applyNumberFormat="1" applyBorder="1" applyAlignment="1">
      <alignment horizontal="left" vertical="center"/>
    </xf>
    <xf numFmtId="164" fontId="0" fillId="22" borderId="0" xfId="0" applyNumberFormat="1">
      <alignment vertical="center"/>
    </xf>
    <xf numFmtId="165" fontId="0" fillId="22" borderId="19" xfId="0" applyNumberFormat="1" applyBorder="1" applyAlignment="1">
      <alignment horizontal="right" vertical="center"/>
    </xf>
    <xf numFmtId="165" fontId="21" fillId="19" borderId="18" xfId="0" applyNumberFormat="1" applyFont="1" applyFill="1" applyBorder="1" applyAlignment="1">
      <alignment horizontal="right" vertical="center"/>
    </xf>
    <xf numFmtId="0" fontId="5" fillId="27" borderId="22" xfId="0" applyFont="1" applyFill="1" applyBorder="1" applyAlignment="1" applyProtection="1">
      <alignment horizontal="left" vertical="center" indent="1"/>
      <protection locked="0"/>
    </xf>
    <xf numFmtId="0" fontId="0" fillId="21" borderId="21" xfId="0" applyFill="1" applyBorder="1" applyAlignment="1">
      <alignment horizontal="left" vertical="center"/>
    </xf>
    <xf numFmtId="165" fontId="0" fillId="21" borderId="20" xfId="0" applyNumberFormat="1" applyFill="1" applyBorder="1" applyAlignment="1">
      <alignment horizontal="right" vertical="center"/>
    </xf>
    <xf numFmtId="0" fontId="5" fillId="24" borderId="18" xfId="0" applyNumberFormat="1" applyFont="1" applyFill="1" applyBorder="1" applyAlignment="1" applyProtection="1">
      <alignment horizontal="left" vertical="center" indent="1"/>
      <protection locked="0"/>
    </xf>
    <xf numFmtId="0" fontId="16" fillId="20" borderId="0" xfId="4" applyBorder="1" applyAlignment="1" applyProtection="1">
      <alignment horizontal="left" vertical="center"/>
      <protection locked="0"/>
    </xf>
    <xf numFmtId="0" fontId="27" fillId="18" borderId="0" xfId="0" applyFont="1" applyFill="1" applyProtection="1">
      <alignment vertical="center"/>
      <protection locked="0"/>
    </xf>
    <xf numFmtId="0" fontId="15" fillId="18" borderId="0" xfId="0" applyFont="1" applyFill="1" applyProtection="1">
      <alignment vertical="center"/>
      <protection locked="0"/>
    </xf>
    <xf numFmtId="0" fontId="5" fillId="9" borderId="0" xfId="13" applyFont="1" applyBorder="1" applyAlignment="1" applyProtection="1">
      <alignment horizontal="right" vertical="center" indent="1"/>
      <protection locked="0"/>
    </xf>
    <xf numFmtId="0" fontId="16" fillId="20" borderId="0" xfId="4" applyBorder="1" applyAlignment="1" applyProtection="1">
      <alignment horizontal="left" vertical="center"/>
    </xf>
    <xf numFmtId="168" fontId="27" fillId="22" borderId="0" xfId="0" applyNumberFormat="1" applyFont="1" applyAlignment="1">
      <alignment horizontal="center" vertical="center"/>
    </xf>
    <xf numFmtId="0" fontId="12" fillId="22" borderId="21" xfId="0" applyFont="1" applyBorder="1" applyAlignment="1">
      <alignment horizontal="left" vertical="top" indent="32"/>
    </xf>
    <xf numFmtId="0" fontId="12" fillId="22" borderId="0" xfId="0" applyFont="1" applyAlignment="1">
      <alignment horizontal="left" vertical="top" indent="32"/>
    </xf>
    <xf numFmtId="0" fontId="16" fillId="20" borderId="0" xfId="4" applyBorder="1" applyProtection="1">
      <alignment horizontal="left" vertical="center" indent="1"/>
    </xf>
  </cellXfs>
  <cellStyles count="25">
    <cellStyle name="20% - Accent1" xfId="8" builtinId="30" customBuiltin="1"/>
    <cellStyle name="20% - Accent2" xfId="11" builtinId="34" customBuiltin="1"/>
    <cellStyle name="40% - Accent1" xfId="20" builtinId="31"/>
    <cellStyle name="40% - Accent2" xfId="21" builtinId="35"/>
    <cellStyle name="40% - Accent3" xfId="22" builtinId="39"/>
    <cellStyle name="40% - Accent4" xfId="23" builtinId="43"/>
    <cellStyle name="60% - Accent1" xfId="9" builtinId="32" customBuiltin="1"/>
    <cellStyle name="60% - Accent2" xfId="12" builtinId="36" customBuiltin="1"/>
    <cellStyle name="60% - Accent3" xfId="14" builtinId="40" customBuiltin="1"/>
    <cellStyle name="60% - Accent5" xfId="24" builtinId="48"/>
    <cellStyle name="Accent1" xfId="7" builtinId="29" customBuiltin="1"/>
    <cellStyle name="Accent2" xfId="10" builtinId="33" customBuiltin="1"/>
    <cellStyle name="Accent3" xfId="13" builtinId="37" customBuiltin="1"/>
    <cellStyle name="Currency" xfId="6" builtinId="4" customBuiltin="1"/>
    <cellStyle name="Datum" xfId="16" xr:uid="{00000000-0005-0000-0000-00000E000000}"/>
    <cellStyle name="Explanatory Text" xfId="19" builtinId="53" customBuiltin="1"/>
    <cellStyle name="Glava meseca" xfId="15" xr:uid="{00000000-0005-0000-0000-000014000000}"/>
    <cellStyle name="Heading 1" xfId="1" builtinId="16" customBuiltin="1"/>
    <cellStyle name="Heading 2" xfId="2" builtinId="17" customBuiltin="1"/>
    <cellStyle name="Heading 4" xfId="18" builtinId="19" customBuiltin="1"/>
    <cellStyle name="Input" xfId="3" builtinId="20"/>
    <cellStyle name="Normal" xfId="0" builtinId="0" customBuiltin="1"/>
    <cellStyle name="Podnaslov" xfId="5" xr:uid="{00000000-0005-0000-0000-000016000000}"/>
    <cellStyle name="Podrobnosti tabele" xfId="17" xr:uid="{00000000-0005-0000-0000-000017000000}"/>
    <cellStyle name="Title" xfId="4" builtinId="15" customBuiltin="1"/>
  </cellStyles>
  <dxfs count="140">
    <dxf>
      <numFmt numFmtId="164" formatCode="_-* #,##0\ &quot;€&quot;_-;\-* #,##0\ &quot;€&quot;_-;_-* &quot;-&quot;\ &quot;€&quot;_-;_-@_-"/>
    </dxf>
    <dxf>
      <numFmt numFmtId="171" formatCode="_(&quot;$&quot;* #,##0_);_(&quot;$&quot;* \(#,##0\);_(&quot;$&quot;* &quot;-&quot;_);_(@_)"/>
    </dxf>
    <dxf>
      <font>
        <strike val="0"/>
        <outline val="0"/>
        <shadow val="0"/>
        <u val="none"/>
        <vertAlign val="baseline"/>
        <sz val="11"/>
        <color theme="1"/>
        <name val="Franklin Gothic Book"/>
        <family val="2"/>
        <scheme val="minor"/>
      </font>
      <border diagonalUp="0" diagonalDown="0" outline="0">
        <left style="medium">
          <color theme="4" tint="0.39994506668294322"/>
        </left>
        <right/>
        <top style="medium">
          <color theme="4" tint="0.39994506668294322"/>
        </top>
        <bottom style="medium">
          <color theme="4" tint="0.39994506668294322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Franklin Gothic Book"/>
        <family val="2"/>
        <scheme val="minor"/>
      </font>
      <border diagonalUp="0" diagonalDown="0" outline="0">
        <left style="medium">
          <color theme="4" tint="0.39994506668294322"/>
        </left>
        <right style="medium">
          <color theme="4" tint="0.39994506668294322"/>
        </right>
        <top style="medium">
          <color theme="4" tint="0.39994506668294322"/>
        </top>
        <bottom style="medium">
          <color theme="4" tint="0.39994506668294322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Franklin Gothic Book"/>
        <family val="2"/>
        <scheme val="minor"/>
      </font>
      <border diagonalUp="0" diagonalDown="0" outline="0">
        <left style="medium">
          <color theme="4" tint="0.39994506668294322"/>
        </left>
        <right style="medium">
          <color theme="4" tint="0.39994506668294322"/>
        </right>
        <top style="medium">
          <color theme="4" tint="0.39994506668294322"/>
        </top>
        <bottom style="medium">
          <color theme="4" tint="0.39994506668294322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Franklin Gothic Book"/>
        <family val="2"/>
        <scheme val="minor"/>
      </font>
      <border diagonalUp="0" diagonalDown="0" outline="0">
        <left style="medium">
          <color theme="4" tint="0.39994506668294322"/>
        </left>
        <right style="medium">
          <color theme="4" tint="0.39994506668294322"/>
        </right>
        <top style="medium">
          <color theme="4" tint="0.39994506668294322"/>
        </top>
        <bottom style="medium">
          <color theme="4" tint="0.39994506668294322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Franklin Gothic Book"/>
        <family val="2"/>
        <scheme val="minor"/>
      </font>
      <border diagonalUp="0" diagonalDown="0" outline="0">
        <left style="medium">
          <color theme="4" tint="0.39994506668294322"/>
        </left>
        <right style="medium">
          <color theme="4" tint="0.39994506668294322"/>
        </right>
        <top style="medium">
          <color theme="4" tint="0.39994506668294322"/>
        </top>
        <bottom style="medium">
          <color theme="4" tint="0.39994506668294322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Franklin Gothic Book"/>
        <family val="2"/>
        <scheme val="minor"/>
      </font>
      <border diagonalUp="0" diagonalDown="0" outline="0">
        <left style="medium">
          <color theme="4" tint="0.39994506668294322"/>
        </left>
        <right style="medium">
          <color theme="4" tint="0.39994506668294322"/>
        </right>
        <top style="medium">
          <color theme="4" tint="0.39994506668294322"/>
        </top>
        <bottom style="medium">
          <color theme="4" tint="0.39994506668294322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Franklin Gothic Book"/>
        <family val="2"/>
        <scheme val="minor"/>
      </font>
      <border diagonalUp="0" diagonalDown="0" outline="0">
        <left style="medium">
          <color theme="4" tint="0.39994506668294322"/>
        </left>
        <right style="medium">
          <color theme="4" tint="0.39994506668294322"/>
        </right>
        <top style="medium">
          <color theme="4" tint="0.39994506668294322"/>
        </top>
        <bottom style="medium">
          <color theme="4" tint="0.39994506668294322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Franklin Gothic Book"/>
        <family val="2"/>
        <scheme val="minor"/>
      </font>
      <border diagonalUp="0" diagonalDown="0" outline="0">
        <left style="medium">
          <color theme="4" tint="0.39994506668294322"/>
        </left>
        <right style="medium">
          <color theme="4" tint="0.39994506668294322"/>
        </right>
        <top style="medium">
          <color theme="4" tint="0.39994506668294322"/>
        </top>
        <bottom style="medium">
          <color theme="4" tint="0.39994506668294322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Franklin Gothic Book"/>
        <family val="2"/>
        <scheme val="minor"/>
      </font>
      <border diagonalUp="0" diagonalDown="0" outline="0">
        <left style="medium">
          <color theme="4" tint="0.39994506668294322"/>
        </left>
        <right style="medium">
          <color theme="4" tint="0.39994506668294322"/>
        </right>
        <top style="medium">
          <color theme="4" tint="0.39994506668294322"/>
        </top>
        <bottom style="medium">
          <color theme="4" tint="0.39994506668294322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Franklin Gothic Book"/>
        <family val="2"/>
        <scheme val="minor"/>
      </font>
      <border diagonalUp="0" diagonalDown="0" outline="0">
        <left style="medium">
          <color theme="4" tint="0.39994506668294322"/>
        </left>
        <right style="medium">
          <color theme="4" tint="0.39994506668294322"/>
        </right>
        <top style="medium">
          <color theme="4" tint="0.39994506668294322"/>
        </top>
        <bottom style="medium">
          <color theme="4" tint="0.39994506668294322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Franklin Gothic Book"/>
        <family val="2"/>
        <scheme val="minor"/>
      </font>
      <border diagonalUp="0" diagonalDown="0" outline="0">
        <left/>
        <right style="medium">
          <color theme="4" tint="0.39994506668294322"/>
        </right>
        <top style="medium">
          <color theme="4" tint="0.39994506668294322"/>
        </top>
        <bottom style="medium">
          <color theme="4" tint="0.39994506668294322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Franklin Gothic Book"/>
        <family val="2"/>
        <scheme val="minor"/>
      </font>
      <border diagonalUp="0" diagonalDown="0" outline="0">
        <left/>
        <right style="medium">
          <color theme="4" tint="0.39994506668294322"/>
        </right>
        <top style="medium">
          <color theme="4" tint="0.39994506668294322"/>
        </top>
        <bottom style="medium">
          <color theme="4" tint="0.39994506668294322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Franklin Gothic Book"/>
        <family val="2"/>
        <scheme val="minor"/>
      </font>
    </dxf>
    <dxf>
      <font>
        <b/>
      </font>
    </dxf>
    <dxf>
      <fill>
        <patternFill>
          <bgColor theme="4" tint="0.59999389629810485"/>
        </patternFill>
      </fill>
    </dxf>
    <dxf>
      <fill>
        <patternFill>
          <bgColor theme="4" tint="0.59999389629810485"/>
        </patternFill>
      </fill>
    </dxf>
    <dxf>
      <fill>
        <patternFill>
          <bgColor theme="4" tint="0.59999389629810485"/>
        </patternFill>
      </fill>
    </dxf>
    <dxf>
      <font>
        <b/>
        <color theme="3"/>
      </font>
      <fill>
        <patternFill>
          <bgColor theme="4" tint="-0.24994659260841701"/>
        </patternFill>
      </fill>
      <alignment horizontal="left" indent="1"/>
      <border>
        <bottom style="medium">
          <color rgb="FFF7F7F7"/>
        </bottom>
      </border>
      <protection locked="0"/>
    </dxf>
    <dxf>
      <numFmt numFmtId="165" formatCode="_-* #,##0.00\ &quot;€&quot;_-;\-* #,##0.00\ &quot;€&quot;_-;_-* &quot;-&quot;??\ &quot;€&quot;_-;_-@_-"/>
    </dxf>
    <dxf>
      <border>
        <top style="medium">
          <color rgb="FFF7F7F7"/>
        </top>
      </border>
    </dxf>
    <dxf>
      <border>
        <left style="medium">
          <color rgb="FFF7F7F7"/>
        </left>
        <right style="medium">
          <color rgb="FFF7F7F7"/>
        </right>
        <top style="medium">
          <color rgb="FFF7F7F7"/>
        </top>
        <bottom style="medium">
          <color rgb="FFF7F7F7"/>
        </bottom>
      </border>
    </dxf>
    <dxf>
      <border>
        <left style="medium">
          <color rgb="FFF7F7F7"/>
        </left>
        <right style="medium">
          <color rgb="FFF7F7F7"/>
        </right>
        <top style="medium">
          <color rgb="FFF7F7F7"/>
        </top>
        <bottom style="medium">
          <color rgb="FFF7F7F7"/>
        </bottom>
      </border>
    </dxf>
    <dxf>
      <border>
        <left style="medium">
          <color rgb="FFF7F7F7"/>
        </left>
        <right style="medium">
          <color rgb="FFF7F7F7"/>
        </right>
        <top style="medium">
          <color rgb="FFF7F7F7"/>
        </top>
        <bottom style="medium">
          <color rgb="FFF7F7F7"/>
        </bottom>
      </border>
    </dxf>
    <dxf>
      <border>
        <left style="medium">
          <color rgb="FFF7F7F7"/>
        </left>
        <right style="medium">
          <color rgb="FFF7F7F7"/>
        </right>
        <top style="medium">
          <color rgb="FFF7F7F7"/>
        </top>
        <bottom style="medium">
          <color rgb="FFF7F7F7"/>
        </bottom>
      </border>
    </dxf>
    <dxf>
      <font>
        <color theme="2"/>
      </font>
    </dxf>
    <dxf>
      <font>
        <color theme="2"/>
      </font>
    </dxf>
    <dxf>
      <fill>
        <patternFill>
          <bgColor theme="3"/>
        </patternFill>
      </fill>
    </dxf>
    <dxf>
      <fill>
        <patternFill>
          <bgColor theme="3"/>
        </patternFill>
      </fill>
    </dxf>
    <dxf>
      <fill>
        <patternFill>
          <bgColor theme="4" tint="-0.249977111117893"/>
        </patternFill>
      </fill>
    </dxf>
    <dxf>
      <fill>
        <patternFill>
          <bgColor theme="4" tint="-0.249977111117893"/>
        </patternFill>
      </fill>
    </dxf>
    <dxf>
      <alignment relativeIndent="-1"/>
    </dxf>
    <dxf>
      <alignment relativeIndent="1"/>
    </dxf>
    <dxf>
      <alignment relativeIndent="-1"/>
    </dxf>
    <dxf>
      <alignment relativeIndent="1"/>
    </dxf>
    <dxf>
      <alignment horizontal="right"/>
    </dxf>
    <dxf>
      <alignment horizontal="left"/>
    </dxf>
    <dxf>
      <alignment horizontal="right"/>
    </dxf>
    <dxf>
      <font>
        <b/>
      </font>
    </dxf>
    <dxf>
      <font>
        <b/>
      </font>
    </dxf>
    <dxf>
      <border>
        <bottom style="medium">
          <color theme="4" tint="0.39997558519241921"/>
        </bottom>
      </border>
    </dxf>
    <dxf>
      <border>
        <bottom style="medium">
          <color theme="4" tint="0.39997558519241921"/>
        </bottom>
      </border>
    </dxf>
    <dxf>
      <border>
        <bottom style="medium">
          <color theme="4"/>
        </bottom>
      </border>
    </dxf>
    <dxf>
      <border>
        <bottom style="medium">
          <color theme="4"/>
        </bottom>
      </border>
    </dxf>
    <dxf>
      <alignment horizontal="left" indent="1"/>
    </dxf>
    <dxf>
      <alignment horizontal="left" indent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Franklin Gothic Book"/>
        <family val="2"/>
        <scheme val="minor"/>
      </font>
      <numFmt numFmtId="0" formatCode="General"/>
      <fill>
        <patternFill patternType="solid">
          <fgColor indexed="64"/>
          <bgColor theme="4" tint="0.39994506668294322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Franklin Gothic Book"/>
        <family val="2"/>
        <scheme val="minor"/>
      </font>
      <numFmt numFmtId="0" formatCode="General"/>
      <fill>
        <patternFill patternType="solid">
          <fgColor indexed="64"/>
          <bgColor theme="4" tint="0.39994506668294322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  <protection locked="0" hidden="0"/>
    </dxf>
    <dxf>
      <border>
        <bottom/>
      </border>
    </dxf>
    <dxf>
      <border>
        <bottom/>
      </border>
    </dxf>
    <dxf>
      <alignment horizontal="left" indent="1"/>
    </dxf>
    <dxf>
      <alignment horizontal="left" indent="1"/>
    </dxf>
    <dxf>
      <alignment vertical="top"/>
    </dxf>
    <dxf>
      <alignment vertical="top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Franklin Gothic Book"/>
        <family val="2"/>
        <scheme val="minor"/>
      </font>
      <numFmt numFmtId="0" formatCode="General"/>
      <fill>
        <patternFill patternType="solid">
          <fgColor indexed="64"/>
          <bgColor theme="4" tint="0.39994506668294322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Franklin Gothic Book"/>
        <family val="2"/>
        <scheme val="minor"/>
      </font>
      <numFmt numFmtId="0" formatCode="General"/>
      <fill>
        <patternFill patternType="solid">
          <fgColor indexed="64"/>
          <bgColor theme="4" tint="0.39994506668294322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  <protection locked="0" hidden="0"/>
    </dxf>
    <dxf>
      <font>
        <b/>
      </font>
    </dxf>
    <dxf>
      <font>
        <b/>
      </font>
    </dxf>
    <dxf>
      <alignment horizontal="left" indent="1"/>
    </dxf>
    <dxf>
      <alignment horizontal="left" indent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Franklin Gothic Book"/>
        <family val="2"/>
        <scheme val="minor"/>
      </font>
      <numFmt numFmtId="0" formatCode="General"/>
      <fill>
        <patternFill patternType="solid">
          <fgColor indexed="64"/>
          <bgColor theme="4" tint="0.39994506668294322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Franklin Gothic Book"/>
        <family val="2"/>
        <scheme val="minor"/>
      </font>
      <numFmt numFmtId="0" formatCode="General"/>
      <fill>
        <patternFill patternType="solid">
          <fgColor indexed="64"/>
          <bgColor theme="4" tint="0.39994506668294322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  <protection locked="0" hidden="0"/>
    </dxf>
    <dxf>
      <fill>
        <patternFill>
          <bgColor theme="4" tint="0.59999389629810485"/>
        </patternFill>
      </fill>
    </dxf>
    <dxf>
      <fill>
        <patternFill>
          <bgColor theme="4" tint="0.59999389629810485"/>
        </patternFill>
      </fill>
    </dxf>
    <dxf>
      <alignment horizontal="left" indent="1"/>
    </dxf>
    <dxf>
      <alignment horizontal="left" indent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Franklin Gothic Book"/>
        <family val="2"/>
        <scheme val="minor"/>
      </font>
      <numFmt numFmtId="0" formatCode="General"/>
      <fill>
        <patternFill patternType="solid">
          <fgColor indexed="64"/>
          <bgColor theme="4" tint="0.39994506668294322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 style="thick">
          <color theme="0"/>
        </top>
        <bottom style="thick">
          <color theme="0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Franklin Gothic Book"/>
        <family val="2"/>
        <scheme val="minor"/>
      </font>
      <numFmt numFmtId="0" formatCode="General"/>
      <fill>
        <patternFill patternType="solid">
          <fgColor indexed="64"/>
          <bgColor theme="4" tint="0.39994506668294322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 style="thick">
          <color theme="0"/>
        </top>
        <bottom style="thick">
          <color theme="0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Franklin Gothic Book"/>
        <family val="2"/>
        <scheme val="minor"/>
      </font>
      <fill>
        <patternFill patternType="solid">
          <fgColor indexed="65"/>
          <bgColor theme="6" tint="0.39997558519241921"/>
        </patternFill>
      </fill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Franklin Gothic Book"/>
        <family val="2"/>
        <scheme val="minor"/>
      </font>
      <fill>
        <patternFill patternType="solid">
          <fgColor indexed="65"/>
          <bgColor theme="6" tint="0.39997558519241921"/>
        </patternFill>
      </fill>
      <alignment horizontal="left" vertical="center" textRotation="0" wrapText="1" indent="1" justifyLastLine="0" shrinkToFit="0" readingOrder="0"/>
    </dxf>
    <dxf>
      <numFmt numFmtId="166" formatCode="_(&quot;$&quot;* #,##0.00_);_(&quot;$&quot;* \(#,##0.00\);_(&quot;$&quot;* &quot;-&quot;??_);_(@_)"/>
    </dxf>
    <dxf>
      <numFmt numFmtId="165" formatCode="_-* #,##0.00\ &quot;€&quot;_-;\-* #,##0.00\ &quot;€&quot;_-;_-* &quot;-&quot;??\ &quot;€&quot;_-;_-@_-"/>
    </dxf>
    <dxf>
      <font>
        <strike val="0"/>
        <outline val="0"/>
        <shadow val="0"/>
        <u val="none"/>
        <vertAlign val="baseline"/>
        <sz val="11"/>
        <color theme="3" tint="0.249977111117893"/>
        <name val="Franklin Gothic Book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theme="3" tint="0.249977111117893"/>
        <name val="Franklin Gothic Book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theme="3" tint="0.249977111117893"/>
        <name val="Franklin Gothic Book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theme="3" tint="0.249977111117893"/>
        <name val="Franklin Gothic Book"/>
        <family val="2"/>
        <scheme val="minor"/>
      </font>
    </dxf>
    <dxf>
      <font>
        <b/>
      </font>
    </dxf>
    <dxf>
      <numFmt numFmtId="165" formatCode="_-* #,##0.00\ &quot;€&quot;_-;\-* #,##0.00\ &quot;€&quot;_-;_-* &quot;-&quot;??\ &quot;€&quot;_-;_-@_-"/>
      <alignment horizontal="left" vertical="center" textRotation="0" wrapText="0" indent="0" justifyLastLine="0" shrinkToFit="0" readingOrder="0"/>
    </dxf>
    <dxf>
      <numFmt numFmtId="165" formatCode="_-* #,##0.00\ &quot;€&quot;_-;\-* #,##0.00\ &quot;€&quot;_-;_-* &quot;-&quot;??\ &quot;€&quot;_-;_-@_-"/>
      <alignment horizontal="left" vertical="center" textRotation="0" wrapText="0" relativeIndent="-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Franklin Gothic Book"/>
        <family val="2"/>
        <scheme val="minor"/>
      </font>
      <numFmt numFmtId="0" formatCode="General"/>
      <alignment horizontal="left" vertical="center" textRotation="0" wrapText="1" indent="1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Franklin Gothic Book"/>
        <family val="2"/>
        <scheme val="minor"/>
      </font>
      <numFmt numFmtId="0" formatCode="General"/>
      <alignment horizontal="left" vertical="center" textRotation="0" wrapText="1" indent="1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Franklin Gothic Book"/>
        <family val="2"/>
        <scheme val="minor"/>
      </font>
      <numFmt numFmtId="0" formatCode="General"/>
      <alignment horizontal="right" vertical="center" textRotation="0" wrapText="0" indent="1" justifyLastLine="0" shrinkToFit="0" readingOrder="0"/>
      <protection locked="1" hidden="0"/>
    </dxf>
    <dxf>
      <fill>
        <patternFill patternType="solid">
          <fgColor indexed="64"/>
          <bgColor rgb="FFF5F5F5"/>
        </patternFill>
      </fill>
      <border diagonalUp="0" diagonalDown="0" outline="0">
        <left style="medium">
          <color rgb="FFF5F5F5"/>
        </left>
        <right/>
        <top style="medium">
          <color rgb="FFF5F5F5"/>
        </top>
        <bottom/>
      </border>
    </dxf>
    <dxf>
      <fill>
        <patternFill patternType="solid">
          <fgColor indexed="64"/>
          <bgColor rgb="FFF5F5F5"/>
        </patternFill>
      </fill>
      <border diagonalUp="0" diagonalDown="0">
        <left style="medium">
          <color rgb="FFF5F5F5"/>
        </left>
        <right/>
        <top style="medium">
          <color rgb="FFF5F5F5"/>
        </top>
        <bottom style="medium">
          <color rgb="FFF5F5F5"/>
        </bottom>
        <vertical style="medium">
          <color rgb="FFF5F5F5"/>
        </vertical>
        <horizontal style="medium">
          <color rgb="FFF5F5F5"/>
        </horizontal>
      </border>
    </dxf>
    <dxf>
      <alignment horizontal="right" vertical="center" textRotation="0" wrapText="0" indent="1" justifyLastLine="0" shrinkToFit="0" readingOrder="0"/>
      <border diagonalUp="0" diagonalDown="0" outline="0">
        <left style="medium">
          <color rgb="FFF5F5F5"/>
        </left>
        <right style="medium">
          <color rgb="FFF5F5F5"/>
        </right>
        <top style="medium">
          <color rgb="FFF5F5F5"/>
        </top>
        <bottom/>
      </border>
    </dxf>
    <dxf>
      <numFmt numFmtId="170" formatCode="#,##0.00\ &quot;€&quot;"/>
      <alignment horizontal="right" textRotation="0" wrapText="0" indent="1" justifyLastLine="0" shrinkToFit="0" readingOrder="0"/>
      <border diagonalUp="0" diagonalDown="0">
        <left style="medium">
          <color rgb="FFF5F5F5"/>
        </left>
        <right style="medium">
          <color rgb="FFF5F5F5"/>
        </right>
        <top style="medium">
          <color rgb="FFF5F5F5"/>
        </top>
        <bottom style="medium">
          <color rgb="FFF5F5F5"/>
        </bottom>
        <vertical style="medium">
          <color rgb="FFF5F5F5"/>
        </vertical>
        <horizontal style="medium">
          <color rgb="FFF5F5F5"/>
        </horizontal>
      </border>
    </dxf>
    <dxf>
      <alignment horizontal="right" vertical="center" textRotation="0" wrapText="0" indent="1" justifyLastLine="0" shrinkToFit="0" readingOrder="0"/>
      <border diagonalUp="0" diagonalDown="0" outline="0">
        <left style="medium">
          <color rgb="FFF5F5F5"/>
        </left>
        <right style="medium">
          <color rgb="FFF5F5F5"/>
        </right>
        <top style="medium">
          <color rgb="FFF5F5F5"/>
        </top>
        <bottom/>
      </border>
    </dxf>
    <dxf>
      <numFmt numFmtId="170" formatCode="#,##0.00\ &quot;€&quot;"/>
      <alignment horizontal="right" textRotation="0" wrapText="0" indent="1" justifyLastLine="0" shrinkToFit="0" readingOrder="0"/>
      <border diagonalUp="0" diagonalDown="0">
        <left style="medium">
          <color rgb="FFF5F5F5"/>
        </left>
        <right style="medium">
          <color rgb="FFF5F5F5"/>
        </right>
        <top style="medium">
          <color rgb="FFF5F5F5"/>
        </top>
        <bottom style="medium">
          <color rgb="FFF5F5F5"/>
        </bottom>
        <vertical style="medium">
          <color rgb="FFF5F5F5"/>
        </vertical>
        <horizontal style="medium">
          <color rgb="FFF5F5F5"/>
        </horizontal>
      </border>
    </dxf>
    <dxf>
      <alignment horizontal="right" vertical="center" textRotation="0" wrapText="0" indent="1" justifyLastLine="0" shrinkToFit="0" readingOrder="0"/>
      <border diagonalUp="0" diagonalDown="0" outline="0">
        <left style="medium">
          <color rgb="FFF5F5F5"/>
        </left>
        <right style="medium">
          <color rgb="FFF5F5F5"/>
        </right>
        <top style="medium">
          <color rgb="FFF5F5F5"/>
        </top>
        <bottom/>
      </border>
    </dxf>
    <dxf>
      <numFmt numFmtId="170" formatCode="#,##0.00\ &quot;€&quot;"/>
      <alignment horizontal="right" textRotation="0" wrapText="0" indent="1" justifyLastLine="0" shrinkToFit="0" readingOrder="0"/>
      <border diagonalUp="0" diagonalDown="0">
        <left style="medium">
          <color rgb="FFF5F5F5"/>
        </left>
        <right style="medium">
          <color rgb="FFF5F5F5"/>
        </right>
        <top style="medium">
          <color rgb="FFF5F5F5"/>
        </top>
        <bottom style="medium">
          <color rgb="FFF5F5F5"/>
        </bottom>
        <vertical style="medium">
          <color rgb="FFF5F5F5"/>
        </vertical>
        <horizontal style="medium">
          <color rgb="FFF5F5F5"/>
        </horizontal>
      </border>
    </dxf>
    <dxf>
      <alignment horizontal="right" vertical="center" textRotation="0" wrapText="0" indent="1" justifyLastLine="0" shrinkToFit="0" readingOrder="0"/>
      <border diagonalUp="0" diagonalDown="0" outline="0">
        <left style="medium">
          <color rgb="FFF5F5F5"/>
        </left>
        <right style="medium">
          <color rgb="FFF5F5F5"/>
        </right>
        <top style="medium">
          <color rgb="FFF5F5F5"/>
        </top>
        <bottom/>
      </border>
    </dxf>
    <dxf>
      <numFmt numFmtId="170" formatCode="#,##0.00\ &quot;€&quot;"/>
      <alignment horizontal="right" textRotation="0" wrapText="0" indent="1" justifyLastLine="0" shrinkToFit="0" readingOrder="0"/>
      <border diagonalUp="0" diagonalDown="0">
        <left style="medium">
          <color rgb="FFF5F5F5"/>
        </left>
        <right style="medium">
          <color rgb="FFF5F5F5"/>
        </right>
        <top style="medium">
          <color rgb="FFF5F5F5"/>
        </top>
        <bottom style="medium">
          <color rgb="FFF5F5F5"/>
        </bottom>
        <vertical style="medium">
          <color rgb="FFF5F5F5"/>
        </vertical>
        <horizontal style="medium">
          <color rgb="FFF5F5F5"/>
        </horizontal>
      </border>
    </dxf>
    <dxf>
      <alignment horizontal="right" vertical="center" textRotation="0" wrapText="0" indent="1" justifyLastLine="0" shrinkToFit="0" readingOrder="0"/>
      <border diagonalUp="0" diagonalDown="0" outline="0">
        <left style="medium">
          <color rgb="FFF5F5F5"/>
        </left>
        <right style="medium">
          <color rgb="FFF5F5F5"/>
        </right>
        <top style="medium">
          <color rgb="FFF5F5F5"/>
        </top>
        <bottom/>
      </border>
    </dxf>
    <dxf>
      <numFmt numFmtId="170" formatCode="#,##0.00\ &quot;€&quot;"/>
      <alignment horizontal="right" textRotation="0" wrapText="0" indent="1" justifyLastLine="0" shrinkToFit="0" readingOrder="0"/>
      <border diagonalUp="0" diagonalDown="0">
        <left style="medium">
          <color rgb="FFF5F5F5"/>
        </left>
        <right style="medium">
          <color rgb="FFF5F5F5"/>
        </right>
        <top style="medium">
          <color rgb="FFF5F5F5"/>
        </top>
        <bottom style="medium">
          <color rgb="FFF5F5F5"/>
        </bottom>
        <vertical style="medium">
          <color rgb="FFF5F5F5"/>
        </vertical>
        <horizontal style="medium">
          <color rgb="FFF5F5F5"/>
        </horizontal>
      </border>
    </dxf>
    <dxf>
      <alignment horizontal="right" vertical="center" textRotation="0" wrapText="0" indent="1" justifyLastLine="0" shrinkToFit="0" readingOrder="0"/>
      <border diagonalUp="0" diagonalDown="0" outline="0">
        <left style="medium">
          <color rgb="FFF5F5F5"/>
        </left>
        <right style="medium">
          <color rgb="FFF5F5F5"/>
        </right>
        <top style="medium">
          <color rgb="FFF5F5F5"/>
        </top>
        <bottom/>
      </border>
    </dxf>
    <dxf>
      <numFmt numFmtId="170" formatCode="#,##0.00\ &quot;€&quot;"/>
      <alignment horizontal="right" textRotation="0" wrapText="0" indent="1" justifyLastLine="0" shrinkToFit="0" readingOrder="0"/>
      <border diagonalUp="0" diagonalDown="0">
        <left style="medium">
          <color rgb="FFF5F5F5"/>
        </left>
        <right style="medium">
          <color rgb="FFF5F5F5"/>
        </right>
        <top style="medium">
          <color rgb="FFF5F5F5"/>
        </top>
        <bottom style="medium">
          <color rgb="FFF5F5F5"/>
        </bottom>
        <vertical style="medium">
          <color rgb="FFF5F5F5"/>
        </vertical>
        <horizontal style="medium">
          <color rgb="FFF5F5F5"/>
        </horizontal>
      </border>
    </dxf>
    <dxf>
      <alignment horizontal="right" vertical="center" textRotation="0" wrapText="0" indent="1" justifyLastLine="0" shrinkToFit="0" readingOrder="0"/>
      <border diagonalUp="0" diagonalDown="0" outline="0">
        <left style="medium">
          <color rgb="FFF5F5F5"/>
        </left>
        <right style="medium">
          <color rgb="FFF5F5F5"/>
        </right>
        <top style="medium">
          <color rgb="FFF5F5F5"/>
        </top>
        <bottom/>
      </border>
    </dxf>
    <dxf>
      <numFmt numFmtId="170" formatCode="#,##0.00\ &quot;€&quot;"/>
      <alignment horizontal="right" textRotation="0" wrapText="0" indent="1" justifyLastLine="0" shrinkToFit="0" readingOrder="0"/>
      <border diagonalUp="0" diagonalDown="0">
        <left style="medium">
          <color rgb="FFF5F5F5"/>
        </left>
        <right style="medium">
          <color rgb="FFF5F5F5"/>
        </right>
        <top style="medium">
          <color rgb="FFF5F5F5"/>
        </top>
        <bottom style="medium">
          <color rgb="FFF5F5F5"/>
        </bottom>
        <vertical style="medium">
          <color rgb="FFF5F5F5"/>
        </vertical>
        <horizontal style="medium">
          <color rgb="FFF5F5F5"/>
        </horizontal>
      </border>
    </dxf>
    <dxf>
      <alignment horizontal="right" vertical="center" textRotation="0" wrapText="0" indent="1" justifyLastLine="0" shrinkToFit="0" readingOrder="0"/>
      <border diagonalUp="0" diagonalDown="0" outline="0">
        <left style="medium">
          <color rgb="FFF5F5F5"/>
        </left>
        <right style="medium">
          <color rgb="FFF5F5F5"/>
        </right>
        <top style="medium">
          <color rgb="FFF5F5F5"/>
        </top>
        <bottom/>
      </border>
    </dxf>
    <dxf>
      <numFmt numFmtId="170" formatCode="#,##0.00\ &quot;€&quot;"/>
      <alignment horizontal="right" textRotation="0" wrapText="0" indent="1" justifyLastLine="0" shrinkToFit="0" readingOrder="0"/>
      <border diagonalUp="0" diagonalDown="0">
        <left style="medium">
          <color rgb="FFF5F5F5"/>
        </left>
        <right style="medium">
          <color rgb="FFF5F5F5"/>
        </right>
        <top style="medium">
          <color rgb="FFF5F5F5"/>
        </top>
        <bottom style="medium">
          <color rgb="FFF5F5F5"/>
        </bottom>
        <vertical style="medium">
          <color rgb="FFF5F5F5"/>
        </vertical>
        <horizontal style="medium">
          <color rgb="FFF5F5F5"/>
        </horizontal>
      </border>
    </dxf>
    <dxf>
      <alignment horizontal="right" vertical="center" textRotation="0" wrapText="0" indent="1" justifyLastLine="0" shrinkToFit="0" readingOrder="0"/>
      <border diagonalUp="0" diagonalDown="0" outline="0">
        <left style="medium">
          <color rgb="FFF5F5F5"/>
        </left>
        <right style="medium">
          <color rgb="FFF5F5F5"/>
        </right>
        <top style="medium">
          <color rgb="FFF5F5F5"/>
        </top>
        <bottom/>
      </border>
    </dxf>
    <dxf>
      <numFmt numFmtId="170" formatCode="#,##0.00\ &quot;€&quot;"/>
      <alignment horizontal="right" textRotation="0" wrapText="0" indent="1" justifyLastLine="0" shrinkToFit="0" readingOrder="0"/>
      <border diagonalUp="0" diagonalDown="0">
        <left style="medium">
          <color rgb="FFF5F5F5"/>
        </left>
        <right style="medium">
          <color rgb="FFF5F5F5"/>
        </right>
        <top style="medium">
          <color rgb="FFF5F5F5"/>
        </top>
        <bottom style="medium">
          <color rgb="FFF5F5F5"/>
        </bottom>
        <vertical style="medium">
          <color rgb="FFF5F5F5"/>
        </vertical>
        <horizontal style="medium">
          <color rgb="FFF5F5F5"/>
        </horizontal>
      </border>
    </dxf>
    <dxf>
      <alignment horizontal="right" vertical="center" textRotation="0" wrapText="0" indent="1" justifyLastLine="0" shrinkToFit="0" readingOrder="0"/>
      <border diagonalUp="0" diagonalDown="0" outline="0">
        <left style="medium">
          <color rgb="FFF5F5F5"/>
        </left>
        <right style="medium">
          <color rgb="FFF5F5F5"/>
        </right>
        <top style="medium">
          <color rgb="FFF5F5F5"/>
        </top>
        <bottom/>
      </border>
    </dxf>
    <dxf>
      <numFmt numFmtId="170" formatCode="#,##0.00\ &quot;€&quot;"/>
      <alignment horizontal="right" textRotation="0" wrapText="0" indent="1" justifyLastLine="0" shrinkToFit="0" readingOrder="0"/>
      <border diagonalUp="0" diagonalDown="0">
        <left style="medium">
          <color rgb="FFF5F5F5"/>
        </left>
        <right style="medium">
          <color rgb="FFF5F5F5"/>
        </right>
        <top style="medium">
          <color rgb="FFF5F5F5"/>
        </top>
        <bottom style="medium">
          <color rgb="FFF5F5F5"/>
        </bottom>
        <vertical style="medium">
          <color rgb="FFF5F5F5"/>
        </vertical>
        <horizontal style="medium">
          <color rgb="FFF5F5F5"/>
        </horizontal>
      </border>
    </dxf>
    <dxf>
      <alignment horizontal="right" vertical="bottom" textRotation="0" wrapText="0" indent="1" justifyLastLine="0" shrinkToFit="0" readingOrder="0"/>
      <border diagonalUp="0" diagonalDown="0" outline="0">
        <left style="medium">
          <color rgb="FFF5F5F5"/>
        </left>
        <right style="medium">
          <color rgb="FFF5F5F5"/>
        </right>
        <top style="medium">
          <color rgb="FFF5F5F5"/>
        </top>
        <bottom/>
      </border>
    </dxf>
    <dxf>
      <numFmt numFmtId="170" formatCode="#,##0.00\ &quot;€&quot;"/>
      <alignment horizontal="right" vertical="bottom" textRotation="0" wrapText="0" indent="1" justifyLastLine="0" shrinkToFit="0" readingOrder="0"/>
      <border diagonalUp="0" diagonalDown="0">
        <left style="medium">
          <color rgb="FFF5F5F5"/>
        </left>
        <right style="medium">
          <color rgb="FFF5F5F5"/>
        </right>
        <top style="medium">
          <color rgb="FFF5F5F5"/>
        </top>
        <bottom style="medium">
          <color rgb="FFF5F5F5"/>
        </bottom>
        <vertical style="medium">
          <color rgb="FFF5F5F5"/>
        </vertical>
        <horizontal style="medium">
          <color rgb="FFF5F5F5"/>
        </horizontal>
      </border>
    </dxf>
    <dxf>
      <alignment horizontal="right" vertical="bottom" textRotation="0" wrapText="0" indent="1" justifyLastLine="0" shrinkToFit="0" readingOrder="0"/>
      <border diagonalUp="0" diagonalDown="0" outline="0">
        <left style="medium">
          <color rgb="FFF5F5F5"/>
        </left>
        <right style="medium">
          <color rgb="FFF5F5F5"/>
        </right>
        <top style="medium">
          <color rgb="FFF5F5F5"/>
        </top>
        <bottom/>
      </border>
    </dxf>
    <dxf>
      <numFmt numFmtId="170" formatCode="#,##0.00\ &quot;€&quot;"/>
      <alignment horizontal="right" vertical="bottom" textRotation="0" wrapText="0" indent="1" justifyLastLine="0" shrinkToFit="0" readingOrder="0"/>
      <border diagonalUp="0" diagonalDown="0">
        <left style="medium">
          <color rgb="FFF5F5F5"/>
        </left>
        <right style="medium">
          <color rgb="FFF5F5F5"/>
        </right>
        <top style="medium">
          <color rgb="FFF5F5F5"/>
        </top>
        <bottom style="medium">
          <color rgb="FFF5F5F5"/>
        </bottom>
        <vertical style="medium">
          <color rgb="FFF5F5F5"/>
        </vertical>
        <horizontal style="medium">
          <color rgb="FFF5F5F5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Franklin Gothic Book"/>
        <family val="2"/>
        <scheme val="minor"/>
      </font>
      <border diagonalUp="0" diagonalDown="0" outline="0">
        <left/>
        <right style="medium">
          <color rgb="FFF5F5F5"/>
        </right>
        <top style="medium">
          <color rgb="FFF5F5F5"/>
        </top>
        <bottom/>
      </border>
    </dxf>
    <dxf>
      <font>
        <b/>
        <strike val="0"/>
        <outline val="0"/>
        <shadow val="0"/>
        <u val="none"/>
        <vertAlign val="baseline"/>
        <sz val="11"/>
        <name val="Franklin Gothic Book"/>
        <family val="2"/>
        <scheme val="minor"/>
      </font>
      <border diagonalUp="0" diagonalDown="0">
        <left/>
        <right style="medium">
          <color rgb="FFF5F5F5"/>
        </right>
        <top style="medium">
          <color rgb="FFF5F5F5"/>
        </top>
        <bottom style="medium">
          <color rgb="FFF5F5F5"/>
        </bottom>
        <vertical style="medium">
          <color rgb="FFF5F5F5"/>
        </vertical>
        <horizontal style="medium">
          <color rgb="FFF5F5F5"/>
        </horizontal>
      </border>
    </dxf>
    <dxf>
      <border>
        <top style="medium">
          <color rgb="FFF5F5F5"/>
        </top>
      </border>
    </dxf>
    <dxf>
      <border diagonalUp="0" diagonalDown="0">
        <left style="medium">
          <color rgb="FFF5F5F5"/>
        </left>
        <right style="medium">
          <color rgb="FFF5F5F5"/>
        </right>
        <top style="medium">
          <color rgb="FFF5F5F5"/>
        </top>
        <bottom style="medium">
          <color rgb="FFF5F5F5"/>
        </bottom>
      </border>
    </dxf>
    <dxf>
      <alignment horizontal="center" vertical="center" textRotation="0" wrapText="0" indent="0" justifyLastLine="0" shrinkToFit="0" readingOrder="0"/>
    </dxf>
    <dxf>
      <font>
        <color theme="4"/>
      </font>
    </dxf>
    <dxf>
      <font>
        <b val="0"/>
        <i val="0"/>
        <color theme="1" tint="0.34998626667073579"/>
      </font>
      <border>
        <left/>
        <right/>
        <top style="medium">
          <color theme="0"/>
        </top>
        <bottom style="medium">
          <color theme="0"/>
        </bottom>
        <vertical style="medium">
          <color theme="0"/>
        </vertical>
        <horizontal style="medium">
          <color theme="0"/>
        </horizontal>
      </border>
    </dxf>
    <dxf>
      <font>
        <color theme="1" tint="0.34998626667073579"/>
      </font>
      <fill>
        <patternFill patternType="none">
          <bgColor auto="1"/>
        </patternFill>
      </fill>
      <border>
        <left/>
        <right/>
        <top style="medium">
          <color theme="0"/>
        </top>
        <bottom style="medium">
          <color theme="0"/>
        </bottom>
        <vertical style="medium">
          <color theme="0"/>
        </vertical>
        <horizontal style="medium">
          <color theme="0"/>
        </horizontal>
      </border>
    </dxf>
    <dxf>
      <font>
        <b val="0"/>
        <i val="0"/>
        <color theme="1" tint="0.34998626667073579"/>
      </font>
      <fill>
        <patternFill patternType="solid">
          <fgColor theme="4" tint="0.79995117038483843"/>
          <bgColor theme="5" tint="0.79998168889431442"/>
        </patternFill>
      </fill>
      <border>
        <left/>
        <right/>
        <top style="medium">
          <color theme="0"/>
        </top>
        <bottom style="medium">
          <color theme="0"/>
        </bottom>
        <vertical style="medium">
          <color theme="0"/>
        </vertical>
        <horizontal style="medium">
          <color theme="0"/>
        </horizontal>
      </border>
    </dxf>
    <dxf>
      <font>
        <b val="0"/>
        <i val="0"/>
        <color theme="1" tint="0.34998626667073579"/>
      </font>
      <fill>
        <patternFill patternType="solid">
          <fgColor theme="4" tint="0.39991454817346722"/>
          <bgColor theme="4" tint="0.39994506668294322"/>
        </patternFill>
      </fill>
      <border>
        <left/>
        <right/>
        <top style="medium">
          <color theme="0"/>
        </top>
        <bottom style="medium">
          <color theme="0"/>
        </bottom>
        <vertical style="medium">
          <color theme="0"/>
        </vertical>
        <horizontal style="medium">
          <color theme="0"/>
        </horizontal>
      </border>
    </dxf>
    <dxf>
      <font>
        <b val="0"/>
        <i val="0"/>
        <color theme="1" tint="0.34998626667073579"/>
      </font>
      <border>
        <left/>
        <right/>
        <top style="medium">
          <color theme="0"/>
        </top>
        <bottom style="medium">
          <color theme="0"/>
        </bottom>
        <vertical style="medium">
          <color theme="0"/>
        </vertical>
        <horizontal style="medium">
          <color theme="0"/>
        </horizontal>
      </border>
    </dxf>
    <dxf>
      <font>
        <b val="0"/>
        <i val="0"/>
        <color theme="3"/>
      </font>
      <fill>
        <patternFill patternType="solid">
          <fgColor theme="0" tint="-0.14999847407452621"/>
          <bgColor theme="0" tint="-0.14999847407452621"/>
        </patternFill>
      </fill>
      <border>
        <left/>
        <right/>
        <top style="medium">
          <color theme="0"/>
        </top>
        <bottom style="medium">
          <color theme="0"/>
        </bottom>
        <vertical style="medium">
          <color theme="0"/>
        </vertical>
        <horizontal style="medium">
          <color theme="0"/>
        </horizontal>
      </border>
    </dxf>
    <dxf>
      <font>
        <b val="0"/>
        <i val="0"/>
        <color theme="3"/>
      </font>
      <fill>
        <patternFill patternType="solid">
          <fgColor theme="4" tint="0.39988402966399123"/>
          <bgColor theme="4" tint="0.79998168889431442"/>
        </patternFill>
      </fill>
      <border>
        <left/>
        <right/>
        <top style="medium">
          <color theme="0"/>
        </top>
        <bottom style="medium">
          <color theme="0"/>
        </bottom>
        <vertical style="medium">
          <color theme="0"/>
        </vertical>
        <horizontal style="medium">
          <color theme="0"/>
        </horizontal>
      </border>
    </dxf>
    <dxf>
      <font>
        <b/>
        <color theme="0"/>
      </font>
    </dxf>
    <dxf>
      <fill>
        <patternFill>
          <bgColor theme="4" tint="0.79998168889431442"/>
        </patternFill>
      </fill>
      <border>
        <left/>
        <right/>
        <top style="medium">
          <color theme="0"/>
        </top>
        <bottom style="medium">
          <color theme="0"/>
        </bottom>
        <vertical style="medium">
          <color theme="0"/>
        </vertical>
        <horizontal style="medium">
          <color theme="0"/>
        </horizontal>
      </border>
    </dxf>
    <dxf>
      <font>
        <b/>
        <i val="0"/>
        <color theme="3"/>
      </font>
      <fill>
        <patternFill>
          <bgColor theme="4" tint="0.39994506668294322"/>
        </patternFill>
      </fill>
      <border>
        <left/>
        <right/>
        <top style="medium">
          <color theme="0"/>
        </top>
        <bottom style="medium">
          <color theme="0"/>
        </bottom>
        <vertical style="medium">
          <color theme="0"/>
        </vertical>
        <horizontal style="medium">
          <color theme="0"/>
        </horizontal>
      </border>
    </dxf>
    <dxf>
      <font>
        <b val="0"/>
        <i val="0"/>
        <color theme="3"/>
      </font>
      <fill>
        <patternFill patternType="solid">
          <fgColor auto="1"/>
          <bgColor theme="4" tint="0.39994506668294322"/>
        </patternFill>
      </fill>
      <border>
        <left/>
        <right style="thick">
          <color theme="0"/>
        </right>
        <top/>
        <bottom style="thick">
          <color theme="1" tint="0.499984740745262"/>
        </bottom>
        <vertical/>
        <horizontal style="thin">
          <color theme="4" tint="-0.249977111117893"/>
        </horizontal>
      </border>
    </dxf>
    <dxf>
      <font>
        <b val="0"/>
        <i val="0"/>
        <strike val="0"/>
        <color theme="1" tint="0.34998626667073579"/>
      </font>
      <fill>
        <patternFill patternType="none">
          <bgColor auto="1"/>
        </patternFill>
      </fill>
      <border>
        <left/>
        <right/>
        <top style="medium">
          <color theme="0"/>
        </top>
        <bottom style="medium">
          <color theme="0"/>
        </bottom>
        <vertical style="medium">
          <color theme="0"/>
        </vertical>
        <horizontal style="medium">
          <color theme="0"/>
        </horizontal>
      </border>
    </dxf>
    <dxf>
      <font>
        <b val="0"/>
        <i val="0"/>
        <color theme="3" tint="0.24994659260841701"/>
      </font>
      <fill>
        <patternFill>
          <bgColor theme="4" tint="0.79998168889431442"/>
        </patternFill>
      </fill>
      <border>
        <left/>
        <right/>
        <top style="medium">
          <color theme="0"/>
        </top>
        <bottom style="medium">
          <color theme="0"/>
        </bottom>
        <vertical style="medium">
          <color theme="0"/>
        </vertical>
        <horizontal style="medium">
          <color theme="0"/>
        </horizontal>
      </border>
    </dxf>
    <dxf>
      <font>
        <b val="0"/>
        <i val="0"/>
        <color theme="3"/>
      </font>
      <fill>
        <patternFill>
          <bgColor theme="4" tint="0.39994506668294322"/>
        </patternFill>
      </fill>
      <border>
        <left/>
        <right/>
        <top style="medium">
          <color theme="0"/>
        </top>
        <bottom style="thick">
          <color theme="1" tint="0.499984740745262"/>
        </bottom>
        <vertical style="medium">
          <color theme="0"/>
        </vertical>
        <horizontal style="medium">
          <color theme="0"/>
        </horizontal>
      </border>
    </dxf>
    <dxf>
      <font>
        <b val="0"/>
        <i val="0"/>
        <color theme="3" tint="0.24994659260841701"/>
      </font>
      <fill>
        <patternFill patternType="none">
          <fgColor auto="1"/>
          <bgColor auto="1"/>
        </patternFill>
      </fill>
      <border>
        <left/>
        <right style="medium">
          <color theme="0"/>
        </right>
        <top style="medium">
          <color theme="0"/>
        </top>
        <bottom style="medium">
          <color theme="0"/>
        </bottom>
        <vertical style="medium">
          <color theme="0"/>
        </vertical>
        <horizontal style="medium">
          <color theme="0"/>
        </horizontal>
      </border>
    </dxf>
    <dxf>
      <font>
        <b val="0"/>
        <i val="0"/>
        <color theme="1" tint="0.34998626667073579"/>
      </font>
      <fill>
        <patternFill>
          <bgColor theme="0"/>
        </patternFill>
      </fill>
      <border>
        <left/>
        <right/>
        <top style="medium">
          <color theme="0"/>
        </top>
        <bottom style="medium">
          <color theme="0"/>
        </bottom>
        <vertical style="medium">
          <color theme="0"/>
        </vertical>
        <horizontal style="medium">
          <color theme="0"/>
        </horizontal>
      </border>
    </dxf>
    <dxf>
      <font>
        <b val="0"/>
        <i val="0"/>
        <color theme="3"/>
      </font>
      <fill>
        <patternFill>
          <bgColor theme="6" tint="0.39994506668294322"/>
        </patternFill>
      </fill>
      <border>
        <left/>
        <right/>
        <top style="medium">
          <color theme="0"/>
        </top>
        <bottom style="thick">
          <color theme="1" tint="0.499984740745262"/>
        </bottom>
        <vertical style="medium">
          <color theme="0"/>
        </vertical>
        <horizontal style="medium">
          <color theme="0"/>
        </horizontal>
      </border>
    </dxf>
    <dxf>
      <font>
        <b val="0"/>
        <i val="0"/>
        <color theme="1" tint="0.34998626667073579"/>
      </font>
      <fill>
        <patternFill patternType="solid">
          <fgColor auto="1"/>
          <bgColor theme="6" tint="0.79998168889431442"/>
        </patternFill>
      </fill>
      <border>
        <left/>
        <right style="medium">
          <color theme="0"/>
        </right>
        <top style="medium">
          <color theme="0"/>
        </top>
        <bottom style="medium">
          <color theme="0"/>
        </bottom>
        <vertical style="medium">
          <color theme="0"/>
        </vertical>
        <horizontal style="medium">
          <color theme="0"/>
        </horizontal>
      </border>
    </dxf>
    <dxf>
      <font>
        <b/>
        <i val="0"/>
        <sz val="11"/>
        <color theme="1" tint="0.34998626667073579"/>
      </font>
      <fill>
        <patternFill>
          <bgColor theme="0"/>
        </patternFill>
      </fill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font>
        <b/>
        <i val="0"/>
        <sz val="8"/>
        <color theme="1" tint="0.34998626667073579"/>
        <name val="Franklin Gothic Book"/>
        <scheme val="minor"/>
      </font>
      <fill>
        <patternFill>
          <bgColor theme="2"/>
        </patternFill>
      </fill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font>
        <b val="0"/>
        <i val="0"/>
        <color theme="1" tint="0.34998626667073579"/>
      </font>
      <fill>
        <patternFill>
          <bgColor theme="0"/>
        </patternFill>
      </fill>
      <border>
        <left/>
        <right/>
        <top style="medium">
          <color theme="0"/>
        </top>
        <bottom style="medium">
          <color theme="0"/>
        </bottom>
        <vertical style="medium">
          <color theme="0"/>
        </vertical>
        <horizontal style="medium">
          <color theme="0"/>
        </horizontal>
      </border>
    </dxf>
    <dxf>
      <font>
        <b val="0"/>
        <i val="0"/>
        <color theme="3"/>
      </font>
      <fill>
        <patternFill>
          <bgColor theme="5" tint="0.39994506668294322"/>
        </patternFill>
      </fill>
      <border>
        <left/>
        <right/>
        <top style="medium">
          <color theme="0"/>
        </top>
        <bottom style="thick">
          <color theme="1" tint="0.499984740745262"/>
        </bottom>
        <vertical style="medium">
          <color theme="0"/>
        </vertical>
        <horizontal style="medium">
          <color theme="0"/>
        </horizontal>
      </border>
    </dxf>
    <dxf>
      <font>
        <b val="0"/>
        <i val="0"/>
        <color theme="1" tint="0.34998626667073579"/>
      </font>
      <fill>
        <patternFill patternType="solid">
          <fgColor auto="1"/>
          <bgColor theme="5" tint="0.79998168889431442"/>
        </patternFill>
      </fill>
      <border>
        <left/>
        <right/>
        <top style="medium">
          <color theme="0"/>
        </top>
        <bottom style="medium">
          <color theme="0"/>
        </bottom>
        <vertical style="medium">
          <color theme="0"/>
        </vertical>
        <horizontal style="medium">
          <color theme="0"/>
        </horizontal>
      </border>
    </dxf>
    <dxf>
      <font>
        <b/>
        <i val="0"/>
        <sz val="11"/>
        <color theme="1" tint="0.34998626667073579"/>
        <name val="Franklin Gothic Book"/>
        <scheme val="minor"/>
      </font>
      <border>
        <vertical/>
        <horizontal/>
      </border>
    </dxf>
    <dxf>
      <font>
        <color theme="1" tint="0.34998626667073579"/>
      </font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</dxfs>
  <tableStyles count="6" defaultTableStyle="Dohodek" defaultPivotStyle="Vrtilna tabela za delni proračun">
    <tableStyle name="Časovnica proračuna za delni proračun" pivot="0" table="0" count="9" xr9:uid="{F385DDDE-F2F1-4A12-AC59-2D89F45BE5B2}">
      <tableStyleElement type="wholeTable" dxfId="139"/>
      <tableStyleElement type="headerRow" dxfId="138"/>
    </tableStyle>
    <tableStyle name="Dohodek" pivot="0" count="3" xr9:uid="{46756BC4-6807-49C4-9F68-6C7C1F1D3413}">
      <tableStyleElement type="wholeTable" dxfId="137"/>
      <tableStyleElement type="headerRow" dxfId="136"/>
      <tableStyleElement type="firstRowStripe" dxfId="135"/>
    </tableStyle>
    <tableStyle name="Razčlenjevalniki proračuna za domačo stran" pivot="0" table="0" count="10" xr9:uid="{DC6AA269-7BAD-452C-8A9E-06D9EFDE3E83}">
      <tableStyleElement type="wholeTable" dxfId="134"/>
      <tableStyleElement type="headerRow" dxfId="133"/>
    </tableStyle>
    <tableStyle name="Seznami podatkov" pivot="0" count="3" xr9:uid="{7BF8F46C-72C0-43C5-ADCE-DBC75054F1DC}">
      <tableStyleElement type="wholeTable" dxfId="132"/>
      <tableStyleElement type="headerRow" dxfId="131"/>
      <tableStyleElement type="firstRowStripe" dxfId="130"/>
    </tableStyle>
    <tableStyle name="Stroški" pivot="0" count="3" xr9:uid="{64B1066B-BBC5-4BD6-8694-2CA6C246F13D}">
      <tableStyleElement type="wholeTable" dxfId="129"/>
      <tableStyleElement type="headerRow" dxfId="128"/>
      <tableStyleElement type="firstRowStripe" dxfId="127"/>
    </tableStyle>
    <tableStyle name="Vrtilna tabela za delni proračun" table="0" count="12" xr9:uid="{0D40C522-0657-447F-AF10-5BEC4964A79B}">
      <tableStyleElement type="wholeTable" dxfId="126"/>
      <tableStyleElement type="headerRow" dxfId="125"/>
      <tableStyleElement type="totalRow" dxfId="124"/>
      <tableStyleElement type="firstRowStripe" dxfId="123"/>
      <tableStyleElement type="firstHeaderCell" dxfId="122"/>
      <tableStyleElement type="firstSubtotalRow" dxfId="121"/>
      <tableStyleElement type="secondSubtotalRow" dxfId="120"/>
      <tableStyleElement type="firstColumnSubheading" dxfId="119"/>
      <tableStyleElement type="firstRowSubheading" dxfId="118"/>
      <tableStyleElement type="secondRowSubheading" dxfId="117"/>
      <tableStyleElement type="pageFieldLabels" dxfId="116"/>
      <tableStyleElement type="pageFieldValues" dxfId="115"/>
    </tableStyle>
  </tableStyles>
  <colors>
    <mruColors>
      <color rgb="FFF7F7F7"/>
      <color rgb="FFF5F5F5"/>
      <color rgb="FFFEFCF4"/>
      <color rgb="FFE7E98F"/>
    </mruColors>
  </colors>
  <extLst>
    <ext xmlns:x14="http://schemas.microsoft.com/office/spreadsheetml/2009/9/main" uri="{46F421CA-312F-682f-3DD2-61675219B42D}">
      <x14:dxfs count="8">
        <dxf>
          <font>
            <b/>
            <i val="0"/>
            <sz val="8"/>
            <color theme="0" tint="-0.24994659260841701"/>
            <name val="Franklin Gothic Book"/>
            <scheme val="minor"/>
          </font>
          <fill>
            <patternFill patternType="solid">
              <fgColor auto="1"/>
              <bgColor theme="0" tint="-0.14996795556505021"/>
            </patternFill>
          </fill>
          <border>
            <left style="thin">
              <color theme="5"/>
            </left>
            <right style="thin">
              <color theme="5"/>
            </right>
            <top style="thin">
              <color theme="5"/>
            </top>
            <bottom style="thin">
              <color theme="5"/>
            </bottom>
            <vertical/>
            <horizontal/>
          </border>
        </dxf>
        <dxf>
          <font>
            <color theme="0" tint="-0.24994659260841701"/>
          </font>
          <fill>
            <patternFill>
              <bgColor theme="0" tint="-0.14996795556505021"/>
            </patternFill>
          </fill>
        </dxf>
        <dxf>
          <font>
            <b/>
            <i val="0"/>
            <sz val="8"/>
            <color theme="3"/>
            <name val="Franklin Gothic Book"/>
            <scheme val="minor"/>
          </font>
          <fill>
            <patternFill patternType="solid">
              <fgColor auto="1"/>
              <bgColor theme="4" tint="0.79998168889431442"/>
            </patternFill>
          </fill>
          <border>
            <left style="thin">
              <color theme="5"/>
            </left>
            <right style="thin">
              <color theme="5"/>
            </right>
            <top style="thin">
              <color theme="5"/>
            </top>
            <bottom style="thin">
              <color theme="5"/>
            </bottom>
            <vertical/>
            <horizontal/>
          </border>
        </dxf>
        <dxf>
          <font>
            <color theme="3"/>
          </font>
          <fill>
            <patternFill>
              <bgColor theme="4" tint="0.79998168889431442"/>
            </patternFill>
          </fill>
        </dxf>
        <dxf>
          <font>
            <b/>
            <i val="0"/>
            <sz val="8"/>
            <color theme="0" tint="-0.24994659260841701"/>
            <name val="Franklin Gothic Book"/>
            <scheme val="minor"/>
          </font>
          <fill>
            <patternFill patternType="solid">
              <fgColor theme="4" tint="0.79989013336588644"/>
              <bgColor theme="0" tint="-0.14996795556505021"/>
            </patternFill>
          </fill>
          <border>
            <left style="thin">
              <color theme="0"/>
            </left>
            <right style="thin">
              <color theme="0"/>
            </right>
            <top style="thin">
              <color theme="0"/>
            </top>
            <bottom style="thin">
              <color theme="0"/>
            </bottom>
            <vertical/>
            <horizontal/>
          </border>
        </dxf>
        <dxf>
          <font>
            <b/>
            <i val="0"/>
            <sz val="8"/>
            <color theme="1" tint="0.34998626667073579"/>
            <name val="Franklin Gothic Book"/>
            <scheme val="minor"/>
          </font>
          <fill>
            <patternFill patternType="solid">
              <fgColor auto="1"/>
              <bgColor theme="4" tint="0.79998168889431442"/>
            </patternFill>
          </fill>
          <border>
            <left style="thin">
              <color theme="4"/>
            </left>
            <right style="thin">
              <color theme="4"/>
            </right>
            <top style="thin">
              <color theme="4"/>
            </top>
            <bottom style="thin">
              <color theme="4"/>
            </bottom>
            <vertical/>
            <horizontal/>
          </border>
        </dxf>
        <dxf>
          <font>
            <color theme="0" tint="-0.24994659260841701"/>
          </font>
          <fill>
            <patternFill patternType="solid">
              <fgColor rgb="FFFFFFFF"/>
              <bgColor theme="0" tint="-0.14996795556505021"/>
            </patternFill>
          </fill>
          <border>
            <left style="thin">
              <color theme="6"/>
            </left>
            <right style="thin">
              <color theme="6"/>
            </right>
            <top style="thin">
              <color theme="6"/>
            </top>
            <bottom style="thin">
              <color theme="6"/>
            </bottom>
            <vertical/>
            <horizontal/>
          </border>
        </dxf>
        <dxf>
          <font>
            <b/>
            <i val="0"/>
            <sz val="8"/>
            <color theme="1" tint="0.34998626667073579"/>
            <name val="Franklin Gothic Book"/>
            <scheme val="minor"/>
          </font>
          <fill>
            <patternFill patternType="solid">
              <fgColor rgb="FFFFFFFF"/>
              <bgColor theme="0" tint="-0.14996795556505021"/>
            </patternFill>
          </fill>
          <border>
            <left style="thin">
              <color theme="6"/>
            </left>
            <right style="thin">
              <color theme="6"/>
            </right>
            <top style="thin">
              <color theme="6"/>
            </top>
            <bottom style="thin">
              <color theme="6"/>
            </bottom>
            <vertical/>
            <horizontal/>
          </border>
        </dxf>
      </x14:dxfs>
    </ext>
    <ext xmlns:x14="http://schemas.microsoft.com/office/spreadsheetml/2009/9/main" uri="{EB79DEF2-80B8-43e5-95BD-54CBDDF9020C}">
      <x14:slicerStyles defaultSlicerStyle="Razčlenjevalniki proračuna za domačo stran">
        <x14:slicerStyle name="Razčlenjevalniki proračuna za domačo stran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A0A4C193-F2C1-4fcb-8827-314CF55A85BB}">
      <x15:dxfs count="7">
        <dxf>
          <fill>
            <patternFill patternType="solid">
              <fgColor theme="4" tint="0.39997558519241921"/>
              <bgColor theme="4" tint="0.39997558519241921"/>
            </patternFill>
          </fill>
          <border>
            <vertical/>
            <horizontal/>
          </border>
        </dxf>
        <dxf>
          <fill>
            <gradientFill degree="90">
              <stop position="0">
                <color theme="0" tint="-0.14999847407452621"/>
              </stop>
              <stop position="1">
                <color theme="0" tint="-0.14999847407452621"/>
              </stop>
            </gradientFill>
          </fill>
          <border>
            <vertical/>
            <horizontal/>
          </border>
        </dxf>
        <dxf>
          <fill>
            <gradientFill degree="90">
              <stop position="0">
                <color theme="4" tint="0.59999389629810485"/>
              </stop>
              <stop position="1">
                <color theme="4"/>
              </stop>
            </gradientFill>
          </fill>
          <border>
            <vertical/>
            <horizontal/>
          </border>
        </dxf>
        <dxf>
          <font>
            <sz val="9"/>
            <color theme="1" tint="0.34998626667073579"/>
          </font>
          <border>
            <left/>
            <right/>
            <top/>
            <bottom/>
            <vertical/>
            <horizontal/>
          </border>
        </dxf>
        <dxf>
          <font>
            <sz val="9"/>
            <color theme="1" tint="0.34998626667073579"/>
          </font>
          <border>
            <left/>
            <right/>
            <top/>
            <bottom/>
            <vertical/>
            <horizontal/>
          </border>
        </dxf>
        <dxf>
          <font>
            <b/>
            <i val="0"/>
            <sz val="9"/>
            <color theme="1" tint="0.34998626667073579"/>
          </font>
          <border>
            <left/>
            <right/>
            <top/>
            <bottom/>
            <vertical/>
            <horizontal/>
          </border>
        </dxf>
        <dxf>
          <font>
            <b/>
            <i val="0"/>
            <sz val="10"/>
            <color theme="1" tint="0.34998626667073579"/>
          </font>
          <border>
            <left/>
            <right/>
            <top/>
            <bottom/>
            <vertical/>
            <horizontal/>
          </border>
        </dxf>
      </x15:dxfs>
    </ext>
    <ext xmlns:x15="http://schemas.microsoft.com/office/spreadsheetml/2010/11/main" uri="{9260A510-F301-46a8-8635-F512D64BE5F5}">
      <x15:timelineStyles defaultTimelineStyle="Časovnica proračuna za delni proračun">
        <x15:timelineStyle name="Časovnica proračuna za delni proračun">
          <x15:timelineStyleElements>
            <x15:timelineStyleElement type="selectionLabel" dxfId="6"/>
            <x15:timelineStyleElement type="timeLevel" dxfId="5"/>
            <x15:timelineStyleElement type="periodLabel1" dxfId="4"/>
            <x15:timelineStyleElement type="periodLabel2" dxfId="3"/>
            <x15:timelineStyleElement type="selectedTimeBlock" dxfId="2"/>
            <x15:timelineStyleElement type="unselectedTimeBlock" dxfId="1"/>
            <x15:timelineStyleElement type="selectedTimeBlockSpace" dxfId="0"/>
          </x15:timelineStyleElements>
        </x15:timelineStyle>
      </x15:timelineStyles>
    </ext>
  </extLst>
</styleSheet>
</file>

<file path=xl/_rels/workbook.xml.rels>&#65279;<?xml version="1.0" encoding="utf-8"?><Relationships xmlns="http://schemas.openxmlformats.org/package/2006/relationships"><Relationship Type="http://schemas.microsoft.com/office/2007/relationships/slicerCache" Target="/xl/slicerCaches/slicerCache1.xml" Id="rId8" /><Relationship Type="http://schemas.openxmlformats.org/officeDocument/2006/relationships/sharedStrings" Target="/xl/sharedStrings.xml" Id="rId13" /><Relationship Type="http://schemas.openxmlformats.org/officeDocument/2006/relationships/worksheet" Target="/xl/worksheets/sheet31.xml" Id="rId3" /><Relationship Type="http://schemas.openxmlformats.org/officeDocument/2006/relationships/pivotCacheDefinition" Target="/xl/pivotCache/pivotCacheDefinition11.xml" Id="rId7" /><Relationship Type="http://schemas.openxmlformats.org/officeDocument/2006/relationships/styles" Target="/xl/styles.xml" Id="rId12" /><Relationship Type="http://schemas.openxmlformats.org/officeDocument/2006/relationships/customXml" Target="/customXml/item3.xml" Id="rId17" /><Relationship Type="http://schemas.openxmlformats.org/officeDocument/2006/relationships/worksheet" Target="/xl/worksheets/sheet22.xml" Id="rId2" /><Relationship Type="http://schemas.openxmlformats.org/officeDocument/2006/relationships/customXml" Target="/customXml/item22.xml" Id="rId16" /><Relationship Type="http://schemas.openxmlformats.org/officeDocument/2006/relationships/worksheet" Target="/xl/worksheets/sheet13.xml" Id="rId1" /><Relationship Type="http://schemas.openxmlformats.org/officeDocument/2006/relationships/worksheet" Target="/xl/worksheets/sheet64.xml" Id="rId6" /><Relationship Type="http://schemas.openxmlformats.org/officeDocument/2006/relationships/theme" Target="/xl/theme/theme11.xml" Id="rId11" /><Relationship Type="http://schemas.openxmlformats.org/officeDocument/2006/relationships/worksheet" Target="/xl/worksheets/sheet55.xml" Id="rId5" /><Relationship Type="http://schemas.openxmlformats.org/officeDocument/2006/relationships/customXml" Target="/customXml/item13.xml" Id="rId15" /><Relationship Type="http://schemas.microsoft.com/office/2011/relationships/timelineCache" Target="/xl/timelineCaches/timelineCache1.xml" Id="rId10" /><Relationship Type="http://schemas.openxmlformats.org/officeDocument/2006/relationships/worksheet" Target="/xl/worksheets/sheet46.xml" Id="rId4" /><Relationship Type="http://schemas.microsoft.com/office/2007/relationships/slicerCache" Target="/xl/slicerCaches/slicerCache22.xml" Id="rId9" /><Relationship Type="http://schemas.openxmlformats.org/officeDocument/2006/relationships/calcChain" Target="/xl/calcChain.xml" Id="rId14" /></Relationships>
</file>

<file path=xl/charts/_rels/chart12.xml.rels>&#65279;<?xml version="1.0" encoding="utf-8"?><Relationships xmlns="http://schemas.openxmlformats.org/package/2006/relationships"><Relationship Type="http://schemas.microsoft.com/office/2011/relationships/chartColorStyle" Target="/xl/charts/colors12.xml" Id="rId2" /><Relationship Type="http://schemas.microsoft.com/office/2011/relationships/chartStyle" Target="/xl/charts/style12.xml" Id="rId1" /></Relationships>
</file>

<file path=xl/charts/_rels/chart21.xml.rels>&#65279;<?xml version="1.0" encoding="utf-8"?><Relationships xmlns="http://schemas.openxmlformats.org/package/2006/relationships"><Relationship Type="http://schemas.microsoft.com/office/2011/relationships/chartColorStyle" Target="/xl/charts/colors2.xml" Id="rId2" /><Relationship Type="http://schemas.microsoft.com/office/2011/relationships/chartStyle" Target="/xl/charts/style2.xml" Id="rId1" /></Relationships>
</file>

<file path=xl/charts/_rels/chart33.xml.rels>&#65279;<?xml version="1.0" encoding="utf-8"?><Relationships xmlns="http://schemas.openxmlformats.org/package/2006/relationships"><Relationship Type="http://schemas.microsoft.com/office/2011/relationships/chartColorStyle" Target="/xl/charts/colors33.xml" Id="rId2" /><Relationship Type="http://schemas.microsoft.com/office/2011/relationships/chartStyle" Target="/xl/charts/style33.xml" Id="rId1" /></Relationships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>
        <c:manualLayout>
          <c:layoutTarget val="inner"/>
          <c:xMode val="edge"/>
          <c:yMode val="edge"/>
          <c:x val="4.5341919618460902E-2"/>
          <c:y val="0"/>
          <c:w val="0.90931616076307797"/>
          <c:h val="0.8023500180106909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'Nadzorna plošča'!$B$3</c:f>
              <c:strCache>
                <c:ptCount val="1"/>
                <c:pt idx="0">
                  <c:v>SKUPAJ MESEČNO</c:v>
                </c:pt>
              </c:strCache>
            </c:strRef>
          </c:tx>
          <c:spPr>
            <a:solidFill>
              <a:schemeClr val="dk1">
                <a:tint val="88500"/>
                <a:alpha val="70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bg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6A13-4EC3-9B00-29EEAEB2F423}"/>
              </c:ext>
            </c:extLst>
          </c:dPt>
          <c:dPt>
            <c:idx val="1"/>
            <c:invertIfNegative val="0"/>
            <c:bubble3D val="0"/>
            <c:spPr>
              <a:solidFill>
                <a:schemeClr val="bg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6A13-4EC3-9B00-29EEAEB2F423}"/>
              </c:ext>
            </c:extLst>
          </c:dPt>
          <c:dLbls>
            <c:dLbl>
              <c:idx val="0"/>
              <c:tx>
                <c:strRef>
                  <c:f>'Nadzorna plošča'!$D$4</c:f>
                  <c:strCache>
                    <c:ptCount val="1"/>
                    <c:pt idx="0">
                      <c:v>0 €</c:v>
                    </c:pt>
                  </c:strCache>
                </c:strRef>
              </c:tx>
              <c:numFmt formatCode="#,##0\ &quot;€&quot;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{589A061D-B2DA-47C3-9210-74F5998FFE3B}</c15:txfldGUID>
                      <c15:f>'Nadzorna plošča'!$D$4</c15:f>
                      <c15:dlblFieldTableCache>
                        <c:ptCount val="1"/>
                        <c:pt idx="0">
                          <c:v>0 €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1-6A13-4EC3-9B00-29EEAEB2F423}"/>
                </c:ext>
              </c:extLst>
            </c:dLbl>
            <c:dLbl>
              <c:idx val="1"/>
              <c:tx>
                <c:strRef>
                  <c:f>'Nadzorna plošča'!$D$5</c:f>
                  <c:strCache>
                    <c:ptCount val="1"/>
                    <c:pt idx="0">
                      <c:v>0 €</c:v>
                    </c:pt>
                  </c:strCache>
                </c:strRef>
              </c:tx>
              <c:numFmt formatCode="#,##0\ &quot;€&quot;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{CF8420B0-2AC4-4747-B954-A956BA4158B7}</c15:txfldGUID>
                      <c15:f>'Nadzorna plošča'!$D$5</c15:f>
                      <c15:dlblFieldTableCache>
                        <c:ptCount val="1"/>
                        <c:pt idx="0">
                          <c:v>0 €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3-6A13-4EC3-9B00-29EEAEB2F423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'Nadzorna plošča'!$B$4:$B$5</c:f>
              <c:strCache>
                <c:ptCount val="2"/>
                <c:pt idx="0">
                  <c:v>DOHODEK</c:v>
                </c:pt>
                <c:pt idx="1">
                  <c:v>STROŠKI</c:v>
                </c:pt>
              </c:strCache>
            </c:strRef>
          </c:cat>
          <c:val>
            <c:numRef>
              <c:f>'Nadzorna plošča'!$D$4:$D$5</c:f>
              <c:numCache>
                <c:formatCode>#,##0\ "€"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A13-4EC3-9B00-29EEAEB2F423}"/>
            </c:ext>
          </c:extLst>
        </c:ser>
        <c:dLbls>
          <c:dLblPos val="inBase"/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-1860767168"/>
        <c:axId val="-1860764416"/>
      </c:barChart>
      <c:catAx>
        <c:axId val="-1860767168"/>
        <c:scaling>
          <c:orientation val="minMax"/>
        </c:scaling>
        <c:delete val="1"/>
        <c:axPos val="l"/>
        <c:numFmt formatCode="General" sourceLinked="0"/>
        <c:majorTickMark val="none"/>
        <c:minorTickMark val="none"/>
        <c:tickLblPos val="nextTo"/>
        <c:crossAx val="-1860764416"/>
        <c:crosses val="autoZero"/>
        <c:auto val="1"/>
        <c:lblAlgn val="ctr"/>
        <c:lblOffset val="100"/>
        <c:noMultiLvlLbl val="0"/>
      </c:catAx>
      <c:valAx>
        <c:axId val="-1860764416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0">
                    <a:schemeClr val="tx1">
                      <a:lumMod val="5000"/>
                      <a:lumOff val="95000"/>
                    </a:schemeClr>
                  </a:gs>
                  <a:gs pos="100000">
                    <a:schemeClr val="tx1">
                      <a:lumMod val="15000"/>
                      <a:lumOff val="8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#,##0\ &quot;€&quot;" sourceLinked="0"/>
        <c:majorTickMark val="none"/>
        <c:minorTickMark val="none"/>
        <c:tickLblPos val="low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8607671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>
        <c:manualLayout>
          <c:layoutTarget val="inner"/>
          <c:xMode val="edge"/>
          <c:yMode val="edge"/>
          <c:x val="3.73988456500738E-2"/>
          <c:y val="8.7619215119552705E-3"/>
          <c:w val="0.88491656019730502"/>
          <c:h val="0.861900469704318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'Nadzorna plošča'!$I$3</c:f>
              <c:strCache>
                <c:ptCount val="1"/>
                <c:pt idx="0">
                  <c:v>SKUPAJ LETNO</c:v>
                </c:pt>
              </c:strCache>
            </c:strRef>
          </c:tx>
          <c:spPr>
            <a:solidFill>
              <a:schemeClr val="bg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E547-40B9-8668-D8C6190539C6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E547-40B9-8668-D8C6190539C6}"/>
              </c:ext>
            </c:extLst>
          </c:dPt>
          <c:dLbls>
            <c:dLbl>
              <c:idx val="0"/>
              <c:tx>
                <c:strRef>
                  <c:f>'Nadzorna plošča'!$L$4</c:f>
                  <c:strCache>
                    <c:ptCount val="1"/>
                    <c:pt idx="0">
                      <c:v>10,742 €</c:v>
                    </c:pt>
                  </c:strCache>
                </c:strRef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separator>, </c:separator>
              <c:extLst>
                <c:ext xmlns:c15="http://schemas.microsoft.com/office/drawing/2012/chart" uri="{CE6537A1-D6FC-4f65-9D91-7224C49458BB}">
                  <c15:dlblFieldTable>
                    <c15:dlblFTEntry>
                      <c15:txfldGUID>{27C9E22F-8F11-4A26-AB46-45B5402BB194}</c15:txfldGUID>
                      <c15:f>'Nadzorna plošča'!$L$4</c15:f>
                      <c15:dlblFieldTableCache>
                        <c:ptCount val="1"/>
                        <c:pt idx="0">
                          <c:v>10,742 €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1-E547-40B9-8668-D8C6190539C6}"/>
                </c:ext>
              </c:extLst>
            </c:dLbl>
            <c:dLbl>
              <c:idx val="1"/>
              <c:tx>
                <c:strRef>
                  <c:f>'Nadzorna plošča'!$L$5</c:f>
                  <c:strCache>
                    <c:ptCount val="1"/>
                    <c:pt idx="0">
                      <c:v>13,200 €</c:v>
                    </c:pt>
                  </c:strCache>
                </c:strRef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separator>, </c:separator>
              <c:extLst>
                <c:ext xmlns:c15="http://schemas.microsoft.com/office/drawing/2012/chart" uri="{CE6537A1-D6FC-4f65-9D91-7224C49458BB}">
                  <c15:dlblFieldTable>
                    <c15:dlblFTEntry>
                      <c15:txfldGUID>{65816D5D-60B4-4614-817C-F505EF745418}</c15:txfldGUID>
                      <c15:f>'Nadzorna plošča'!$L$5</c15:f>
                      <c15:dlblFieldTableCache>
                        <c:ptCount val="1"/>
                        <c:pt idx="0">
                          <c:v>13,200 €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3-E547-40B9-8668-D8C6190539C6}"/>
                </c:ext>
              </c:extLst>
            </c:dLbl>
            <c:numFmt formatCode="#,##0\ &quot;€&quot;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eparator>,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'Nadzorna plošča'!$I$4:$J$5</c:f>
              <c:strCache>
                <c:ptCount val="2"/>
                <c:pt idx="0">
                  <c:v>DOHODEK</c:v>
                </c:pt>
                <c:pt idx="1">
                  <c:v>STROŠKI</c:v>
                </c:pt>
              </c:strCache>
            </c:strRef>
          </c:cat>
          <c:val>
            <c:numRef>
              <c:f>'Nadzorna plošča'!$L$4:$L$5</c:f>
              <c:numCache>
                <c:formatCode>#,##0\ "€"</c:formatCode>
                <c:ptCount val="2"/>
                <c:pt idx="0">
                  <c:v>10742</c:v>
                </c:pt>
                <c:pt idx="1">
                  <c:v>13200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547-40B9-8668-D8C6190539C6}"/>
            </c:ext>
          </c:extLst>
        </c:ser>
        <c:dLbls>
          <c:dLblPos val="inBase"/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-1860741872"/>
        <c:axId val="-1860739120"/>
      </c:barChart>
      <c:catAx>
        <c:axId val="-1860741872"/>
        <c:scaling>
          <c:orientation val="minMax"/>
        </c:scaling>
        <c:delete val="1"/>
        <c:axPos val="l"/>
        <c:numFmt formatCode="General" sourceLinked="0"/>
        <c:majorTickMark val="none"/>
        <c:minorTickMark val="none"/>
        <c:tickLblPos val="nextTo"/>
        <c:crossAx val="-1860739120"/>
        <c:crosses val="autoZero"/>
        <c:auto val="1"/>
        <c:lblAlgn val="ctr"/>
        <c:lblOffset val="100"/>
        <c:noMultiLvlLbl val="0"/>
      </c:catAx>
      <c:valAx>
        <c:axId val="-1860739120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0">
                    <a:schemeClr val="tx1">
                      <a:lumMod val="5000"/>
                      <a:lumOff val="95000"/>
                    </a:schemeClr>
                  </a:gs>
                  <a:gs pos="100000">
                    <a:schemeClr val="tx1">
                      <a:lumMod val="15000"/>
                      <a:lumOff val="8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#,##0\ &quot;€&quot;" sourceLinked="0"/>
        <c:majorTickMark val="none"/>
        <c:minorTickMark val="none"/>
        <c:tickLblPos val="low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8607418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pivotSource>
    <c:name>[Office_65244464_TF03428919_Win32.xltx]Vrtilna tabela kategorije!Kategorija_skupaj</c:name>
    <c:fmtId val="2"/>
  </c:pivotSource>
  <c:chart>
    <c:autoTitleDeleted val="1"/>
    <c:pivotFmts>
      <c:pivotFmt>
        <c:idx val="0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dLbl>
          <c:idx val="0"/>
          <c:showLegendKey val="0"/>
          <c:showVal val="1"/>
          <c:showCatName val="1"/>
          <c:showSerName val="0"/>
          <c:showPercent val="0"/>
          <c:showBubbleSize val="0"/>
          <c:separator>
</c:separator>
          <c:extLst>
            <c:ext xmlns:c15="http://schemas.microsoft.com/office/drawing/2012/chart" uri="{CE6537A1-D6FC-4f65-9D91-7224C49458BB}"/>
          </c:extLst>
        </c:dLbl>
      </c:pivotFmt>
      <c:pivotFmt>
        <c:idx val="2"/>
        <c:dLbl>
          <c:idx val="0"/>
          <c:layout>
            <c:manualLayout>
              <c:x val="0.101993131563412"/>
              <c:y val="-0.15701099299208399"/>
            </c:manualLayout>
          </c:layout>
          <c:showLegendKey val="0"/>
          <c:showVal val="1"/>
          <c:showCatName val="1"/>
          <c:showSerName val="0"/>
          <c:showPercent val="0"/>
          <c:showBubbleSize val="0"/>
          <c:separator>
</c:separator>
          <c:extLst>
            <c:ext xmlns:c15="http://schemas.microsoft.com/office/drawing/2012/chart" uri="{CE6537A1-D6FC-4f65-9D91-7224C49458BB}"/>
          </c:extLst>
        </c:dLbl>
      </c:pivotFmt>
      <c:pivotFmt>
        <c:idx val="3"/>
        <c:dLbl>
          <c:idx val="0"/>
          <c:layout>
            <c:manualLayout>
              <c:x val="-9.4295536728437296E-2"/>
              <c:y val="-0.146425982228573"/>
            </c:manualLayout>
          </c:layout>
          <c:showLegendKey val="0"/>
          <c:showVal val="1"/>
          <c:showCatName val="1"/>
          <c:showSerName val="0"/>
          <c:showPercent val="0"/>
          <c:showBubbleSize val="0"/>
          <c:separator>
</c:separator>
          <c:extLst>
            <c:ext xmlns:c15="http://schemas.microsoft.com/office/drawing/2012/chart" uri="{CE6537A1-D6FC-4f65-9D91-7224C49458BB}"/>
          </c:extLst>
        </c:dLbl>
      </c:pivotFmt>
      <c:pivotFmt>
        <c:idx val="4"/>
        <c:dLbl>
          <c:idx val="0"/>
          <c:layout>
            <c:manualLayout>
              <c:x val="-0.128934713485823"/>
              <c:y val="-0.132312634543891"/>
            </c:manualLayout>
          </c:layout>
          <c:showLegendKey val="0"/>
          <c:showVal val="1"/>
          <c:showCatName val="1"/>
          <c:showSerName val="0"/>
          <c:showPercent val="0"/>
          <c:showBubbleSize val="0"/>
          <c:separator>
</c:separator>
          <c:extLst>
            <c:ext xmlns:c15="http://schemas.microsoft.com/office/drawing/2012/chart" uri="{CE6537A1-D6FC-4f65-9D91-7224C49458BB}"/>
          </c:extLst>
        </c:dLbl>
      </c:pivotFmt>
      <c:pivotFmt>
        <c:idx val="5"/>
        <c:dLbl>
          <c:idx val="0"/>
          <c:layout>
            <c:manualLayout>
              <c:x val="0.272008522991182"/>
              <c:y val="9.9935381064485407E-2"/>
            </c:manualLayout>
          </c:layout>
          <c:showLegendKey val="0"/>
          <c:showVal val="1"/>
          <c:showCatName val="1"/>
          <c:showSerName val="0"/>
          <c:showPercent val="0"/>
          <c:showBubbleSize val="0"/>
          <c:separator>
</c:separator>
          <c:extLst>
            <c:ext xmlns:c15="http://schemas.microsoft.com/office/drawing/2012/chart" uri="{CE6537A1-D6FC-4f65-9D91-7224C49458BB}">
              <c15:layout>
                <c:manualLayout>
                  <c:w val="0.122621776556399"/>
                  <c:h val="5.3142032647118101E-2"/>
                </c:manualLayout>
              </c15:layout>
            </c:ext>
          </c:extLst>
        </c:dLbl>
      </c:pivotFmt>
      <c:pivotFmt>
        <c:idx val="6"/>
        <c:dLbl>
          <c:idx val="0"/>
          <c:layout>
            <c:manualLayout>
              <c:x val="-0.203986263126824"/>
              <c:y val="-0.109378444556283"/>
            </c:manualLayout>
          </c:layout>
          <c:showLegendKey val="0"/>
          <c:showVal val="1"/>
          <c:showCatName val="1"/>
          <c:showSerName val="0"/>
          <c:showPercent val="0"/>
          <c:showBubbleSize val="0"/>
          <c:separator>
</c:separator>
          <c:extLst>
            <c:ext xmlns:c15="http://schemas.microsoft.com/office/drawing/2012/chart" uri="{CE6537A1-D6FC-4f65-9D91-7224C49458BB}"/>
          </c:extLst>
        </c:dLbl>
      </c:pivotFmt>
      <c:pivotFmt>
        <c:idx val="7"/>
        <c:dLbl>
          <c:idx val="0"/>
          <c:layout>
            <c:manualLayout>
              <c:x val="-0.138234256600233"/>
              <c:y val="-7.0566738423408507E-2"/>
            </c:manualLayout>
          </c:layout>
          <c:showLegendKey val="0"/>
          <c:showVal val="1"/>
          <c:showCatName val="1"/>
          <c:showSerName val="0"/>
          <c:showPercent val="0"/>
          <c:showBubbleSize val="0"/>
          <c:separator>
</c:separator>
          <c:extLst>
            <c:ext xmlns:c15="http://schemas.microsoft.com/office/drawing/2012/chart" uri="{CE6537A1-D6FC-4f65-9D91-7224C49458BB}"/>
          </c:extLst>
        </c:dLbl>
      </c:pivotFmt>
      <c:pivotFmt>
        <c:idx val="8"/>
        <c:dLbl>
          <c:idx val="0"/>
          <c:layout>
            <c:manualLayout>
              <c:x val="-2.8865980631154298E-2"/>
              <c:y val="-0.15524682453149899"/>
            </c:manualLayout>
          </c:layout>
          <c:showLegendKey val="0"/>
          <c:showVal val="1"/>
          <c:showCatName val="1"/>
          <c:showSerName val="0"/>
          <c:showPercent val="0"/>
          <c:showBubbleSize val="0"/>
          <c:separator>
</c:separator>
          <c:extLst>
            <c:ext xmlns:c15="http://schemas.microsoft.com/office/drawing/2012/chart" uri="{CE6537A1-D6FC-4f65-9D91-7224C49458BB}"/>
          </c:extLst>
        </c:dLbl>
      </c:pivotFmt>
      <c:pivotFmt>
        <c:idx val="9"/>
        <c:dLbl>
          <c:idx val="0"/>
          <c:layout>
            <c:manualLayout>
              <c:x val="0.19821306700059299"/>
              <c:y val="-8.4680086108090205E-2"/>
            </c:manualLayout>
          </c:layout>
          <c:showLegendKey val="0"/>
          <c:showVal val="1"/>
          <c:showCatName val="1"/>
          <c:showSerName val="0"/>
          <c:showPercent val="0"/>
          <c:showBubbleSize val="0"/>
          <c:separator>
</c:separator>
          <c:extLst>
            <c:ext xmlns:c15="http://schemas.microsoft.com/office/drawing/2012/chart" uri="{CE6537A1-D6FC-4f65-9D91-7224C49458BB}"/>
          </c:extLst>
        </c:dLbl>
      </c:pivotFmt>
      <c:pivotFmt>
        <c:idx val="10"/>
      </c:pivotFmt>
      <c:pivotFmt>
        <c:idx val="11"/>
      </c:pivotFmt>
      <c:pivotFmt>
        <c:idx val="12"/>
      </c:pivotFmt>
      <c:pivotFmt>
        <c:idx val="13"/>
      </c:pivotFmt>
      <c:pivotFmt>
        <c:idx val="14"/>
      </c:pivotFmt>
      <c:pivotFmt>
        <c:idx val="15"/>
        <c:dLbl>
          <c:idx val="0"/>
          <c:layout>
            <c:manualLayout>
              <c:x val="0.272008522991182"/>
              <c:y val="9.9935381064485407E-2"/>
            </c:manualLayout>
          </c:layout>
          <c:showLegendKey val="0"/>
          <c:showVal val="1"/>
          <c:showCatName val="1"/>
          <c:showSerName val="0"/>
          <c:showPercent val="0"/>
          <c:showBubbleSize val="0"/>
          <c:separator>
</c:separator>
          <c:extLst>
            <c:ext xmlns:c15="http://schemas.microsoft.com/office/drawing/2012/chart" uri="{CE6537A1-D6FC-4f65-9D91-7224C49458BB}">
              <c15:layout>
                <c:manualLayout>
                  <c:w val="0.122621776556399"/>
                  <c:h val="5.3142032647118101E-2"/>
                </c:manualLayout>
              </c15:layout>
            </c:ext>
          </c:extLst>
        </c:dLbl>
      </c:pivotFmt>
      <c:pivotFmt>
        <c:idx val="16"/>
      </c:pivotFmt>
      <c:pivotFmt>
        <c:idx val="17"/>
      </c:pivotFmt>
      <c:pivotFmt>
        <c:idx val="18"/>
      </c:pivotFmt>
      <c:pivotFmt>
        <c:idx val="19"/>
      </c:pivotFmt>
      <c:pivotFmt>
        <c:idx val="20"/>
        <c:dLbl>
          <c:idx val="0"/>
          <c:showLegendKey val="1"/>
          <c:showVal val="1"/>
          <c:showCatName val="1"/>
          <c:showSerName val="1"/>
          <c:showPercent val="1"/>
          <c:showBubbleSize val="1"/>
          <c:extLst>
            <c:ext xmlns:c15="http://schemas.microsoft.com/office/drawing/2012/chart" uri="{CE6537A1-D6FC-4f65-9D91-7224C49458BB}"/>
          </c:extLst>
        </c:dLbl>
      </c:pivotFmt>
      <c:pivotFmt>
        <c:idx val="21"/>
        <c:dLbl>
          <c:idx val="0"/>
          <c:showLegendKey val="0"/>
          <c:showVal val="1"/>
          <c:showCatName val="1"/>
          <c:showSerName val="0"/>
          <c:showPercent val="0"/>
          <c:showBubbleSize val="1"/>
          <c:extLst>
            <c:ext xmlns:c15="http://schemas.microsoft.com/office/drawing/2012/chart" uri="{CE6537A1-D6FC-4f65-9D91-7224C49458BB}"/>
          </c:extLst>
        </c:dLbl>
      </c:pivotFmt>
      <c:pivotFmt>
        <c:idx val="22"/>
        <c:dLbl>
          <c:idx val="0"/>
          <c:layout>
            <c:manualLayout>
              <c:x val="0.272008522991182"/>
              <c:y val="9.9935381064485407E-2"/>
            </c:manualLayout>
          </c:layout>
          <c:showLegendKey val="0"/>
          <c:showVal val="1"/>
          <c:showCatName val="1"/>
          <c:showSerName val="0"/>
          <c:showPercent val="0"/>
          <c:showBubbleSize val="0"/>
          <c:separator> </c:separator>
          <c:extLst>
            <c:ext xmlns:c15="http://schemas.microsoft.com/office/drawing/2012/chart" uri="{CE6537A1-D6FC-4f65-9D91-7224C49458BB}">
              <c15:layout>
                <c:manualLayout>
                  <c:w val="0.122621776556399"/>
                  <c:h val="5.3142032647118101E-2"/>
                </c:manualLayout>
              </c15:layout>
            </c:ext>
          </c:extLst>
        </c:dLbl>
      </c:pivotFmt>
      <c:pivotFmt>
        <c:idx val="23"/>
        <c:dLbl>
          <c:idx val="0"/>
          <c:showLegendKey val="1"/>
          <c:showVal val="1"/>
          <c:showCatName val="1"/>
          <c:showSerName val="0"/>
          <c:showPercent val="0"/>
          <c:showBubbleSize val="1"/>
          <c:separator> </c:separator>
          <c:extLst>
            <c:ext xmlns:c15="http://schemas.microsoft.com/office/drawing/2012/chart" uri="{CE6537A1-D6FC-4f65-9D91-7224C49458BB}"/>
          </c:extLst>
        </c:dLbl>
      </c:pivotFmt>
      <c:pivotFmt>
        <c:idx val="24"/>
        <c:dLbl>
          <c:idx val="0"/>
          <c:layout>
            <c:manualLayout>
              <c:x val="-0.16753559223738601"/>
              <c:y val="-5.1160885356971102E-2"/>
            </c:manualLayout>
          </c:layout>
          <c:showLegendKey val="1"/>
          <c:showVal val="1"/>
          <c:showCatName val="1"/>
          <c:showSerName val="0"/>
          <c:showPercent val="0"/>
          <c:showBubbleSize val="1"/>
          <c:separator> </c:separator>
          <c:extLst>
            <c:ext xmlns:c15="http://schemas.microsoft.com/office/drawing/2012/chart" uri="{CE6537A1-D6FC-4f65-9D91-7224C49458BB}"/>
          </c:extLst>
        </c:dLbl>
      </c:pivotFmt>
      <c:pivotFmt>
        <c:idx val="25"/>
        <c:dLbl>
          <c:idx val="0"/>
          <c:layout>
            <c:manualLayout>
              <c:x val="-0.198957482871196"/>
              <c:y val="-8.7326338798968006E-2"/>
            </c:manualLayout>
          </c:layout>
          <c:showLegendKey val="1"/>
          <c:showVal val="1"/>
          <c:showCatName val="1"/>
          <c:showSerName val="0"/>
          <c:showPercent val="0"/>
          <c:showBubbleSize val="1"/>
          <c:separator> </c:separator>
          <c:extLst>
            <c:ext xmlns:c15="http://schemas.microsoft.com/office/drawing/2012/chart" uri="{CE6537A1-D6FC-4f65-9D91-7224C49458BB}">
              <c15:layout>
                <c:manualLayout>
                  <c:w val="8.5725494683922404E-2"/>
                  <c:h val="7.01625076974004E-2"/>
                </c:manualLayout>
              </c15:layout>
            </c:ext>
          </c:extLst>
        </c:dLbl>
      </c:pivotFmt>
      <c:pivotFmt>
        <c:idx val="26"/>
        <c:dLbl>
          <c:idx val="0"/>
          <c:layout>
            <c:manualLayout>
              <c:x val="-0.114458165821653"/>
              <c:y val="-0.13319471877418301"/>
            </c:manualLayout>
          </c:layout>
          <c:showLegendKey val="1"/>
          <c:showVal val="1"/>
          <c:showCatName val="1"/>
          <c:showSerName val="0"/>
          <c:showPercent val="0"/>
          <c:showBubbleSize val="1"/>
          <c:separator> </c:separator>
          <c:extLst>
            <c:ext xmlns:c15="http://schemas.microsoft.com/office/drawing/2012/chart" uri="{CE6537A1-D6FC-4f65-9D91-7224C49458BB}">
              <c15:layout>
                <c:manualLayout>
                  <c:w val="7.6676869893673602E-2"/>
                  <c:h val="6.6634170776229906E-2"/>
                </c:manualLayout>
              </c15:layout>
            </c:ext>
          </c:extLst>
        </c:dLbl>
      </c:pivotFmt>
      <c:pivotFmt>
        <c:idx val="27"/>
        <c:dLbl>
          <c:idx val="0"/>
          <c:layout>
            <c:manualLayout>
              <c:x val="-7.0672156077799406E-2"/>
              <c:y val="-0.108496360325991"/>
            </c:manualLayout>
          </c:layout>
          <c:showLegendKey val="1"/>
          <c:showVal val="1"/>
          <c:showCatName val="1"/>
          <c:showSerName val="0"/>
          <c:showPercent val="0"/>
          <c:showBubbleSize val="1"/>
          <c:separator> </c:separator>
          <c:extLst>
            <c:ext xmlns:c15="http://schemas.microsoft.com/office/drawing/2012/chart" uri="{CE6537A1-D6FC-4f65-9D91-7224C49458BB}">
              <c15:layout>
                <c:manualLayout>
                  <c:w val="0.140025469557926"/>
                  <c:h val="6.6634170776229906E-2"/>
                </c:manualLayout>
              </c15:layout>
            </c:ext>
          </c:extLst>
        </c:dLbl>
      </c:pivotFmt>
      <c:pivotFmt>
        <c:idx val="28"/>
        <c:dLbl>
          <c:idx val="0"/>
          <c:layout>
            <c:manualLayout>
              <c:x val="0.111385463383488"/>
              <c:y val="-0.10496802340482"/>
            </c:manualLayout>
          </c:layout>
          <c:showLegendKey val="1"/>
          <c:showVal val="1"/>
          <c:showCatName val="1"/>
          <c:showSerName val="0"/>
          <c:showPercent val="0"/>
          <c:showBubbleSize val="1"/>
          <c:separator> </c:separator>
          <c:extLst>
            <c:ext xmlns:c15="http://schemas.microsoft.com/office/drawing/2012/chart" uri="{CE6537A1-D6FC-4f65-9D91-7224C49458BB}">
              <c15:layout>
                <c:manualLayout>
                  <c:w val="0.13852903927603299"/>
                  <c:h val="7.3690844618570797E-2"/>
                </c:manualLayout>
              </c15:layout>
            </c:ext>
          </c:extLst>
        </c:dLbl>
      </c:pivotFmt>
      <c:pivotFmt>
        <c:idx val="29"/>
        <c:dLbl>
          <c:idx val="0"/>
          <c:layout>
            <c:manualLayout>
              <c:x val="-1.30589853622021E-2"/>
              <c:y val="-0.112906781477454"/>
            </c:manualLayout>
          </c:layout>
          <c:showLegendKey val="1"/>
          <c:showVal val="1"/>
          <c:showCatName val="1"/>
          <c:showSerName val="0"/>
          <c:showPercent val="0"/>
          <c:showBubbleSize val="1"/>
          <c:separator> </c:separator>
          <c:extLst>
            <c:ext xmlns:c15="http://schemas.microsoft.com/office/drawing/2012/chart" uri="{CE6537A1-D6FC-4f65-9D91-7224C49458BB}">
              <c15:layout>
                <c:manualLayout>
                  <c:w val="9.3130586587363506E-2"/>
                  <c:h val="6.8398339236815195E-2"/>
                </c:manualLayout>
              </c15:layout>
            </c:ext>
          </c:extLst>
        </c:dLbl>
      </c:pivotFmt>
      <c:pivotFmt>
        <c:idx val="30"/>
        <c:dLbl>
          <c:idx val="0"/>
          <c:layout>
            <c:manualLayout>
              <c:x val="0.192044023357861"/>
              <c:y val="-5.8217628654763202E-2"/>
            </c:manualLayout>
          </c:layout>
          <c:showLegendKey val="0"/>
          <c:showVal val="1"/>
          <c:showCatName val="1"/>
          <c:showSerName val="0"/>
          <c:showPercent val="0"/>
          <c:showBubbleSize val="1"/>
          <c:separator> </c:separator>
          <c:extLst>
            <c:ext xmlns:c15="http://schemas.microsoft.com/office/drawing/2012/chart" uri="{CE6537A1-D6FC-4f65-9D91-7224C49458BB}">
              <c15:layout>
                <c:manualLayout>
                  <c:w val="7.7140678600284798E-2"/>
                  <c:h val="6.4870002315644701E-2"/>
                </c:manualLayout>
              </c15:layout>
            </c:ext>
          </c:extLst>
        </c:dLbl>
      </c:pivotFmt>
      <c:pivotFmt>
        <c:idx val="31"/>
        <c:dLbl>
          <c:idx val="0"/>
          <c:showLegendKey val="1"/>
          <c:showVal val="1"/>
          <c:showCatName val="1"/>
          <c:showSerName val="0"/>
          <c:showPercent val="0"/>
          <c:showBubbleSize val="1"/>
          <c:separator> </c:separator>
          <c:extLst>
            <c:ext xmlns:c15="http://schemas.microsoft.com/office/drawing/2012/chart" uri="{CE6537A1-D6FC-4f65-9D91-7224C49458BB}"/>
          </c:extLst>
        </c:dLbl>
      </c:pivotFmt>
      <c:pivotFmt>
        <c:idx val="32"/>
        <c:dLbl>
          <c:idx val="0"/>
          <c:layout>
            <c:manualLayout>
              <c:x val="0.272008522991182"/>
              <c:y val="9.9935381064485407E-2"/>
            </c:manualLayout>
          </c:layout>
          <c:showLegendKey val="0"/>
          <c:showVal val="1"/>
          <c:showCatName val="1"/>
          <c:showSerName val="0"/>
          <c:showPercent val="0"/>
          <c:showBubbleSize val="0"/>
          <c:separator> </c:separator>
          <c:extLst>
            <c:ext xmlns:c15="http://schemas.microsoft.com/office/drawing/2012/chart" uri="{CE6537A1-D6FC-4f65-9D91-7224C49458BB}">
              <c15:layout>
                <c:manualLayout>
                  <c:w val="0.122621776556399"/>
                  <c:h val="5.3142032647118101E-2"/>
                </c:manualLayout>
              </c15:layout>
            </c:ext>
          </c:extLst>
        </c:dLbl>
      </c:pivotFmt>
      <c:pivotFmt>
        <c:idx val="33"/>
        <c:spPr>
          <a:solidFill>
            <a:schemeClr val="accent3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4"/>
        <c:spPr>
          <a:solidFill>
            <a:schemeClr val="accent1">
              <a:lumMod val="40000"/>
              <a:lumOff val="60000"/>
            </a:schemeClr>
          </a:solidFill>
          <a:ln>
            <a:noFill/>
          </a:ln>
          <a:effectLst/>
        </c:spPr>
        <c:dLbl>
          <c:idx val="0"/>
          <c:layout>
            <c:manualLayout>
              <c:x val="3.1152647975077313E-3"/>
              <c:y val="-3.5724537933341141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5"/>
        <c:spPr>
          <a:solidFill>
            <a:schemeClr val="accent1">
              <a:lumMod val="60000"/>
              <a:lumOff val="40000"/>
            </a:schemeClr>
          </a:solidFill>
          <a:ln>
            <a:noFill/>
          </a:ln>
          <a:effectLst/>
        </c:spPr>
      </c:pivotFmt>
      <c:pivotFmt>
        <c:idx val="36"/>
        <c:spPr>
          <a:solidFill>
            <a:schemeClr val="accent3">
              <a:tint val="72000"/>
            </a:schemeClr>
          </a:solidFill>
          <a:ln>
            <a:noFill/>
          </a:ln>
          <a:effectLst/>
        </c:spPr>
      </c:pivotFmt>
      <c:pivotFmt>
        <c:idx val="37"/>
        <c:spPr>
          <a:solidFill>
            <a:schemeClr val="accent3">
              <a:tint val="86000"/>
            </a:schemeClr>
          </a:solidFill>
          <a:ln>
            <a:noFill/>
          </a:ln>
          <a:effectLst/>
        </c:spPr>
      </c:pivotFmt>
      <c:pivotFmt>
        <c:idx val="38"/>
        <c:spPr>
          <a:solidFill>
            <a:schemeClr val="accent3"/>
          </a:solidFill>
          <a:ln>
            <a:noFill/>
          </a:ln>
          <a:effectLst/>
        </c:spPr>
      </c:pivotFmt>
      <c:pivotFmt>
        <c:idx val="39"/>
        <c:spPr>
          <a:solidFill>
            <a:schemeClr val="accent3">
              <a:shade val="86000"/>
            </a:schemeClr>
          </a:solidFill>
          <a:ln>
            <a:noFill/>
          </a:ln>
          <a:effectLst/>
        </c:spPr>
      </c:pivotFmt>
      <c:pivotFmt>
        <c:idx val="40"/>
        <c:spPr>
          <a:solidFill>
            <a:srgbClr val="E7E98F"/>
          </a:solidFill>
          <a:ln>
            <a:noFill/>
          </a:ln>
          <a:effectLst/>
        </c:spPr>
      </c:pivotFmt>
      <c:pivotFmt>
        <c:idx val="41"/>
        <c:spPr>
          <a:solidFill>
            <a:schemeClr val="accent6">
              <a:lumMod val="75000"/>
            </a:schemeClr>
          </a:solidFill>
          <a:ln>
            <a:noFill/>
          </a:ln>
          <a:effectLst/>
        </c:spPr>
        <c:dLbl>
          <c:idx val="0"/>
          <c:layout>
            <c:manualLayout>
              <c:x val="-1.5576323987538998E-2"/>
              <c:y val="-2.6793403450005832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2"/>
        <c:spPr>
          <a:solidFill>
            <a:schemeClr val="accent3">
              <a:lumMod val="75000"/>
            </a:schemeClr>
          </a:solidFill>
          <a:ln>
            <a:noFill/>
          </a:ln>
          <a:effectLst/>
        </c:spPr>
      </c:pivotFmt>
      <c:pivotFmt>
        <c:idx val="43"/>
        <c:spPr>
          <a:solidFill>
            <a:schemeClr val="accent3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4"/>
        <c:spPr>
          <a:solidFill>
            <a:schemeClr val="accent1">
              <a:lumMod val="40000"/>
              <a:lumOff val="60000"/>
            </a:schemeClr>
          </a:solidFill>
          <a:ln>
            <a:noFill/>
          </a:ln>
          <a:effectLst/>
        </c:spPr>
        <c:dLbl>
          <c:idx val="0"/>
          <c:layout>
            <c:manualLayout>
              <c:x val="3.1152647975077313E-3"/>
              <c:y val="-3.5724537933341141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5"/>
        <c:spPr>
          <a:solidFill>
            <a:schemeClr val="accent1">
              <a:lumMod val="60000"/>
              <a:lumOff val="40000"/>
            </a:schemeClr>
          </a:solidFill>
          <a:ln>
            <a:noFill/>
          </a:ln>
          <a:effectLst/>
        </c:spPr>
      </c:pivotFmt>
      <c:pivotFmt>
        <c:idx val="46"/>
        <c:spPr>
          <a:solidFill>
            <a:schemeClr val="accent3">
              <a:tint val="72000"/>
            </a:schemeClr>
          </a:solidFill>
          <a:ln>
            <a:noFill/>
          </a:ln>
          <a:effectLst/>
        </c:spPr>
      </c:pivotFmt>
      <c:pivotFmt>
        <c:idx val="47"/>
        <c:spPr>
          <a:solidFill>
            <a:schemeClr val="accent3">
              <a:tint val="86000"/>
            </a:schemeClr>
          </a:solidFill>
          <a:ln>
            <a:noFill/>
          </a:ln>
          <a:effectLst/>
        </c:spPr>
      </c:pivotFmt>
      <c:pivotFmt>
        <c:idx val="48"/>
        <c:spPr>
          <a:solidFill>
            <a:schemeClr val="accent3"/>
          </a:solidFill>
          <a:ln>
            <a:noFill/>
          </a:ln>
          <a:effectLst/>
        </c:spPr>
      </c:pivotFmt>
      <c:pivotFmt>
        <c:idx val="49"/>
        <c:spPr>
          <a:solidFill>
            <a:schemeClr val="accent3">
              <a:shade val="86000"/>
            </a:schemeClr>
          </a:solidFill>
          <a:ln>
            <a:noFill/>
          </a:ln>
          <a:effectLst/>
        </c:spPr>
      </c:pivotFmt>
      <c:pivotFmt>
        <c:idx val="50"/>
        <c:spPr>
          <a:solidFill>
            <a:srgbClr val="E7E98F"/>
          </a:solidFill>
          <a:ln>
            <a:noFill/>
          </a:ln>
          <a:effectLst/>
        </c:spPr>
      </c:pivotFmt>
      <c:pivotFmt>
        <c:idx val="51"/>
        <c:spPr>
          <a:solidFill>
            <a:schemeClr val="accent6">
              <a:lumMod val="75000"/>
            </a:schemeClr>
          </a:solidFill>
          <a:ln>
            <a:noFill/>
          </a:ln>
          <a:effectLst/>
        </c:spPr>
        <c:dLbl>
          <c:idx val="0"/>
          <c:layout>
            <c:manualLayout>
              <c:x val="-1.5576323987538998E-2"/>
              <c:y val="-2.6793403450005832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2"/>
        <c:spPr>
          <a:solidFill>
            <a:schemeClr val="accent3">
              <a:lumMod val="75000"/>
            </a:schemeClr>
          </a:solidFill>
          <a:ln>
            <a:noFill/>
          </a:ln>
          <a:effectLst/>
        </c:spPr>
      </c:pivotFmt>
    </c:pivotFmts>
    <c:plotArea>
      <c:layout/>
      <c:doughnutChart>
        <c:varyColors val="1"/>
        <c:ser>
          <c:idx val="0"/>
          <c:order val="0"/>
          <c:tx>
            <c:strRef>
              <c:f>'Vrtilna tabela kategorije'!$C$3</c:f>
              <c:strCache>
                <c:ptCount val="1"/>
                <c:pt idx="0">
                  <c:v>Total</c:v>
                </c:pt>
              </c:strCache>
            </c:strRef>
          </c:tx>
          <c:spPr>
            <a:effectLst/>
          </c:spPr>
          <c:dPt>
            <c:idx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226B-4F0D-99C4-A32A7AFE75E8}"/>
              </c:ext>
            </c:extLst>
          </c:dPt>
          <c:dPt>
            <c:idx val="1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226B-4F0D-99C4-A32A7AFE75E8}"/>
              </c:ext>
            </c:extLst>
          </c:dPt>
          <c:dPt>
            <c:idx val="2"/>
            <c:bubble3D val="0"/>
            <c:spPr>
              <a:solidFill>
                <a:schemeClr val="accent3">
                  <a:tint val="72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226B-4F0D-99C4-A32A7AFE75E8}"/>
              </c:ext>
            </c:extLst>
          </c:dPt>
          <c:dPt>
            <c:idx val="3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226B-4F0D-99C4-A32A7AFE75E8}"/>
              </c:ext>
            </c:extLst>
          </c:dPt>
          <c:dPt>
            <c:idx val="4"/>
            <c:bubble3D val="0"/>
            <c:spPr>
              <a:solidFill>
                <a:schemeClr val="accent3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226B-4F0D-99C4-A32A7AFE75E8}"/>
              </c:ext>
            </c:extLst>
          </c:dPt>
          <c:dPt>
            <c:idx val="5"/>
            <c:bubble3D val="0"/>
            <c:spPr>
              <a:solidFill>
                <a:schemeClr val="accent3">
                  <a:tint val="8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226B-4F0D-99C4-A32A7AFE75E8}"/>
              </c:ext>
            </c:extLst>
          </c:dPt>
          <c:dPt>
            <c:idx val="6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226B-4F0D-99C4-A32A7AFE75E8}"/>
              </c:ext>
            </c:extLst>
          </c:dPt>
          <c:dPt>
            <c:idx val="7"/>
            <c:bubble3D val="0"/>
            <c:spPr>
              <a:solidFill>
                <a:schemeClr val="accent3">
                  <a:shade val="8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226B-4F0D-99C4-A32A7AFE75E8}"/>
              </c:ext>
            </c:extLst>
          </c:dPt>
          <c:dPt>
            <c:idx val="8"/>
            <c:bubble3D val="0"/>
            <c:spPr>
              <a:solidFill>
                <a:srgbClr val="E7E98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0-119D-490C-9A82-D882F3ADD0C6}"/>
              </c:ext>
            </c:extLst>
          </c:dPt>
          <c:dLbls>
            <c:dLbl>
              <c:idx val="1"/>
              <c:layout>
                <c:manualLayout>
                  <c:x val="-1.5576323987538998E-2"/>
                  <c:y val="-2.67934034500058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26B-4F0D-99C4-A32A7AFE75E8}"/>
                </c:ext>
              </c:extLst>
            </c:dLbl>
            <c:dLbl>
              <c:idx val="3"/>
              <c:layout>
                <c:manualLayout>
                  <c:x val="3.1152647975077313E-3"/>
                  <c:y val="-3.57245379333411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26B-4F0D-99C4-A32A7AFE75E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'Vrtilna tabela kategorije'!$B$4:$B$13</c:f>
              <c:strCache>
                <c:ptCount val="9"/>
                <c:pt idx="0">
                  <c:v>Hišni ljubljenčki</c:v>
                </c:pt>
                <c:pt idx="1">
                  <c:v>Razvedrilo</c:v>
                </c:pt>
                <c:pt idx="2">
                  <c:v>Hrana</c:v>
                </c:pt>
                <c:pt idx="3">
                  <c:v>Gospodinjstvo</c:v>
                </c:pt>
                <c:pt idx="4">
                  <c:v>Zdravstvene potrebščine</c:v>
                </c:pt>
                <c:pt idx="5">
                  <c:v>Naložbeni račun</c:v>
                </c:pt>
                <c:pt idx="6">
                  <c:v>Osebno</c:v>
                </c:pt>
                <c:pt idx="7">
                  <c:v>Otroci</c:v>
                </c:pt>
                <c:pt idx="8">
                  <c:v>Prevoz</c:v>
                </c:pt>
              </c:strCache>
            </c:strRef>
          </c:cat>
          <c:val>
            <c:numRef>
              <c:f>'Vrtilna tabela kategorije'!$C$4:$C$13</c:f>
              <c:numCache>
                <c:formatCode>_-* #,##0\ "€"_-;\-* #,##0\ "€"_-;_-* "-"\ "€"_-;_-@_-</c:formatCode>
                <c:ptCount val="9"/>
                <c:pt idx="0">
                  <c:v>150</c:v>
                </c:pt>
                <c:pt idx="1">
                  <c:v>112</c:v>
                </c:pt>
                <c:pt idx="2">
                  <c:v>425</c:v>
                </c:pt>
                <c:pt idx="3">
                  <c:v>7880</c:v>
                </c:pt>
                <c:pt idx="4">
                  <c:v>500</c:v>
                </c:pt>
                <c:pt idx="5">
                  <c:v>500</c:v>
                </c:pt>
                <c:pt idx="6">
                  <c:v>100</c:v>
                </c:pt>
                <c:pt idx="7">
                  <c:v>150</c:v>
                </c:pt>
                <c:pt idx="8">
                  <c:v>925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226B-4F0D-99C4-A32A7AFE75E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6.0903426791277263E-2"/>
          <c:y val="2.0371988080381334E-2"/>
          <c:w val="0.9"/>
          <c:h val="3.0770641574726375E-2"/>
        </c:manualLayout>
      </c:layout>
      <c:overlay val="0"/>
      <c:spPr>
        <a:solidFill>
          <a:schemeClr val="lt1">
            <a:alpha val="78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</c:extLst>
</c:chartSpace>
</file>

<file path=xl/charts/colors12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withinLinearReversed" id="23">
  <a:schemeClr val="accent3"/>
</cs:colorStyle>
</file>

<file path=xl/charts/style12.xml><?xml version="1.0" encoding="utf-8"?>
<cs:chartStyle xmlns:cs="http://schemas.microsoft.com/office/drawing/2012/chartStyle" xmlns:a="http://schemas.openxmlformats.org/drawingml/2006/main" id="30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  <a:headEnd type="none" w="sm" len="sm"/>
        <a:tailEnd type="none" w="sm" len="sm"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>
          <a:alpha val="70000"/>
        </a:schemeClr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>
          <a:alpha val="70000"/>
        </a:schemeClr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46000">
            <a:schemeClr val="phClr"/>
          </a:gs>
          <a:gs pos="100000">
            <a:schemeClr val="phClr">
              <a:lumMod val="20000"/>
              <a:lumOff val="80000"/>
              <a:alpha val="0"/>
            </a:schemeClr>
          </a:gs>
        </a:gsLst>
        <a:path path="circle">
          <a:fillToRect l="50000" t="-80000" r="50000" b="180000"/>
        </a:path>
      </a:gradFill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tx1">
                <a:lumMod val="5000"/>
                <a:lumOff val="95000"/>
              </a:schemeClr>
            </a:gs>
            <a:gs pos="100000">
              <a:schemeClr val="tx1">
                <a:lumMod val="15000"/>
                <a:lumOff val="8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tx1">
                <a:lumMod val="5000"/>
                <a:lumOff val="95000"/>
              </a:schemeClr>
            </a:gs>
            <a:gs pos="100000">
              <a:schemeClr val="tx1">
                <a:lumMod val="15000"/>
                <a:lumOff val="8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  <a:headEnd type="none" w="sm" len="sm"/>
        <a:tailEnd type="none" w="sm" len="sm"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1" kern="1200" cap="all" spc="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0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  <a:headEnd type="none" w="sm" len="sm"/>
        <a:tailEnd type="none" w="sm" len="sm"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>
          <a:alpha val="70000"/>
        </a:schemeClr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>
          <a:alpha val="70000"/>
        </a:schemeClr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46000">
            <a:schemeClr val="phClr"/>
          </a:gs>
          <a:gs pos="100000">
            <a:schemeClr val="phClr">
              <a:lumMod val="20000"/>
              <a:lumOff val="80000"/>
              <a:alpha val="0"/>
            </a:schemeClr>
          </a:gs>
        </a:gsLst>
        <a:path path="circle">
          <a:fillToRect l="50000" t="-80000" r="50000" b="180000"/>
        </a:path>
      </a:gradFill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tx1">
                <a:lumMod val="5000"/>
                <a:lumOff val="95000"/>
              </a:schemeClr>
            </a:gs>
            <a:gs pos="100000">
              <a:schemeClr val="tx1">
                <a:lumMod val="15000"/>
                <a:lumOff val="8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tx1">
                <a:lumMod val="5000"/>
                <a:lumOff val="95000"/>
              </a:schemeClr>
            </a:gs>
            <a:gs pos="100000">
              <a:schemeClr val="tx1">
                <a:lumMod val="15000"/>
                <a:lumOff val="8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  <a:headEnd type="none" w="sm" len="sm"/>
        <a:tailEnd type="none" w="sm" len="sm"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1" kern="1200" cap="all" spc="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3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trlProps/ctrlProp12.xml><?xml version="1.0" encoding="utf-8"?>
<formControlPr xmlns="http://schemas.microsoft.com/office/spreadsheetml/2009/9/main" objectType="Spin" dx="16" fmlaLink="$C$2" max="12" min="1" page="10" val="12"/>
</file>

<file path=xl/ctrlProps/ctrlProp2.xml><?xml version="1.0" encoding="utf-8"?>
<formControlPr xmlns="http://schemas.microsoft.com/office/spreadsheetml/2009/9/main" objectType="Spin" dx="16" fmlaLink="$I$2" max="3000" min="1904" page="10" val="2022"/>
</file>

<file path=xl/drawings/_rels/drawing11.xml.rels>&#65279;<?xml version="1.0" encoding="utf-8"?><Relationships xmlns="http://schemas.openxmlformats.org/package/2006/relationships"><Relationship Type="http://schemas.openxmlformats.org/officeDocument/2006/relationships/chart" Target="/xl/charts/chart21.xml" Id="rId2" /><Relationship Type="http://schemas.openxmlformats.org/officeDocument/2006/relationships/chart" Target="/xl/charts/chart12.xml" Id="rId1" /></Relationships>
</file>

<file path=xl/drawings/_rels/drawing22.xml.rels>&#65279;<?xml version="1.0" encoding="utf-8"?><Relationships xmlns="http://schemas.openxmlformats.org/package/2006/relationships"><Relationship Type="http://schemas.openxmlformats.org/officeDocument/2006/relationships/chart" Target="/xl/charts/chart33.xml" Id="rId1" /></Relationships>
</file>

<file path=xl/drawings/drawing1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152400</xdr:colOff>
          <xdr:row>1</xdr:row>
          <xdr:rowOff>161925</xdr:rowOff>
        </xdr:from>
        <xdr:to>
          <xdr:col>2</xdr:col>
          <xdr:colOff>323850</xdr:colOff>
          <xdr:row>1</xdr:row>
          <xdr:rowOff>447675</xdr:rowOff>
        </xdr:to>
        <xdr:sp macro="" textlink="">
          <xdr:nvSpPr>
            <xdr:cNvPr id="1031" name="Vrtavka 7" descr="Nadzor z vrtavko za mesec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1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47625</xdr:colOff>
          <xdr:row>1</xdr:row>
          <xdr:rowOff>171450</xdr:rowOff>
        </xdr:from>
        <xdr:to>
          <xdr:col>9</xdr:col>
          <xdr:colOff>190500</xdr:colOff>
          <xdr:row>1</xdr:row>
          <xdr:rowOff>457200</xdr:rowOff>
        </xdr:to>
        <xdr:sp macro="" textlink="">
          <xdr:nvSpPr>
            <xdr:cNvPr id="1033" name="Vrtavka 9" descr="Nadzor z vrtavko za leto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1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</xdr:col>
      <xdr:colOff>1085850</xdr:colOff>
      <xdr:row>2</xdr:row>
      <xdr:rowOff>438150</xdr:rowOff>
    </xdr:from>
    <xdr:to>
      <xdr:col>6</xdr:col>
      <xdr:colOff>473074</xdr:colOff>
      <xdr:row>5</xdr:row>
      <xdr:rowOff>298323</xdr:rowOff>
    </xdr:to>
    <xdr:graphicFrame macro="">
      <xdr:nvGraphicFramePr>
        <xdr:cNvPr id="28" name="Grafikon 27" descr="Palični grafikon s primerjavo mesečnih dohodkov skupno in mesečnih izdatkov skupno 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123825</xdr:colOff>
      <xdr:row>3</xdr:row>
      <xdr:rowOff>0</xdr:rowOff>
    </xdr:from>
    <xdr:to>
      <xdr:col>13</xdr:col>
      <xdr:colOff>1019393</xdr:colOff>
      <xdr:row>5</xdr:row>
      <xdr:rowOff>307848</xdr:rowOff>
    </xdr:to>
    <xdr:graphicFrame macro="">
      <xdr:nvGraphicFramePr>
        <xdr:cNvPr id="30" name="Grafikon 29" descr="Palični grafikon s primerjavo letnih dohodkov skupno in letnih izdatkov skupno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209550</xdr:colOff>
      <xdr:row>5</xdr:row>
      <xdr:rowOff>109537</xdr:rowOff>
    </xdr:from>
    <xdr:to>
      <xdr:col>5</xdr:col>
      <xdr:colOff>2143125</xdr:colOff>
      <xdr:row>36</xdr:row>
      <xdr:rowOff>279581</xdr:rowOff>
    </xdr:to>
    <xdr:graphicFrame macro="">
      <xdr:nvGraphicFramePr>
        <xdr:cNvPr id="7" name="Vsota kategorij" descr="Tortni grafikon s primerjavo skupne vrednosti posamezne kategorije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28575</xdr:colOff>
      <xdr:row>1</xdr:row>
      <xdr:rowOff>76200</xdr:rowOff>
    </xdr:from>
    <xdr:to>
      <xdr:col>3</xdr:col>
      <xdr:colOff>2178150</xdr:colOff>
      <xdr:row>1</xdr:row>
      <xdr:rowOff>1440600</xdr:rowOff>
    </xdr:to>
    <mc:AlternateContent xmlns:mc="http://schemas.openxmlformats.org/markup-compatibility/2006" xmlns:tsle="http://schemas.microsoft.com/office/drawing/2012/timeslicer">
      <mc:Choice Requires="tsle">
        <xdr:graphicFrame macro="">
          <xdr:nvGraphicFramePr>
            <xdr:cNvPr id="2" name="DATUM" descr="Povlecite po časovnici, da filtrirate izdatke glede na izbran časovni okvir">
              <a:extLst>
                <a:ext uri="{FF2B5EF4-FFF2-40B4-BE49-F238E27FC236}">
                  <a16:creationId xmlns:a16="http://schemas.microsoft.com/office/drawing/2014/main" id="{00000000-0008-0000-0300-000002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2/timeslicer">
              <tsle:timeslicer name="DATUM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457200" y="695325"/>
              <a:ext cx="5245200" cy="13644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sl-SI" sz="1100"/>
                <a:t>Časovnica: Deluje v različici programa Excel 2013 ali novejši. Ne premikajte ali spreminjajte velikosti.</a:t>
              </a:r>
            </a:p>
          </xdr:txBody>
        </xdr:sp>
      </mc:Fallback>
    </mc:AlternateContent>
    <xdr:clientData/>
  </xdr:twoCellAnchor>
  <xdr:twoCellAnchor editAs="oneCell">
    <xdr:from>
      <xdr:col>4</xdr:col>
      <xdr:colOff>19050</xdr:colOff>
      <xdr:row>1</xdr:row>
      <xdr:rowOff>76200</xdr:rowOff>
    </xdr:from>
    <xdr:to>
      <xdr:col>4</xdr:col>
      <xdr:colOff>3063076</xdr:colOff>
      <xdr:row>1</xdr:row>
      <xdr:rowOff>2221800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5" name="KATEGORIJA" descr="Razčlenjevalnika za filtriranje podatkov vrtilne tabele glede na kategorijo">
              <a:extLst>
                <a:ext uri="{FF2B5EF4-FFF2-40B4-BE49-F238E27FC236}">
                  <a16:creationId xmlns:a16="http://schemas.microsoft.com/office/drawing/2014/main" id="{00000000-0008-0000-0300-000005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KATEGORIJA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6610350" y="695325"/>
              <a:ext cx="3044026" cy="21456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sl-SI" sz="1100"/>
                <a:t>Ta oblika predstavlja razčlenjevalnik. Razčlenjevalniki so podprti v različici Excel 2010 ali novejših različicah.
Če je bila oblika spremenjena v starejši različici Excela ali pa je bil delovni zvezek shranjen v programu Excel 2003 ali starejši različici, razčlenjevalnika ni mogoče uporabiti.</a:t>
              </a:r>
            </a:p>
          </xdr:txBody>
        </xdr:sp>
      </mc:Fallback>
    </mc:AlternateContent>
    <xdr:clientData/>
  </xdr:twoCellAnchor>
  <xdr:twoCellAnchor editAs="oneCell">
    <xdr:from>
      <xdr:col>5</xdr:col>
      <xdr:colOff>152400</xdr:colOff>
      <xdr:row>1</xdr:row>
      <xdr:rowOff>76200</xdr:rowOff>
    </xdr:from>
    <xdr:to>
      <xdr:col>5</xdr:col>
      <xdr:colOff>3198000</xdr:colOff>
      <xdr:row>1</xdr:row>
      <xdr:rowOff>2232600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6" name="OPIS" descr="Razčlenjevalnik za filtriranje podatkov vrtilne tabele glede na opis&#10;">
              <a:extLst>
                <a:ext uri="{FF2B5EF4-FFF2-40B4-BE49-F238E27FC236}">
                  <a16:creationId xmlns:a16="http://schemas.microsoft.com/office/drawing/2014/main" id="{00000000-0008-0000-0300-000006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OPIS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9896475" y="695325"/>
              <a:ext cx="3045600" cy="21564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sl-SI" sz="1100"/>
                <a:t>Ta oblika predstavlja razčlenjevalnik. Razčlenjevalniki so podprti v različici Excel 2010 ali novejših različicah.
Če je bila oblika spremenjena v starejši različici Excela ali pa je bil delovni zvezek shranjen v programu Excel 2003 ali starejši različici, razčlenjevalnika ni mogoče uporabiti.</a:t>
              </a:r>
            </a:p>
          </xdr:txBody>
        </xdr:sp>
      </mc:Fallback>
    </mc:AlternateContent>
    <xdr:clientData/>
  </xdr:twoCellAnchor>
</xdr:wsDr>
</file>

<file path=xl/pivotCache/_rels/pivotCacheDefinition11.xml.rels>&#65279;<?xml version="1.0" encoding="utf-8"?><Relationships xmlns="http://schemas.openxmlformats.org/package/2006/relationships"><Relationship Type="http://schemas.openxmlformats.org/officeDocument/2006/relationships/pivotCacheRecords" Target="/xl/pivotCache/pivotCacheRecords11.xml" Id="rId1" /></Relationships>
</file>

<file path=xl/pivotCache/pivotCacheDefinition1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thor" refreshedDate="44699.598440972222" createdVersion="4" refreshedVersion="7" minRefreshableVersion="3" recordCount="33" xr:uid="{00000000-000A-0000-FFFF-FFFF24000000}">
  <cacheSource type="worksheet">
    <worksheetSource name="Stroški"/>
  </cacheSource>
  <cacheFields count="4">
    <cacheField name="DATUM" numFmtId="14">
      <sharedItems containsSemiMixedTypes="0" containsNonDate="0" containsDate="1" containsString="0" minDate="2022-03-01T00:00:00" maxDate="2022-05-19T00:00:00" count="22">
        <d v="2022-05-18T00:00:00"/>
        <d v="2022-05-11T00:00:00"/>
        <d v="2022-05-10T00:00:00"/>
        <d v="2022-05-09T00:00:00"/>
        <d v="2022-05-08T00:00:00"/>
        <d v="2022-05-07T00:00:00"/>
        <d v="2022-05-06T00:00:00"/>
        <d v="2022-05-05T00:00:00"/>
        <d v="2022-05-04T00:00:00"/>
        <d v="2022-05-03T00:00:00"/>
        <d v="2022-05-02T00:00:00"/>
        <d v="2022-04-28T00:00:00"/>
        <d v="2022-04-23T00:00:00"/>
        <d v="2022-04-18T00:00:00"/>
        <d v="2022-04-17T00:00:00"/>
        <d v="2022-04-06T00:00:00"/>
        <d v="2022-04-03T00:00:00"/>
        <d v="2022-03-29T00:00:00"/>
        <d v="2022-03-14T00:00:00"/>
        <d v="2022-03-09T00:00:00"/>
        <d v="2022-03-04T00:00:00"/>
        <d v="2022-03-01T00:00:00"/>
      </sharedItems>
    </cacheField>
    <cacheField name="KATEGORIJA" numFmtId="0">
      <sharedItems count="9">
        <s v="Zdravstvene potrebščine"/>
        <s v="Gospodinjstvo"/>
        <s v="Razvedrilo"/>
        <s v="Hrana"/>
        <s v="Otroci"/>
        <s v="Naložbeni račun"/>
        <s v="Osebno"/>
        <s v="Hišni ljubljenčki"/>
        <s v="Prevoz"/>
      </sharedItems>
    </cacheField>
    <cacheField name="OPIS" numFmtId="0">
      <sharedItems count="20">
        <s v="Zavarovanje"/>
        <s v="Hipoteka"/>
        <s v="Elektrika"/>
        <s v="Komunalne storitve"/>
        <s v="Odvoz smeti"/>
        <s v="Mobilni telefon"/>
        <s v="Filmi"/>
        <s v="Živila"/>
        <s v="Kosila v restavracijah"/>
        <s v="Denar za malico"/>
        <s v="Prihranki"/>
        <s v="Naložbeni račun"/>
        <s v="Fitnes klub"/>
        <s v="Hrana"/>
        <s v="Nega"/>
        <s v="Drugo"/>
        <s v="Plačilo avtomobila 1 "/>
        <s v="Plačilo avtomobila 2 "/>
        <s v="Avtomobilsko zavarovanje"/>
        <s v="Gorivo"/>
      </sharedItems>
    </cacheField>
    <cacheField name="ZNESEK" numFmtId="165">
      <sharedItems containsSemiMixedTypes="0" containsString="0" containsNumber="1" containsInteger="1" minValue="25" maxValue="5000"/>
    </cacheField>
  </cacheFields>
  <extLst>
    <ext xmlns:x14="http://schemas.microsoft.com/office/spreadsheetml/2009/9/main" uri="{725AE2AE-9491-48be-B2B4-4EB974FC3084}">
      <x14:pivotCacheDefinition pivotCacheId="3"/>
    </ext>
  </extLst>
</pivotCacheDefinition>
</file>

<file path=xl/pivotCache/pivotCacheRecords1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3">
  <r>
    <x v="0"/>
    <x v="0"/>
    <x v="0"/>
    <n v="500"/>
  </r>
  <r>
    <x v="1"/>
    <x v="1"/>
    <x v="1"/>
    <n v="1000"/>
  </r>
  <r>
    <x v="1"/>
    <x v="1"/>
    <x v="2"/>
    <n v="100"/>
  </r>
  <r>
    <x v="1"/>
    <x v="1"/>
    <x v="3"/>
    <n v="50"/>
  </r>
  <r>
    <x v="1"/>
    <x v="1"/>
    <x v="4"/>
    <n v="25"/>
  </r>
  <r>
    <x v="1"/>
    <x v="1"/>
    <x v="5"/>
    <n v="100"/>
  </r>
  <r>
    <x v="1"/>
    <x v="1"/>
    <x v="5"/>
    <n v="30"/>
  </r>
  <r>
    <x v="1"/>
    <x v="1"/>
    <x v="1"/>
    <n v="50"/>
  </r>
  <r>
    <x v="1"/>
    <x v="1"/>
    <x v="5"/>
    <n v="50"/>
  </r>
  <r>
    <x v="1"/>
    <x v="1"/>
    <x v="5"/>
    <n v="25"/>
  </r>
  <r>
    <x v="2"/>
    <x v="1"/>
    <x v="2"/>
    <n v="100"/>
  </r>
  <r>
    <x v="3"/>
    <x v="2"/>
    <x v="6"/>
    <n v="37"/>
  </r>
  <r>
    <x v="4"/>
    <x v="3"/>
    <x v="7"/>
    <n v="350"/>
  </r>
  <r>
    <x v="5"/>
    <x v="3"/>
    <x v="8"/>
    <n v="75"/>
  </r>
  <r>
    <x v="6"/>
    <x v="4"/>
    <x v="9"/>
    <n v="150"/>
  </r>
  <r>
    <x v="7"/>
    <x v="5"/>
    <x v="10"/>
    <n v="250"/>
  </r>
  <r>
    <x v="8"/>
    <x v="5"/>
    <x v="11"/>
    <n v="250"/>
  </r>
  <r>
    <x v="9"/>
    <x v="6"/>
    <x v="12"/>
    <n v="100"/>
  </r>
  <r>
    <x v="10"/>
    <x v="7"/>
    <x v="13"/>
    <n v="50"/>
  </r>
  <r>
    <x v="11"/>
    <x v="7"/>
    <x v="14"/>
    <n v="50"/>
  </r>
  <r>
    <x v="11"/>
    <x v="7"/>
    <x v="15"/>
    <n v="50"/>
  </r>
  <r>
    <x v="12"/>
    <x v="8"/>
    <x v="16"/>
    <n v="300"/>
  </r>
  <r>
    <x v="12"/>
    <x v="8"/>
    <x v="17"/>
    <n v="350"/>
  </r>
  <r>
    <x v="12"/>
    <x v="8"/>
    <x v="18"/>
    <n v="50"/>
  </r>
  <r>
    <x v="13"/>
    <x v="8"/>
    <x v="19"/>
    <n v="50"/>
  </r>
  <r>
    <x v="14"/>
    <x v="8"/>
    <x v="19"/>
    <n v="25"/>
  </r>
  <r>
    <x v="15"/>
    <x v="8"/>
    <x v="17"/>
    <n v="150"/>
  </r>
  <r>
    <x v="16"/>
    <x v="1"/>
    <x v="1"/>
    <n v="5000"/>
  </r>
  <r>
    <x v="17"/>
    <x v="1"/>
    <x v="2"/>
    <n v="200"/>
  </r>
  <r>
    <x v="18"/>
    <x v="1"/>
    <x v="5"/>
    <n v="100"/>
  </r>
  <r>
    <x v="19"/>
    <x v="1"/>
    <x v="4"/>
    <n v="50"/>
  </r>
  <r>
    <x v="20"/>
    <x v="1"/>
    <x v="1"/>
    <n v="1000"/>
  </r>
  <r>
    <x v="21"/>
    <x v="2"/>
    <x v="6"/>
    <n v="75"/>
  </r>
</pivotCacheRecords>
</file>

<file path=xl/pivotTables/_rels/pivotTable12.xml.rels>&#65279;<?xml version="1.0" encoding="utf-8"?><Relationships xmlns="http://schemas.openxmlformats.org/package/2006/relationships"><Relationship Type="http://schemas.openxmlformats.org/officeDocument/2006/relationships/pivotCacheDefinition" Target="/xl/pivotCache/pivotCacheDefinition11.xml" Id="rId1" /></Relationships>
</file>

<file path=xl/pivotTables/_rels/pivotTable2.xml.rels>&#65279;<?xml version="1.0" encoding="utf-8"?><Relationships xmlns="http://schemas.openxmlformats.org/package/2006/relationships"><Relationship Type="http://schemas.openxmlformats.org/officeDocument/2006/relationships/pivotCacheDefinition" Target="/xl/pivotCache/pivotCacheDefinition11.xml" Id="rId1" /></Relationships>
</file>

<file path=xl/pivotTables/pivotTable1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Izdatki" cacheId="168" applyNumberFormats="0" applyBorderFormats="0" applyFontFormats="0" applyPatternFormats="0" applyAlignmentFormats="0" applyWidthHeightFormats="1" dataCaption="Values" updatedVersion="7" minRefreshableVersion="5" useAutoFormatting="1" itemPrintTitles="1" createdVersion="4" indent="0" outline="1" outlineData="1" multipleFieldFilters="0">
  <location ref="B5:C26" firstHeaderRow="1" firstDataRow="1" firstDataCol="1"/>
  <pivotFields count="4">
    <pivotField numFmtId="14" showAll="0">
      <items count="23">
        <item x="21"/>
        <item x="20"/>
        <item x="19"/>
        <item x="18"/>
        <item x="17"/>
        <item x="16"/>
        <item x="15"/>
        <item x="14"/>
        <item x="13"/>
        <item x="12"/>
        <item x="11"/>
        <item x="10"/>
        <item x="9"/>
        <item x="8"/>
        <item x="7"/>
        <item x="6"/>
        <item x="5"/>
        <item x="4"/>
        <item x="3"/>
        <item x="2"/>
        <item x="1"/>
        <item x="0"/>
        <item t="default"/>
      </items>
    </pivotField>
    <pivotField showAll="0">
      <items count="10">
        <item x="1"/>
        <item x="7"/>
        <item x="3"/>
        <item x="5"/>
        <item x="6"/>
        <item x="4"/>
        <item x="8"/>
        <item x="2"/>
        <item x="0"/>
        <item t="default"/>
      </items>
    </pivotField>
    <pivotField axis="axisRow" showAll="0">
      <items count="21">
        <item x="16"/>
        <item x="17"/>
        <item x="18"/>
        <item x="9"/>
        <item x="15"/>
        <item x="2"/>
        <item x="6"/>
        <item x="12"/>
        <item x="19"/>
        <item x="1"/>
        <item x="13"/>
        <item x="3"/>
        <item x="8"/>
        <item x="5"/>
        <item x="11"/>
        <item x="14"/>
        <item x="4"/>
        <item x="10"/>
        <item x="0"/>
        <item x="7"/>
        <item t="default"/>
      </items>
    </pivotField>
    <pivotField dataField="1" numFmtId="166" showAll="0"/>
  </pivotFields>
  <rowFields count="1">
    <field x="2"/>
  </rowFields>
  <rowItems count="2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 t="grand">
      <x/>
    </i>
  </rowItems>
  <colItems count="1">
    <i/>
  </colItems>
  <dataFields count="1">
    <dataField name="Vsota od ZNESEK" fld="3" baseField="2" baseItem="0" numFmtId="165"/>
  </dataFields>
  <formats count="56">
    <format dxfId="71">
      <pivotArea dataOnly="0" outline="0" axis="axisValues" fieldPosition="0"/>
    </format>
    <format dxfId="70">
      <pivotArea dataOnly="0" labelOnly="1" outline="0" axis="axisValues" fieldPosition="0"/>
    </format>
    <format dxfId="69">
      <pivotArea dataOnly="0" labelOnly="1" outline="0" axis="axisValues" fieldPosition="0"/>
    </format>
    <format dxfId="68">
      <pivotArea dataOnly="0" labelOnly="1" outline="0" axis="axisValues" fieldPosition="0"/>
    </format>
    <format dxfId="67">
      <pivotArea dataOnly="0" labelOnly="1" outline="0" axis="axisValues" fieldPosition="0"/>
    </format>
    <format dxfId="66">
      <pivotArea dataOnly="0" labelOnly="1" outline="0" axis="axisValues" fieldPosition="0"/>
    </format>
    <format dxfId="65">
      <pivotArea dataOnly="0" labelOnly="1" outline="0" axis="axisValues" fieldPosition="0"/>
    </format>
    <format dxfId="64">
      <pivotArea dataOnly="0" labelOnly="1" outline="0" axis="axisValues" fieldPosition="0"/>
    </format>
    <format dxfId="63">
      <pivotArea dataOnly="0" labelOnly="1" outline="0" axis="axisValues" fieldPosition="0"/>
    </format>
    <format dxfId="62">
      <pivotArea dataOnly="0" labelOnly="1" outline="0" axis="axisValues" fieldPosition="0"/>
    </format>
    <format dxfId="61">
      <pivotArea dataOnly="0" labelOnly="1" outline="0" axis="axisValues" fieldPosition="0"/>
    </format>
    <format dxfId="60">
      <pivotArea dataOnly="0" labelOnly="1" outline="0" axis="axisValues" fieldPosition="0"/>
    </format>
    <format dxfId="59">
      <pivotArea dataOnly="0" labelOnly="1" outline="0" axis="axisValues" fieldPosition="0"/>
    </format>
    <format dxfId="58">
      <pivotArea dataOnly="0" labelOnly="1" outline="0" axis="axisValues" fieldPosition="0"/>
    </format>
    <format dxfId="57">
      <pivotArea dataOnly="0" labelOnly="1" outline="0" axis="axisValues" fieldPosition="0"/>
    </format>
    <format dxfId="56">
      <pivotArea dataOnly="0" labelOnly="1" outline="0" axis="axisValues" fieldPosition="0"/>
    </format>
    <format dxfId="55">
      <pivotArea dataOnly="0" labelOnly="1" outline="0" axis="axisValues" fieldPosition="0"/>
    </format>
    <format dxfId="54">
      <pivotArea dataOnly="0" labelOnly="1" outline="0" axis="axisValues" fieldPosition="0"/>
    </format>
    <format dxfId="53">
      <pivotArea dataOnly="0" labelOnly="1" outline="0" axis="axisValues" fieldPosition="0"/>
    </format>
    <format dxfId="52">
      <pivotArea dataOnly="0" labelOnly="1" outline="0" axis="axisValues" fieldPosition="0"/>
    </format>
    <format dxfId="51">
      <pivotArea dataOnly="0" labelOnly="1" outline="0" axis="axisValues" fieldPosition="0"/>
    </format>
    <format dxfId="50">
      <pivotArea dataOnly="0" labelOnly="1" outline="0" axis="axisValues" fieldPosition="0"/>
    </format>
    <format dxfId="49">
      <pivotArea dataOnly="0" labelOnly="1" outline="0" axis="axisValues" fieldPosition="0"/>
    </format>
    <format dxfId="48">
      <pivotArea dataOnly="0" labelOnly="1" outline="0" axis="axisValues" fieldPosition="0"/>
    </format>
    <format dxfId="47">
      <pivotArea dataOnly="0" labelOnly="1" outline="0" axis="axisValues" fieldPosition="0"/>
    </format>
    <format dxfId="46">
      <pivotArea dataOnly="0" labelOnly="1" outline="0" axis="axisValues" fieldPosition="0"/>
    </format>
    <format dxfId="45">
      <pivotArea dataOnly="0" labelOnly="1" outline="0" axis="axisValues" fieldPosition="0"/>
    </format>
    <format dxfId="44">
      <pivotArea dataOnly="0" labelOnly="1" outline="0" axis="axisValues" fieldPosition="0"/>
    </format>
    <format dxfId="43">
      <pivotArea dataOnly="0" labelOnly="1" outline="0" axis="axisValues" fieldPosition="0"/>
    </format>
    <format dxfId="42">
      <pivotArea dataOnly="0" labelOnly="1" outline="0" axis="axisValues" fieldPosition="0"/>
    </format>
    <format dxfId="41">
      <pivotArea dataOnly="0" labelOnly="1" outline="0" axis="axisValues" fieldPosition="0"/>
    </format>
    <format dxfId="40">
      <pivotArea dataOnly="0" labelOnly="1" outline="0" axis="axisValues" fieldPosition="0"/>
    </format>
    <format dxfId="39">
      <pivotArea dataOnly="0" labelOnly="1" outline="0" axis="axisValues" fieldPosition="0"/>
    </format>
    <format dxfId="38">
      <pivotArea outline="0" collapsedLevelsAreSubtotals="1" fieldPosition="0"/>
    </format>
    <format dxfId="37">
      <pivotArea outline="0" collapsedLevelsAreSubtotals="1" fieldPosition="0"/>
    </format>
    <format dxfId="36">
      <pivotArea outline="0" collapsedLevelsAreSubtotals="1" fieldPosition="0"/>
    </format>
    <format dxfId="35">
      <pivotArea outline="0" collapsedLevelsAreSubtotals="1" fieldPosition="0"/>
    </format>
    <format dxfId="34">
      <pivotArea outline="0" collapsedLevelsAreSubtotals="1" fieldPosition="0"/>
    </format>
    <format dxfId="33">
      <pivotArea outline="0" collapsedLevelsAreSubtotals="1" fieldPosition="0"/>
    </format>
    <format dxfId="32">
      <pivotArea outline="0" collapsedLevelsAreSubtotals="1" fieldPosition="0"/>
    </format>
    <format dxfId="31">
      <pivotArea dataOnly="0" labelOnly="1" outline="0" axis="axisValues" fieldPosition="0"/>
    </format>
    <format dxfId="30">
      <pivotArea dataOnly="0" labelOnly="1" outline="0" axis="axisValues" fieldPosition="0"/>
    </format>
    <format dxfId="29">
      <pivotArea grandRow="1" outline="0" collapsedLevelsAreSubtotals="1" fieldPosition="0"/>
    </format>
    <format dxfId="28">
      <pivotArea dataOnly="0" labelOnly="1" grandRow="1" outline="0" fieldPosition="0"/>
    </format>
    <format dxfId="27">
      <pivotArea grandRow="1" outline="0" collapsedLevelsAreSubtotals="1" fieldPosition="0"/>
    </format>
    <format dxfId="26">
      <pivotArea dataOnly="0" labelOnly="1" grandRow="1" outline="0" fieldPosition="0"/>
    </format>
    <format dxfId="25">
      <pivotArea type="all" dataOnly="0" outline="0" fieldPosition="0"/>
    </format>
    <format dxfId="24">
      <pivotArea outline="0" collapsedLevelsAreSubtotals="1" fieldPosition="0"/>
    </format>
    <format dxfId="23">
      <pivotArea dataOnly="0" labelOnly="1" grandRow="1" outline="0" fieldPosition="0"/>
    </format>
    <format dxfId="22">
      <pivotArea dataOnly="0" labelOnly="1" outline="0" axis="axisValues" fieldPosition="0"/>
    </format>
    <format dxfId="21">
      <pivotArea grandRow="1" outline="0" collapsedLevelsAreSubtotals="1" fieldPosition="0"/>
    </format>
    <format dxfId="20">
      <pivotArea outline="0" fieldPosition="0">
        <references count="1">
          <reference field="4294967294" count="1">
            <x v="0"/>
          </reference>
        </references>
      </pivotArea>
    </format>
    <format dxfId="19">
      <pivotArea field="2" type="button" dataOnly="0" labelOnly="1" outline="0" axis="axisRow" fieldPosition="0"/>
    </format>
    <format dxfId="18">
      <pivotArea dataOnly="0" labelOnly="1" fieldPosition="0">
        <references count="1">
          <reference field="2" count="19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</reference>
        </references>
      </pivotArea>
    </format>
    <format dxfId="17">
      <pivotArea dataOnly="0" labelOnly="1" fieldPosition="0">
        <references count="1">
          <reference field="2" count="1">
            <x v="19"/>
          </reference>
        </references>
      </pivotArea>
    </format>
    <format dxfId="16">
      <pivotArea collapsedLevelsAreSubtotals="1" fieldPosition="0">
        <references count="1">
          <reference field="2" count="19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</reference>
        </references>
      </pivotArea>
    </format>
  </formats>
  <pivotTableStyleInfo name="PivotStyleDark13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altTextSummary="Izdatki skupaj, združeni po opisu 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400-000000000000}" name="Kategorija_skupaj" cacheId="168" applyNumberFormats="0" applyBorderFormats="0" applyFontFormats="0" applyPatternFormats="0" applyAlignmentFormats="0" applyWidthHeightFormats="1" dataCaption="Values" updatedVersion="7" minRefreshableVersion="3" useAutoFormatting="1" itemPrintTitles="1" createdVersion="4" indent="0" outline="1" outlineData="1" multipleFieldFilters="0">
  <location ref="B3:C13" firstHeaderRow="1" firstDataRow="1" firstDataCol="1"/>
  <pivotFields count="4">
    <pivotField numFmtId="14" showAll="0"/>
    <pivotField axis="axisRow" showAll="0">
      <items count="10">
        <item x="7"/>
        <item x="2"/>
        <item x="3"/>
        <item x="1"/>
        <item x="0"/>
        <item x="5"/>
        <item x="6"/>
        <item x="4"/>
        <item x="8"/>
        <item t="default"/>
      </items>
    </pivotField>
    <pivotField showAll="0"/>
    <pivotField dataField="1" numFmtId="166" showAll="0"/>
  </pivotFields>
  <rowFields count="1">
    <field x="1"/>
  </rowFields>
  <row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rowItems>
  <colItems count="1">
    <i/>
  </colItems>
  <dataFields count="1">
    <dataField name="Vsota od ZNESEK" fld="3" baseField="1" baseItem="1" numFmtId="164"/>
  </dataFields>
  <formats count="2">
    <format dxfId="1">
      <pivotArea outline="0" collapsedLevelsAreSubtotals="1" fieldPosition="0"/>
    </format>
    <format dxfId="0">
      <pivotArea outline="0" fieldPosition="0">
        <references count="1">
          <reference field="4294967294" count="1">
            <x v="0"/>
          </reference>
        </references>
      </pivotArea>
    </format>
  </formats>
  <chartFormats count="10">
    <chartFormat chart="2" format="43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44">
      <pivotArea type="data" outline="0" fieldPosition="0">
        <references count="2">
          <reference field="4294967294" count="1" selected="0">
            <x v="0"/>
          </reference>
          <reference field="1" count="1" selected="0">
            <x v="3"/>
          </reference>
        </references>
      </pivotArea>
    </chartFormat>
    <chartFormat chart="2" format="45">
      <pivotArea type="data" outline="0" fieldPosition="0">
        <references count="2">
          <reference field="4294967294" count="1" selected="0">
            <x v="0"/>
          </reference>
          <reference field="1" count="1" selected="0">
            <x v="0"/>
          </reference>
        </references>
      </pivotArea>
    </chartFormat>
    <chartFormat chart="2" format="46">
      <pivotArea type="data" outline="0" fieldPosition="0">
        <references count="2">
          <reference field="4294967294" count="1" selected="0">
            <x v="0"/>
          </reference>
          <reference field="1" count="1" selected="0">
            <x v="2"/>
          </reference>
        </references>
      </pivotArea>
    </chartFormat>
    <chartFormat chart="2" format="47">
      <pivotArea type="data" outline="0" fieldPosition="0">
        <references count="2">
          <reference field="4294967294" count="1" selected="0">
            <x v="0"/>
          </reference>
          <reference field="1" count="1" selected="0">
            <x v="5"/>
          </reference>
        </references>
      </pivotArea>
    </chartFormat>
    <chartFormat chart="2" format="48">
      <pivotArea type="data" outline="0" fieldPosition="0">
        <references count="2">
          <reference field="4294967294" count="1" selected="0">
            <x v="0"/>
          </reference>
          <reference field="1" count="1" selected="0">
            <x v="6"/>
          </reference>
        </references>
      </pivotArea>
    </chartFormat>
    <chartFormat chart="2" format="49">
      <pivotArea type="data" outline="0" fieldPosition="0">
        <references count="2">
          <reference field="4294967294" count="1" selected="0">
            <x v="0"/>
          </reference>
          <reference field="1" count="1" selected="0">
            <x v="7"/>
          </reference>
        </references>
      </pivotArea>
    </chartFormat>
    <chartFormat chart="2" format="50">
      <pivotArea type="data" outline="0" fieldPosition="0">
        <references count="2">
          <reference field="4294967294" count="1" selected="0">
            <x v="0"/>
          </reference>
          <reference field="1" count="1" selected="0">
            <x v="8"/>
          </reference>
        </references>
      </pivotArea>
    </chartFormat>
    <chartFormat chart="2" format="51">
      <pivotArea type="data" outline="0" fieldPosition="0">
        <references count="2">
          <reference field="4294967294" count="1" selected="0">
            <x v="0"/>
          </reference>
          <reference field="1" count="1" selected="0">
            <x v="1"/>
          </reference>
        </references>
      </pivotArea>
    </chartFormat>
    <chartFormat chart="2" format="52">
      <pivotArea type="data" outline="0" fieldPosition="0">
        <references count="2">
          <reference field="4294967294" count="1" selected="0">
            <x v="0"/>
          </reference>
          <reference field="1" count="1" selected="0">
            <x v="4"/>
          </reference>
        </references>
      </pivotArea>
    </chartFormat>
  </chartFormats>
  <pivotTableStyleInfo name="Vrtilna tabela za delni proračun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altTextSummary="Povzetek skupne vrednosti vsake kategorije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Razčlenjevalnik_KATEGORIJA" xr10:uid="{D1637260-FB13-4306-BD36-5ECB68956E30}" sourceName="KATEGORIJA">
  <pivotTables>
    <pivotTable tabId="3" name="Izdatki"/>
  </pivotTables>
  <data>
    <tabular pivotCacheId="3" showMissing="0">
      <items count="9">
        <i x="1" s="1"/>
        <i x="7" s="1"/>
        <i x="3" s="1"/>
        <i x="5" s="1"/>
        <i x="6" s="1"/>
        <i x="4" s="1"/>
        <i x="8" s="1"/>
        <i x="2" s="1"/>
        <i x="0" s="1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Caches/slicerCache22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Razčlenjevalnik_OPIS" xr10:uid="{4136F2C8-1AFB-41CD-92BE-BE0357A19DA6}" sourceName="OPIS">
  <pivotTables>
    <pivotTable tabId="3" name="Izdatki"/>
  </pivotTables>
  <data>
    <tabular pivotCacheId="3" showMissing="0">
      <items count="20">
        <i x="18" s="1"/>
        <i x="9" s="1"/>
        <i x="15" s="1"/>
        <i x="2" s="1"/>
        <i x="6" s="1"/>
        <i x="12" s="1"/>
        <i x="19" s="1"/>
        <i x="1" s="1"/>
        <i x="13" s="1"/>
        <i x="3" s="1"/>
        <i x="8" s="1"/>
        <i x="5" s="1"/>
        <i x="11" s="1"/>
        <i x="14" s="1"/>
        <i x="4" s="1"/>
        <i x="16" s="1"/>
        <i x="17" s="1"/>
        <i x="10" s="1"/>
        <i x="0" s="1"/>
        <i x="7" s="1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KATEGORIJA" xr10:uid="{B5711DC6-24D1-4EB9-8EE9-733C8C3C8348}" cache="Razčlenjevalnik_KATEGORIJA" caption="KATEGORIJA" columnCount="2" rowHeight="187200"/>
  <slicer name="OPIS" xr10:uid="{6822A7C3-E517-43D3-85F6-182545645767}" cache="Razčlenjevalnik_OPIS" caption="OPIS" columnCount="2" rowHeight="187200"/>
</slicers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Nadzorna plošča" displayName="Nadzorna_plošča" ref="B8:O12" headerRowDxfId="113" tableBorderDxfId="112" totalsRowBorderDxfId="111">
  <autoFilter ref="B8:O12" xr:uid="{00000000-0009-0000-0100-000001000000}"/>
  <tableColumns count="14">
    <tableColumn id="1" xr3:uid="{00000000-0010-0000-0000-000001000000}" name="Kategorija" totalsRowLabel="Vsota" dataDxfId="110" totalsRowDxfId="109"/>
    <tableColumn id="2" xr3:uid="{00000000-0010-0000-0000-000002000000}" name="JANUAR" dataDxfId="108" totalsRowDxfId="107"/>
    <tableColumn id="3" xr3:uid="{00000000-0010-0000-0000-000003000000}" name="FEBRUAR" dataDxfId="106" totalsRowDxfId="105"/>
    <tableColumn id="4" xr3:uid="{00000000-0010-0000-0000-000004000000}" name="MAREC" dataDxfId="104" totalsRowDxfId="103"/>
    <tableColumn id="5" xr3:uid="{00000000-0010-0000-0000-000005000000}" name="APRIL" dataDxfId="102" totalsRowDxfId="101"/>
    <tableColumn id="6" xr3:uid="{00000000-0010-0000-0000-000006000000}" name="MAJ" dataDxfId="100" totalsRowDxfId="99"/>
    <tableColumn id="7" xr3:uid="{00000000-0010-0000-0000-000007000000}" name="JUNIJ" dataDxfId="98" totalsRowDxfId="97"/>
    <tableColumn id="8" xr3:uid="{00000000-0010-0000-0000-000008000000}" name="JULIJ" dataDxfId="96" totalsRowDxfId="95"/>
    <tableColumn id="9" xr3:uid="{00000000-0010-0000-0000-000009000000}" name="AVGUST" dataDxfId="94" totalsRowDxfId="93"/>
    <tableColumn id="10" xr3:uid="{00000000-0010-0000-0000-00000A000000}" name="SEPTEMBER" dataDxfId="92" totalsRowDxfId="91"/>
    <tableColumn id="11" xr3:uid="{00000000-0010-0000-0000-00000B000000}" name="OKTOBER" dataDxfId="90" totalsRowDxfId="89"/>
    <tableColumn id="12" xr3:uid="{00000000-0010-0000-0000-00000C000000}" name="NOVEMBER" dataDxfId="88" totalsRowDxfId="87"/>
    <tableColumn id="13" xr3:uid="{00000000-0010-0000-0000-00000D000000}" name="DECEMBER" dataDxfId="86" totalsRowDxfId="85"/>
    <tableColumn id="14" xr3:uid="{00000000-0010-0000-0000-00000E000000}" name="Grafikon sparkline" totalsRowFunction="count" dataDxfId="84" totalsRowDxfId="83"/>
  </tableColumns>
  <tableStyleInfo name="TableStyleMedium1" showFirstColumn="1" showLastColumn="1" showRowStripes="1" showColumnStripes="0"/>
  <extLst>
    <ext xmlns:x14="http://schemas.microsoft.com/office/spreadsheetml/2009/9/main" uri="{504A1905-F514-4f6f-8877-14C23A59335A}">
      <x14:table altTextSummary="Pregled dohodkov in izdatkov, razčlenjenih po prvi in zadnji polovici posameznega meseca s trendnimi črtami v zadnjem stolpcu"/>
    </ext>
  </extLst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Stroški" displayName="Stroški" ref="F3:I36">
  <autoFilter ref="F3:I36" xr:uid="{00000000-0009-0000-0100-000002000000}"/>
  <tableColumns count="4">
    <tableColumn id="3" xr3:uid="{00000000-0010-0000-0100-000003000000}" name="DATUM" totalsRowLabel="Vsota" totalsRowDxfId="82" dataCellStyle="Datum"/>
    <tableColumn id="1" xr3:uid="{00000000-0010-0000-0100-000001000000}" name="KATEGORIJA" totalsRowDxfId="81" dataCellStyle="Podrobnosti tabele"/>
    <tableColumn id="4" xr3:uid="{00000000-0010-0000-0100-000004000000}" name="OPIS" totalsRowDxfId="80" dataCellStyle="Podrobnosti tabele"/>
    <tableColumn id="2" xr3:uid="{00000000-0010-0000-0100-000002000000}" name="ZNESEK" totalsRowFunction="sum" dataDxfId="79" totalsRowDxfId="78"/>
  </tableColumns>
  <tableStyleInfo name="Stroški" showFirstColumn="0" showLastColumn="0" showRowStripes="1" showColumnStripes="0"/>
  <extLst>
    <ext xmlns:x14="http://schemas.microsoft.com/office/spreadsheetml/2009/9/main" uri="{504A1905-F514-4f6f-8877-14C23A59335A}">
      <x14:table altTextSummary="V to tabelo vnesite datum in znesek ter izberite kategorijo in opis"/>
    </ext>
  </extLst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Dohodek" displayName="Dohodek" ref="B3:D13" headerRowDxfId="77" dataDxfId="76">
  <autoFilter ref="B3:D13" xr:uid="{00000000-0009-0000-0100-000003000000}"/>
  <tableColumns count="3">
    <tableColumn id="1" xr3:uid="{00000000-0010-0000-0200-000001000000}" name="DATUM" totalsRowLabel="Vsota" dataDxfId="75" dataCellStyle="Datum"/>
    <tableColumn id="3" xr3:uid="{00000000-0010-0000-0200-000003000000}" name="OPIS" dataDxfId="74" dataCellStyle="Podrobnosti tabele"/>
    <tableColumn id="2" xr3:uid="{00000000-0010-0000-0200-000002000000}" name="ZNESEK" totalsRowFunction="sum" dataDxfId="73" totalsRowDxfId="72"/>
  </tableColumns>
  <tableStyleInfo name="Dohodek" showFirstColumn="0" showLastColumn="0" showRowStripes="1" showColumnStripes="0"/>
  <extLst>
    <ext xmlns:x14="http://schemas.microsoft.com/office/spreadsheetml/2009/9/main" uri="{504A1905-F514-4f6f-8877-14C23A59335A}">
      <x14:table altTextSummary="V to tabelo vnesite datum, opis dohodka in znesek"/>
    </ext>
  </extLst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3000000}" name="Informacije_kategorija" displayName="Informacije_kategorija" ref="B3:M8" headerRowDxfId="15" dataDxfId="14">
  <autoFilter ref="B3:M8" xr:uid="{00000000-0009-0000-0100-000009000000}"/>
  <tableColumns count="12">
    <tableColumn id="1" xr3:uid="{00000000-0010-0000-0300-000001000000}" name="Gospodinjstvo" dataDxfId="13" dataCellStyle="Podrobnosti tabele"/>
    <tableColumn id="2" xr3:uid="{00000000-0010-0000-0300-000002000000}" name="Razvedrilo" dataDxfId="12" dataCellStyle="Podrobnosti tabele"/>
    <tableColumn id="3" xr3:uid="{00000000-0010-0000-0300-000003000000}" name="Hrana" dataDxfId="11" dataCellStyle="Podrobnosti tabele"/>
    <tableColumn id="4" xr3:uid="{00000000-0010-0000-0300-000004000000}" name="Darila/donacije" dataDxfId="10" dataCellStyle="Podrobnosti tabele"/>
    <tableColumn id="5" xr3:uid="{00000000-0010-0000-0300-000005000000}" name="Otroci" dataDxfId="9" dataCellStyle="Podrobnosti tabele"/>
    <tableColumn id="6" xr3:uid="{00000000-0010-0000-0300-000006000000}" name="Naložbeni račun" dataDxfId="8" dataCellStyle="Podrobnosti tabele"/>
    <tableColumn id="7" xr3:uid="{00000000-0010-0000-0300-000007000000}" name="Zdravstvene potrebščine" dataDxfId="7" dataCellStyle="Podrobnosti tabele"/>
    <tableColumn id="8" xr3:uid="{00000000-0010-0000-0300-000008000000}" name="Drugo" dataDxfId="6" dataCellStyle="Podrobnosti tabele"/>
    <tableColumn id="9" xr3:uid="{00000000-0010-0000-0300-000009000000}" name="Osebno" dataDxfId="5" dataCellStyle="Podrobnosti tabele"/>
    <tableColumn id="10" xr3:uid="{00000000-0010-0000-0300-00000A000000}" name="Hišni ljubljenčki" dataDxfId="4" dataCellStyle="Podrobnosti tabele"/>
    <tableColumn id="11" xr3:uid="{00000000-0010-0000-0300-00000B000000}" name="Davki/pravne zadeve" dataDxfId="3" dataCellStyle="Podrobnosti tabele"/>
    <tableColumn id="12" xr3:uid="{00000000-0010-0000-0300-00000C000000}" name="Prevoz" dataDxfId="2" dataCellStyle="Podrobnosti tabele"/>
  </tableColumns>
  <tableStyleInfo name="Seznami podatkov" showFirstColumn="0" showLastColumn="0" showRowStripes="1" showColumnStripes="0"/>
  <extLst>
    <ext xmlns:x14="http://schemas.microsoft.com/office/spreadsheetml/2009/9/main" uri="{504A1905-F514-4f6f-8877-14C23A59335A}">
      <x14:table altTextSummary="V tej tabeli so kategorije, uporabljene za izpolnjevanje spustnih seznamov v tabeli »Izdatki« na listu z izdatki in dohodki. Spremenite imena kategorije ali opisov pod vsako kategorijo, da posodobite sezname"/>
    </ext>
  </extLst>
</table>
</file>

<file path=xl/theme/theme11.xml><?xml version="1.0" encoding="utf-8"?>
<a:theme xmlns:a="http://schemas.openxmlformats.org/drawingml/2006/main" name="Office Theme">
  <a:themeElements>
    <a:clrScheme name="Custom 16">
      <a:dk1>
        <a:srgbClr val="151515"/>
      </a:dk1>
      <a:lt1>
        <a:srgbClr val="FFFFFF"/>
      </a:lt1>
      <a:dk2>
        <a:srgbClr val="1C1C1C"/>
      </a:dk2>
      <a:lt2>
        <a:srgbClr val="FFFFFF"/>
      </a:lt2>
      <a:accent1>
        <a:srgbClr val="F3D569"/>
      </a:accent1>
      <a:accent2>
        <a:srgbClr val="5B85AA"/>
      </a:accent2>
      <a:accent3>
        <a:srgbClr val="ECBE18"/>
      </a:accent3>
      <a:accent4>
        <a:srgbClr val="9CB5CB"/>
      </a:accent4>
      <a:accent5>
        <a:srgbClr val="2C4255"/>
      </a:accent5>
      <a:accent6>
        <a:srgbClr val="F7E5A4"/>
      </a:accent6>
      <a:hlink>
        <a:srgbClr val="5B85AA"/>
      </a:hlink>
      <a:folHlink>
        <a:srgbClr val="5B85AA"/>
      </a:folHlink>
    </a:clrScheme>
    <a:fontScheme name="Custom 17">
      <a:majorFont>
        <a:latin typeface="Tw Cen MT"/>
        <a:ea typeface=""/>
        <a:cs typeface=""/>
      </a:majorFont>
      <a:minorFont>
        <a:latin typeface="Franklin Gothic Book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imelineCaches/timelineCache1.xml><?xml version="1.0" encoding="utf-8"?>
<timelineCacheDefinition xmlns="http://schemas.microsoft.com/office/spreadsheetml/2010/11/main" xmlns:x15="http://schemas.microsoft.com/office/spreadsheetml/2010/11/main" xmlns:mc="http://schemas.openxmlformats.org/markup-compatibility/2006" xmlns:xr10="http://schemas.microsoft.com/office/spreadsheetml/2016/revision10" mc:Ignorable="xr10" name="IzvornaČasovnica_DATUM" xr10:uid="{6171F032-E584-4424-BB68-7F2988C345F4}" sourceName="DATUM">
  <pivotTables>
    <pivotTable tabId="3" name="Izdatki"/>
  </pivotTables>
  <state minimalRefreshVersion="6" lastRefreshVersion="6" pivotCacheId="3" filterType="unknown">
    <bounds startDate="2022-01-01T00:00:00" endDate="2023-01-01T00:00:00"/>
  </state>
</timelineCacheDefinition>
</file>

<file path=xl/timelines/timeline1.xml><?xml version="1.0" encoding="utf-8"?>
<timelines xmlns="http://schemas.microsoft.com/office/spreadsheetml/2010/11/main" xmlns:mc="http://schemas.openxmlformats.org/markup-compatibility/2006" xmlns:x="http://schemas.openxmlformats.org/spreadsheetml/2006/main" xmlns:xr10="http://schemas.microsoft.com/office/spreadsheetml/2016/revision10" mc:Ignorable="x xr10">
  <timeline name="DATUM" xr10:uid="{E6D41269-5403-42D9-8C38-BA0312CB26B2}" cache="IzvornaČasovnica_DATUM" caption="DATUM" level="2" selectionLevel="2" scrollPosition="2022-01-01T00:00:00"/>
</timelines>
</file>

<file path=xl/worksheets/_rels/sheet13.xml.rels>&#65279;<?xml version="1.0" encoding="utf-8"?><Relationships xmlns="http://schemas.openxmlformats.org/package/2006/relationships"><Relationship Type="http://schemas.openxmlformats.org/officeDocument/2006/relationships/printerSettings" Target="/xl/printerSettings/printerSettings13.bin" Id="rId1" /></Relationships>
</file>

<file path=xl/worksheets/_rels/sheet22.xml.rels>&#65279;<?xml version="1.0" encoding="utf-8"?><Relationships xmlns="http://schemas.openxmlformats.org/package/2006/relationships"><Relationship Type="http://schemas.openxmlformats.org/officeDocument/2006/relationships/vmlDrawing" Target="/xl/drawings/vmlDrawing1.vml" Id="rId3" /><Relationship Type="http://schemas.openxmlformats.org/officeDocument/2006/relationships/drawing" Target="/xl/drawings/drawing11.xml" Id="rId2" /><Relationship Type="http://schemas.openxmlformats.org/officeDocument/2006/relationships/printerSettings" Target="/xl/printerSettings/printerSettings22.bin" Id="rId1" /><Relationship Type="http://schemas.openxmlformats.org/officeDocument/2006/relationships/table" Target="/xl/tables/table13.xml" Id="rId6" /><Relationship Type="http://schemas.openxmlformats.org/officeDocument/2006/relationships/ctrlProp" Target="/xl/ctrlProps/ctrlProp2.xml" Id="rId5" /><Relationship Type="http://schemas.openxmlformats.org/officeDocument/2006/relationships/ctrlProp" Target="/xl/ctrlProps/ctrlProp12.xml" Id="rId4" /></Relationships>
</file>

<file path=xl/worksheets/_rels/sheet31.xml.rels>&#65279;<?xml version="1.0" encoding="utf-8"?><Relationships xmlns="http://schemas.openxmlformats.org/package/2006/relationships"><Relationship Type="http://schemas.openxmlformats.org/officeDocument/2006/relationships/table" Target="/xl/tables/table31.xml" Id="rId3" /><Relationship Type="http://schemas.openxmlformats.org/officeDocument/2006/relationships/table" Target="/xl/tables/table22.xml" Id="rId2" /><Relationship Type="http://schemas.openxmlformats.org/officeDocument/2006/relationships/printerSettings" Target="/xl/printerSettings/printerSettings31.bin" Id="rId1" /></Relationships>
</file>

<file path=xl/worksheets/_rels/sheet46.xml.rels>&#65279;<?xml version="1.0" encoding="utf-8"?><Relationships xmlns="http://schemas.openxmlformats.org/package/2006/relationships"><Relationship Type="http://schemas.openxmlformats.org/officeDocument/2006/relationships/drawing" Target="/xl/drawings/drawing22.xml" Id="rId3" /><Relationship Type="http://schemas.openxmlformats.org/officeDocument/2006/relationships/printerSettings" Target="/xl/printerSettings/printerSettings46.bin" Id="rId2" /><Relationship Type="http://schemas.openxmlformats.org/officeDocument/2006/relationships/pivotTable" Target="/xl/pivotTables/pivotTable12.xml" Id="rId1" /><Relationship Type="http://schemas.microsoft.com/office/2011/relationships/timeline" Target="/xl/timelines/timeline1.xml" Id="rId5" /><Relationship Type="http://schemas.microsoft.com/office/2007/relationships/slicer" Target="/xl/slicers/slicer1.xml" Id="rId4" /></Relationships>
</file>

<file path=xl/worksheets/_rels/sheet55.xml.rels>&#65279;<?xml version="1.0" encoding="utf-8"?><Relationships xmlns="http://schemas.openxmlformats.org/package/2006/relationships"><Relationship Type="http://schemas.openxmlformats.org/officeDocument/2006/relationships/table" Target="/xl/tables/table44.xml" Id="rId2" /><Relationship Type="http://schemas.openxmlformats.org/officeDocument/2006/relationships/printerSettings" Target="/xl/printerSettings/printerSettings55.bin" Id="rId1" /></Relationships>
</file>

<file path=xl/worksheets/_rels/sheet64.xml.rels>&#65279;<?xml version="1.0" encoding="utf-8"?><Relationships xmlns="http://schemas.openxmlformats.org/package/2006/relationships"><Relationship Type="http://schemas.openxmlformats.org/officeDocument/2006/relationships/printerSettings" Target="/xl/printerSettings/printerSettings64.bin" Id="rId2" /><Relationship Type="http://schemas.openxmlformats.org/officeDocument/2006/relationships/pivotTable" Target="/xl/pivotTables/pivotTable2.xml" Id="rId1" /></Relationships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8824CE-12A3-4CC0-84BC-2A62CE3863AE}">
  <sheetPr>
    <tabColor theme="9" tint="-0.749992370372631"/>
  </sheetPr>
  <dimension ref="B1:B8"/>
  <sheetViews>
    <sheetView zoomScaleNormal="100" workbookViewId="0"/>
  </sheetViews>
  <sheetFormatPr defaultRowHeight="15.75" x14ac:dyDescent="0.3"/>
  <cols>
    <col min="1" max="1" width="2.77734375" customWidth="1"/>
    <col min="2" max="2" width="80.77734375" customWidth="1"/>
    <col min="3" max="3" width="2.77734375" customWidth="1"/>
  </cols>
  <sheetData>
    <row r="1" spans="2:2" ht="30" customHeight="1" x14ac:dyDescent="0.3">
      <c r="B1" s="79" t="s">
        <v>0</v>
      </c>
    </row>
    <row r="2" spans="2:2" ht="30" customHeight="1" x14ac:dyDescent="0.3">
      <c r="B2" s="80" t="s">
        <v>1</v>
      </c>
    </row>
    <row r="3" spans="2:2" ht="30" customHeight="1" x14ac:dyDescent="0.3">
      <c r="B3" s="80" t="s">
        <v>123</v>
      </c>
    </row>
    <row r="4" spans="2:2" ht="30" customHeight="1" x14ac:dyDescent="0.3">
      <c r="B4" s="80" t="s">
        <v>124</v>
      </c>
    </row>
    <row r="5" spans="2:2" ht="30" customHeight="1" x14ac:dyDescent="0.3">
      <c r="B5" s="80" t="s">
        <v>122</v>
      </c>
    </row>
    <row r="6" spans="2:2" ht="30" customHeight="1" x14ac:dyDescent="0.3">
      <c r="B6" s="81" t="s">
        <v>2</v>
      </c>
    </row>
    <row r="7" spans="2:2" ht="30" x14ac:dyDescent="0.3">
      <c r="B7" s="95" t="s">
        <v>3</v>
      </c>
    </row>
    <row r="8" spans="2:2" ht="45" x14ac:dyDescent="0.3">
      <c r="B8" s="80" t="s">
        <v>4</v>
      </c>
    </row>
  </sheetData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1" tint="0.499984740745262"/>
    <pageSetUpPr autoPageBreaks="0"/>
  </sheetPr>
  <dimension ref="A1:P14"/>
  <sheetViews>
    <sheetView showGridLines="0" tabSelected="1" zoomScaleNormal="100" zoomScaleSheetLayoutView="100" workbookViewId="0"/>
  </sheetViews>
  <sheetFormatPr defaultColWidth="9.44140625" defaultRowHeight="15.75" x14ac:dyDescent="0.3"/>
  <cols>
    <col min="1" max="1" width="5" style="82" customWidth="1"/>
    <col min="2" max="2" width="24.77734375" style="3" customWidth="1"/>
    <col min="3" max="3" width="13.77734375" style="13" customWidth="1"/>
    <col min="4" max="15" width="13.77734375" style="3" customWidth="1"/>
    <col min="16" max="16" width="5" style="3" customWidth="1"/>
    <col min="17" max="17" width="2.77734375" style="3" customWidth="1"/>
    <col min="18" max="16384" width="9.44140625" style="3"/>
  </cols>
  <sheetData>
    <row r="1" spans="1:16" ht="48.75" customHeight="1" x14ac:dyDescent="0.3">
      <c r="A1" s="88" t="s">
        <v>5</v>
      </c>
      <c r="B1" s="117" t="s">
        <v>10</v>
      </c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24" t="s">
        <v>32</v>
      </c>
      <c r="P1" s="25"/>
    </row>
    <row r="2" spans="1:16" ht="42" customHeight="1" x14ac:dyDescent="0.55000000000000004">
      <c r="A2" s="86" t="s">
        <v>6</v>
      </c>
      <c r="B2" s="28" t="str">
        <f>CHOOSE(Stevilka_meseca,"JANUAR","FEBRUAR","MAREC","APRIL","MAJ","JUNIJ","JULIJ","AVGUST","SEPTEMBER","OKTOBER","NOVEMBER","DECEMBER")</f>
        <v>DECEMBER</v>
      </c>
      <c r="C2" s="118">
        <v>12</v>
      </c>
      <c r="D2" s="119"/>
      <c r="E2" s="119"/>
      <c r="F2" s="119"/>
      <c r="G2" s="119"/>
      <c r="H2" s="119"/>
      <c r="I2" s="29">
        <v>2022</v>
      </c>
      <c r="J2" s="14"/>
      <c r="K2" s="14"/>
      <c r="L2" s="16"/>
      <c r="M2" s="14"/>
      <c r="N2" s="14"/>
      <c r="O2" s="14"/>
      <c r="P2" s="14"/>
    </row>
    <row r="3" spans="1:16" s="4" customFormat="1" ht="35.25" customHeight="1" x14ac:dyDescent="0.3">
      <c r="A3" s="86" t="s">
        <v>7</v>
      </c>
      <c r="B3" s="96" t="s">
        <v>11</v>
      </c>
      <c r="C3" s="96"/>
      <c r="D3" s="96"/>
      <c r="E3" s="96"/>
      <c r="F3" s="96"/>
      <c r="G3" s="96"/>
      <c r="H3" s="96"/>
      <c r="I3" s="96" t="s">
        <v>25</v>
      </c>
      <c r="J3" s="96"/>
      <c r="K3" s="15"/>
      <c r="L3" s="17"/>
      <c r="M3" s="17"/>
      <c r="N3" s="17"/>
      <c r="O3" s="17"/>
      <c r="P3" s="15"/>
    </row>
    <row r="4" spans="1:16" s="4" customFormat="1" ht="30" customHeight="1" x14ac:dyDescent="0.3">
      <c r="A4" s="86" t="s">
        <v>8</v>
      </c>
      <c r="B4" s="27" t="s">
        <v>12</v>
      </c>
      <c r="C4" s="18"/>
      <c r="D4" s="99">
        <f ca="1">Mesecni_izdatki_skupaj</f>
        <v>0</v>
      </c>
      <c r="E4" s="17"/>
      <c r="F4" s="17"/>
      <c r="G4" s="17"/>
      <c r="H4" s="15"/>
      <c r="I4" s="27" t="s">
        <v>12</v>
      </c>
      <c r="J4" s="27"/>
      <c r="K4" s="17"/>
      <c r="L4" s="99">
        <f ca="1">Letni_izdatki_skupno</f>
        <v>10742</v>
      </c>
      <c r="M4" s="17"/>
      <c r="N4" s="17"/>
      <c r="O4" s="17"/>
      <c r="P4" s="15"/>
    </row>
    <row r="5" spans="1:16" s="4" customFormat="1" ht="30" customHeight="1" x14ac:dyDescent="0.3">
      <c r="A5" s="85"/>
      <c r="B5" s="98" t="s">
        <v>13</v>
      </c>
      <c r="C5" s="18"/>
      <c r="D5" s="99">
        <f ca="1">Mesecni_dohodki_skupaj</f>
        <v>0</v>
      </c>
      <c r="E5" s="17"/>
      <c r="F5" s="17"/>
      <c r="G5" s="17"/>
      <c r="H5" s="15"/>
      <c r="I5" s="27" t="s">
        <v>13</v>
      </c>
      <c r="J5" s="27"/>
      <c r="K5" s="17"/>
      <c r="L5" s="99">
        <f ca="1">Letni_dohodki_skupno</f>
        <v>13200</v>
      </c>
      <c r="M5" s="17"/>
      <c r="N5" s="17"/>
      <c r="O5" s="17"/>
      <c r="P5" s="15"/>
    </row>
    <row r="6" spans="1:16" ht="45" customHeight="1" x14ac:dyDescent="0.3">
      <c r="A6" s="85"/>
      <c r="B6" s="14"/>
      <c r="C6" s="19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</row>
    <row r="7" spans="1:16" s="20" customFormat="1" ht="24.75" customHeight="1" thickBot="1" x14ac:dyDescent="0.35">
      <c r="A7" s="83"/>
      <c r="B7" s="23"/>
      <c r="C7" s="21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</row>
    <row r="8" spans="1:16" ht="34.5" customHeight="1" thickBot="1" x14ac:dyDescent="0.35">
      <c r="A8" s="87" t="s">
        <v>9</v>
      </c>
      <c r="B8" s="92" t="s">
        <v>14</v>
      </c>
      <c r="C8" s="56" t="s">
        <v>19</v>
      </c>
      <c r="D8" s="56" t="s">
        <v>20</v>
      </c>
      <c r="E8" s="56" t="s">
        <v>21</v>
      </c>
      <c r="F8" s="56" t="s">
        <v>22</v>
      </c>
      <c r="G8" s="56" t="s">
        <v>23</v>
      </c>
      <c r="H8" s="56" t="s">
        <v>24</v>
      </c>
      <c r="I8" s="56" t="s">
        <v>26</v>
      </c>
      <c r="J8" s="56" t="s">
        <v>27</v>
      </c>
      <c r="K8" s="56" t="s">
        <v>28</v>
      </c>
      <c r="L8" s="56" t="s">
        <v>29</v>
      </c>
      <c r="M8" s="56" t="s">
        <v>30</v>
      </c>
      <c r="N8" s="56" t="s">
        <v>31</v>
      </c>
      <c r="O8" s="93" t="s">
        <v>33</v>
      </c>
    </row>
    <row r="9" spans="1:16" ht="30" customHeight="1" thickBot="1" x14ac:dyDescent="0.35">
      <c r="B9" s="57" t="s">
        <v>15</v>
      </c>
      <c r="C9" s="100">
        <f ca="1">SUMIFS(Dohodek[ZNESEK],Dohodek[DATUM],"&lt;="&amp;Datum_sredina,Dohodek[DATUM],"&gt;="&amp;Datum_zacetek)</f>
        <v>0</v>
      </c>
      <c r="D9" s="100">
        <f ca="1">SUMIFS(Dohodek[ZNESEK],Dohodek[DATUM],"&lt;="&amp;Datum_sredina,Dohodek[DATUM],"&gt;="&amp;Datum_zacetek)</f>
        <v>0</v>
      </c>
      <c r="E9" s="101">
        <f ca="1">SUMIFS(Dohodek[ZNESEK],Dohodek[DATUM],"&lt;="&amp;Datum_sredina,Dohodek[DATUM],"&gt;="&amp;Datum_zacetek)</f>
        <v>1300</v>
      </c>
      <c r="F9" s="101">
        <f ca="1">SUMIFS(Dohodek[ZNESEK],Dohodek[DATUM],"&lt;="&amp;Datum_sredina,Dohodek[DATUM],"&gt;="&amp;Datum_zacetek)</f>
        <v>2600</v>
      </c>
      <c r="G9" s="101">
        <f ca="1">SUMIFS(Dohodek[ZNESEK],Dohodek[DATUM],"&lt;="&amp;Datum_sredina,Dohodek[DATUM],"&gt;="&amp;Datum_zacetek)</f>
        <v>0</v>
      </c>
      <c r="H9" s="101">
        <f ca="1">SUMIFS(Dohodek[ZNESEK],Dohodek[DATUM],"&lt;="&amp;Datum_sredina,Dohodek[DATUM],"&gt;="&amp;Datum_zacetek)</f>
        <v>0</v>
      </c>
      <c r="I9" s="101">
        <f ca="1">SUMIFS(Dohodek[ZNESEK],Dohodek[DATUM],"&lt;="&amp;Datum_sredina,Dohodek[DATUM],"&gt;="&amp;Datum_zacetek)</f>
        <v>0</v>
      </c>
      <c r="J9" s="101">
        <f ca="1">SUMIFS(Dohodek[ZNESEK],Dohodek[DATUM],"&lt;="&amp;Datum_sredina,Dohodek[DATUM],"&gt;="&amp;Datum_zacetek)</f>
        <v>0</v>
      </c>
      <c r="K9" s="101">
        <f ca="1">SUMIFS(Dohodek[ZNESEK],Dohodek[DATUM],"&lt;="&amp;Datum_sredina,Dohodek[DATUM],"&gt;="&amp;Datum_zacetek)</f>
        <v>0</v>
      </c>
      <c r="L9" s="101">
        <f ca="1">SUMIFS(Dohodek[ZNESEK],Dohodek[DATUM],"&lt;="&amp;Datum_sredina,Dohodek[DATUM],"&gt;="&amp;Datum_zacetek)</f>
        <v>0</v>
      </c>
      <c r="M9" s="101">
        <f ca="1">SUMIFS(Dohodek[ZNESEK],Dohodek[DATUM],"&lt;="&amp;Datum_sredina,Dohodek[DATUM],"&gt;="&amp;Datum_zacetek)</f>
        <v>0</v>
      </c>
      <c r="N9" s="101">
        <f ca="1">SUMIFS(Dohodek[ZNESEK],Dohodek[DATUM],"&lt;="&amp;Datum_sredina,Dohodek[DATUM],"&gt;="&amp;Datum_zacetek)</f>
        <v>0</v>
      </c>
      <c r="O9" s="58"/>
    </row>
    <row r="10" spans="1:16" ht="30" customHeight="1" thickBot="1" x14ac:dyDescent="0.35">
      <c r="B10" s="59" t="s">
        <v>16</v>
      </c>
      <c r="C10" s="102">
        <f ca="1">SUMIFS(Dohodek[ZNESEK],Dohodek[DATUM],"&lt;="&amp;Datum_konec,Dohodek[DATUM],"&gt;="&amp;Datum_sredina+1)</f>
        <v>0</v>
      </c>
      <c r="D10" s="102">
        <f ca="1">SUMIFS(Dohodek[ZNESEK],Dohodek[DATUM],"&lt;="&amp;Datum_konec,Dohodek[DATUM],"&gt;="&amp;Datum_sredina+1)</f>
        <v>0</v>
      </c>
      <c r="E10" s="103">
        <f ca="1">SUMIFS(Dohodek[ZNESEK],Dohodek[DATUM],"&lt;="&amp;Datum_konec,Dohodek[DATUM],"&gt;="&amp;Datum_sredina+1)</f>
        <v>3100</v>
      </c>
      <c r="F10" s="103">
        <f ca="1">SUMIFS(Dohodek[ZNESEK],Dohodek[DATUM],"&lt;="&amp;Datum_konec,Dohodek[DATUM],"&gt;="&amp;Datum_sredina+1)</f>
        <v>3100</v>
      </c>
      <c r="G10" s="103">
        <f ca="1">SUMIFS(Dohodek[ZNESEK],Dohodek[DATUM],"&lt;="&amp;Datum_konec,Dohodek[DATUM],"&gt;="&amp;Datum_sredina+1)</f>
        <v>0</v>
      </c>
      <c r="H10" s="103">
        <f ca="1">SUMIFS(Dohodek[ZNESEK],Dohodek[DATUM],"&lt;="&amp;Datum_konec,Dohodek[DATUM],"&gt;="&amp;Datum_sredina+1)</f>
        <v>0</v>
      </c>
      <c r="I10" s="103">
        <f ca="1">SUMIFS(Dohodek[ZNESEK],Dohodek[DATUM],"&lt;="&amp;Datum_konec,Dohodek[DATUM],"&gt;="&amp;Datum_sredina+1)</f>
        <v>0</v>
      </c>
      <c r="J10" s="103">
        <f ca="1">SUMIFS(Dohodek[ZNESEK],Dohodek[DATUM],"&lt;="&amp;Datum_konec,Dohodek[DATUM],"&gt;="&amp;Datum_sredina+1)</f>
        <v>0</v>
      </c>
      <c r="K10" s="103">
        <f ca="1">SUMIFS(Dohodek[ZNESEK],Dohodek[DATUM],"&lt;="&amp;Datum_konec,Dohodek[DATUM],"&gt;="&amp;Datum_sredina+1)</f>
        <v>0</v>
      </c>
      <c r="L10" s="103">
        <f ca="1">SUMIFS(Dohodek[ZNESEK],Dohodek[DATUM],"&lt;="&amp;Datum_konec,Dohodek[DATUM],"&gt;="&amp;Datum_sredina+1)</f>
        <v>0</v>
      </c>
      <c r="M10" s="103">
        <f ca="1">SUMIFS(Dohodek[ZNESEK],Dohodek[DATUM],"&lt;="&amp;Datum_konec,Dohodek[DATUM],"&gt;="&amp;Datum_sredina+1)</f>
        <v>0</v>
      </c>
      <c r="N10" s="103">
        <f ca="1">SUMIFS(Dohodek[ZNESEK],Dohodek[DATUM],"&lt;="&amp;Datum_konec,Dohodek[DATUM],"&gt;="&amp;Datum_sredina+1)</f>
        <v>0</v>
      </c>
      <c r="O10" s="58"/>
    </row>
    <row r="11" spans="1:16" ht="30" customHeight="1" thickBot="1" x14ac:dyDescent="0.35">
      <c r="B11" s="60" t="s">
        <v>17</v>
      </c>
      <c r="C11" s="104">
        <f ca="1">SUMIFS(Stroški[ZNESEK],Stroški[DATUM],"&lt;="&amp;Datum_sredina+1,Stroški[DATUM],"&gt;="&amp;Datum_zacetek)</f>
        <v>0</v>
      </c>
      <c r="D11" s="104">
        <f ca="1">SUMIFS(Stroški[ZNESEK],Stroški[DATUM],"&lt;="&amp;Datum_sredina+1,Stroški[DATUM],"&gt;="&amp;Datum_zacetek)</f>
        <v>0</v>
      </c>
      <c r="E11" s="104">
        <f ca="1">SUMIFS(Stroški[ZNESEK],Stroški[DATUM],"&lt;="&amp;Datum_sredina+1,Stroški[DATUM],"&gt;="&amp;Datum_zacetek)</f>
        <v>1225</v>
      </c>
      <c r="F11" s="104">
        <f ca="1">SUMIFS(Stroški[ZNESEK],Stroški[DATUM],"&lt;="&amp;Datum_sredina+1,Stroški[DATUM],"&gt;="&amp;Datum_zacetek)</f>
        <v>5150</v>
      </c>
      <c r="G11" s="104">
        <f ca="1">SUMIFS(Stroški[ZNESEK],Stroški[DATUM],"&lt;="&amp;Datum_sredina+1,Stroški[DATUM],"&gt;="&amp;Datum_zacetek)</f>
        <v>0</v>
      </c>
      <c r="H11" s="104">
        <f ca="1">SUMIFS(Stroški[ZNESEK],Stroški[DATUM],"&lt;="&amp;Datum_sredina+1,Stroški[DATUM],"&gt;="&amp;Datum_zacetek)</f>
        <v>0</v>
      </c>
      <c r="I11" s="104">
        <f ca="1">SUMIFS(Stroški[ZNESEK],Stroški[DATUM],"&lt;="&amp;Datum_sredina+1,Stroški[DATUM],"&gt;="&amp;Datum_zacetek)</f>
        <v>0</v>
      </c>
      <c r="J11" s="104">
        <f ca="1">SUMIFS(Stroški[ZNESEK],Stroški[DATUM],"&lt;="&amp;Datum_sredina+1,Stroški[DATUM],"&gt;="&amp;Datum_zacetek)</f>
        <v>0</v>
      </c>
      <c r="K11" s="104">
        <f ca="1">SUMIFS(Stroški[ZNESEK],Stroški[DATUM],"&lt;="&amp;Datum_sredina+1,Stroški[DATUM],"&gt;="&amp;Datum_zacetek)</f>
        <v>0</v>
      </c>
      <c r="L11" s="104">
        <f ca="1">SUMIFS(Stroški[ZNESEK],Stroški[DATUM],"&lt;="&amp;Datum_sredina+1,Stroški[DATUM],"&gt;="&amp;Datum_zacetek)</f>
        <v>0</v>
      </c>
      <c r="M11" s="104">
        <f ca="1">SUMIFS(Stroški[ZNESEK],Stroški[DATUM],"&lt;="&amp;Datum_sredina+1,Stroški[DATUM],"&gt;="&amp;Datum_zacetek)</f>
        <v>0</v>
      </c>
      <c r="N11" s="104">
        <f ca="1">SUMIFS(Stroški[ZNESEK],Stroški[DATUM],"&lt;="&amp;Datum_sredina+1,Stroški[DATUM],"&gt;="&amp;Datum_zacetek)</f>
        <v>0</v>
      </c>
      <c r="O11" s="58"/>
    </row>
    <row r="12" spans="1:16" ht="30" customHeight="1" x14ac:dyDescent="0.3">
      <c r="B12" s="61" t="s">
        <v>18</v>
      </c>
      <c r="C12" s="105">
        <f ca="1">SUMIFS(Stroški[ZNESEK],Stroški[DATUM],"&lt;="&amp;Datum_konec,Stroški[DATUM],"&gt;="&amp;Datum_sredina+1)</f>
        <v>0</v>
      </c>
      <c r="D12" s="105">
        <f ca="1">SUMIFS(Stroški[ZNESEK],Stroški[DATUM],"&lt;="&amp;Datum_konec,Stroški[DATUM],"&gt;="&amp;Datum_sredina+1)</f>
        <v>0</v>
      </c>
      <c r="E12" s="105">
        <f ca="1">SUMIFS(Stroški[ZNESEK],Stroški[DATUM],"&lt;="&amp;Datum_konec,Stroški[DATUM],"&gt;="&amp;Datum_sredina+1)</f>
        <v>200</v>
      </c>
      <c r="F12" s="105">
        <f ca="1">SUMIFS(Stroški[ZNESEK],Stroški[DATUM],"&lt;="&amp;Datum_konec,Stroški[DATUM],"&gt;="&amp;Datum_sredina+1)</f>
        <v>875</v>
      </c>
      <c r="G12" s="105">
        <f ca="1">SUMIFS(Stroški[ZNESEK],Stroški[DATUM],"&lt;="&amp;Datum_konec,Stroški[DATUM],"&gt;="&amp;Datum_sredina+1)</f>
        <v>0</v>
      </c>
      <c r="H12" s="105">
        <f ca="1">SUMIFS(Stroški[ZNESEK],Stroški[DATUM],"&lt;="&amp;Datum_konec,Stroški[DATUM],"&gt;="&amp;Datum_sredina+1)</f>
        <v>0</v>
      </c>
      <c r="I12" s="105">
        <f ca="1">SUMIFS(Stroški[ZNESEK],Stroški[DATUM],"&lt;="&amp;Datum_konec,Stroški[DATUM],"&gt;="&amp;Datum_sredina+1)</f>
        <v>0</v>
      </c>
      <c r="J12" s="105">
        <f ca="1">SUMIFS(Stroški[ZNESEK],Stroški[DATUM],"&lt;="&amp;Datum_konec,Stroški[DATUM],"&gt;="&amp;Datum_sredina+1)</f>
        <v>0</v>
      </c>
      <c r="K12" s="105">
        <f ca="1">SUMIFS(Stroški[ZNESEK],Stroški[DATUM],"&lt;="&amp;Datum_konec,Stroški[DATUM],"&gt;="&amp;Datum_sredina+1)</f>
        <v>0</v>
      </c>
      <c r="L12" s="105">
        <f ca="1">SUMIFS(Stroški[ZNESEK],Stroški[DATUM],"&lt;="&amp;Datum_konec,Stroški[DATUM],"&gt;="&amp;Datum_sredina+1)</f>
        <v>0</v>
      </c>
      <c r="M12" s="105">
        <f ca="1">SUMIFS(Stroški[ZNESEK],Stroški[DATUM],"&lt;="&amp;Datum_konec,Stroški[DATUM],"&gt;="&amp;Datum_sredina+1)</f>
        <v>0</v>
      </c>
      <c r="N12" s="105">
        <f ca="1">SUMIFS(Stroški[ZNESEK],Stroški[DATUM],"&lt;="&amp;Datum_konec,Stroški[DATUM],"&gt;="&amp;Datum_sredina+1)</f>
        <v>0</v>
      </c>
      <c r="O12" s="62"/>
    </row>
    <row r="14" spans="1:16" ht="16.5" thickBot="1" x14ac:dyDescent="0.35">
      <c r="C14" s="22"/>
    </row>
  </sheetData>
  <mergeCells count="2">
    <mergeCell ref="B1:N1"/>
    <mergeCell ref="C2:H2"/>
  </mergeCells>
  <conditionalFormatting sqref="A2:A4 C2 D4:D5 L4:L5">
    <cfRule type="notContainsBlanks" dxfId="114" priority="1">
      <formula>LEN(TRIM(A2))&gt;0</formula>
    </cfRule>
  </conditionalFormatting>
  <pageMargins left="0.7" right="0.7" top="0.75" bottom="0.75" header="0.3" footer="0.3"/>
  <pageSetup paperSize="9" fitToWidth="0" fitToHeight="0" orientation="portrait" r:id="rId1"/>
  <ignoredErrors>
    <ignoredError sqref="D4:D5 B2 L4:L5" unlocked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1" r:id="rId4" name="Vrtavka 7">
              <controlPr defaultSize="0" autoPict="0" altText="Nadzor z vrtavko za mesec">
                <anchor moveWithCells="1">
                  <from>
                    <xdr:col>2</xdr:col>
                    <xdr:colOff>152400</xdr:colOff>
                    <xdr:row>1</xdr:row>
                    <xdr:rowOff>161925</xdr:rowOff>
                  </from>
                  <to>
                    <xdr:col>2</xdr:col>
                    <xdr:colOff>323850</xdr:colOff>
                    <xdr:row>1</xdr:row>
                    <xdr:rowOff>447675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5" name="Vrtavka 9">
              <controlPr defaultSize="0" autoPict="0" altText="Nadzor z vrtavko za leto">
                <anchor moveWithCells="1">
                  <from>
                    <xdr:col>9</xdr:col>
                    <xdr:colOff>47625</xdr:colOff>
                    <xdr:row>1</xdr:row>
                    <xdr:rowOff>171450</xdr:rowOff>
                  </from>
                  <to>
                    <xdr:col>9</xdr:col>
                    <xdr:colOff>190500</xdr:colOff>
                    <xdr:row>1</xdr:row>
                    <xdr:rowOff>457200</xdr:rowOff>
                  </to>
                </anchor>
              </controlPr>
            </control>
          </mc:Choice>
        </mc:AlternateContent>
      </controls>
    </mc:Choice>
  </mc:AlternateContent>
  <tableParts count="1">
    <tablePart r:id="rId6"/>
  </tableParts>
  <extLst>
    <ext xmlns:x14="http://schemas.microsoft.com/office/spreadsheetml/2009/9/main" uri="{05C60535-1F16-4fd2-B633-F4F36F0B64E0}">
      <x14:sparklineGroups xmlns:xm="http://schemas.microsoft.com/office/excel/2006/main">
        <x14:sparklineGroup manualMax="0" manualMin="0" lineWeight="1.5" displayEmptyCellsAs="gap" markers="1" high="1" low="1" first="1" negative="1" xr2:uid="{00000000-0003-0000-0000-000000000000}">
          <x14:colorSeries theme="4"/>
          <x14:colorNegative theme="5"/>
          <x14:colorAxis rgb="FF000000"/>
          <x14:colorMarkers theme="4" tint="-0.249977111117893"/>
          <x14:colorFirst theme="4" tint="-0.249977111117893"/>
          <x14:colorLast theme="4" tint="-0.249977111117893"/>
          <x14:colorHigh theme="4" tint="-0.249977111117893"/>
          <x14:colorLow theme="4" tint="-0.249977111117893"/>
          <x14:sparklines>
            <x14:sparkline>
              <xm:f>'Nadzorna plošča'!C11:N11</xm:f>
              <xm:sqref>O11</xm:sqref>
            </x14:sparkline>
            <x14:sparkline>
              <xm:f>'Nadzorna plošča'!C12:N12</xm:f>
              <xm:sqref>O12</xm:sqref>
            </x14:sparkline>
          </x14:sparklines>
        </x14:sparklineGroup>
        <x14:sparklineGroup manualMax="0" manualMin="0" lineWeight="1.5" displayEmptyCellsAs="gap" markers="1" high="1" low="1" negative="1" xr2:uid="{00000000-0003-0000-0000-000001000000}">
          <x14:colorSeries theme="5"/>
          <x14:colorNegative theme="6"/>
          <x14:colorAxis rgb="FF000000"/>
          <x14:colorMarkers theme="5"/>
          <x14:colorFirst theme="5"/>
          <x14:colorLast theme="5"/>
          <x14:colorHigh theme="5"/>
          <x14:colorLow theme="5"/>
          <x14:sparklines>
            <x14:sparkline>
              <xm:f>'Nadzorna plošča'!C9:M9</xm:f>
              <xm:sqref>O9</xm:sqref>
            </x14:sparkline>
            <x14:sparkline>
              <xm:f>'Nadzorna plošča'!C10:M10</xm:f>
              <xm:sqref>O10</xm:sqref>
            </x14:sparkline>
          </x14:sparklines>
        </x14:sparklineGroup>
      </x14:sparklineGroup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">
    <tabColor theme="5" tint="-0.249977111117893"/>
    <pageSetUpPr autoPageBreaks="0"/>
  </sheetPr>
  <dimension ref="A1:J36"/>
  <sheetViews>
    <sheetView showGridLines="0" zoomScaleNormal="100" workbookViewId="0"/>
  </sheetViews>
  <sheetFormatPr defaultColWidth="8.77734375" defaultRowHeight="30" customHeight="1" x14ac:dyDescent="0.3"/>
  <cols>
    <col min="1" max="1" width="5" style="82" customWidth="1"/>
    <col min="2" max="2" width="15.44140625" customWidth="1"/>
    <col min="3" max="3" width="24" customWidth="1"/>
    <col min="4" max="4" width="14.6640625" style="1" customWidth="1"/>
    <col min="5" max="5" width="5.88671875" customWidth="1"/>
    <col min="6" max="6" width="15.44140625" customWidth="1"/>
    <col min="7" max="7" width="24.5546875" customWidth="1"/>
    <col min="8" max="8" width="24" style="1" customWidth="1"/>
    <col min="9" max="9" width="13.6640625" style="2" customWidth="1"/>
    <col min="10" max="10" width="5" style="3" customWidth="1"/>
    <col min="11" max="11" width="2.77734375" customWidth="1"/>
  </cols>
  <sheetData>
    <row r="1" spans="1:10" s="3" customFormat="1" ht="48.75" customHeight="1" x14ac:dyDescent="0.3">
      <c r="A1" s="88" t="s">
        <v>34</v>
      </c>
      <c r="B1" s="121" t="str">
        <f>Polmesecni_domaci_proracun_naslov</f>
        <v>Polmesečni domači proračun</v>
      </c>
      <c r="C1" s="121"/>
      <c r="D1" s="121"/>
      <c r="E1" s="121"/>
      <c r="F1" s="121"/>
      <c r="G1" s="121"/>
      <c r="H1" s="120" t="s">
        <v>53</v>
      </c>
      <c r="I1" s="120"/>
      <c r="J1" s="25"/>
    </row>
    <row r="2" spans="1:10" s="52" customFormat="1" ht="41.25" customHeight="1" thickBot="1" x14ac:dyDescent="0.35">
      <c r="A2" s="89" t="s">
        <v>35</v>
      </c>
      <c r="B2" s="53" t="s">
        <v>12</v>
      </c>
      <c r="C2" s="54"/>
      <c r="D2" s="54"/>
      <c r="E2" s="32"/>
      <c r="F2" s="53" t="s">
        <v>13</v>
      </c>
      <c r="G2" s="54"/>
      <c r="H2" s="54"/>
      <c r="I2" s="54"/>
      <c r="J2" s="51"/>
    </row>
    <row r="3" spans="1:10" ht="30" customHeight="1" thickTop="1" thickBot="1" x14ac:dyDescent="0.35">
      <c r="A3" s="87" t="s">
        <v>36</v>
      </c>
      <c r="B3" s="33" t="s">
        <v>37</v>
      </c>
      <c r="C3" s="33" t="s">
        <v>38</v>
      </c>
      <c r="D3" s="33" t="s">
        <v>42</v>
      </c>
      <c r="F3" s="34" t="s">
        <v>37</v>
      </c>
      <c r="G3" s="38" t="s">
        <v>43</v>
      </c>
      <c r="H3" s="26" t="s">
        <v>38</v>
      </c>
      <c r="I3" s="106" t="s">
        <v>42</v>
      </c>
      <c r="J3" s="4"/>
    </row>
    <row r="4" spans="1:10" ht="30" customHeight="1" thickBot="1" x14ac:dyDescent="0.35">
      <c r="B4" s="63">
        <f ca="1">TODAY()</f>
        <v>44699</v>
      </c>
      <c r="C4" s="64" t="s">
        <v>39</v>
      </c>
      <c r="D4" s="65">
        <v>500</v>
      </c>
      <c r="F4" s="35">
        <f ca="1">TODAY()</f>
        <v>44699</v>
      </c>
      <c r="G4" s="36" t="s">
        <v>44</v>
      </c>
      <c r="H4" s="37" t="s">
        <v>54</v>
      </c>
      <c r="I4" s="107">
        <v>500</v>
      </c>
      <c r="J4" s="4"/>
    </row>
    <row r="5" spans="1:10" ht="30" customHeight="1" x14ac:dyDescent="0.3">
      <c r="B5" s="66">
        <f ca="1">TODAY()-14</f>
        <v>44685</v>
      </c>
      <c r="C5" s="67" t="s">
        <v>40</v>
      </c>
      <c r="D5" s="68">
        <v>1300</v>
      </c>
      <c r="F5" s="9">
        <f t="shared" ref="F5:F12" ca="1" si="0">TODAY()-7</f>
        <v>44692</v>
      </c>
      <c r="G5" s="10" t="s">
        <v>45</v>
      </c>
      <c r="H5" s="10" t="s">
        <v>55</v>
      </c>
      <c r="I5" s="108">
        <v>1000</v>
      </c>
      <c r="J5" s="4"/>
    </row>
    <row r="6" spans="1:10" ht="30" customHeight="1" x14ac:dyDescent="0.3">
      <c r="B6" s="69">
        <f ca="1">TODAY()-14</f>
        <v>44685</v>
      </c>
      <c r="C6" s="70" t="s">
        <v>41</v>
      </c>
      <c r="D6" s="71">
        <v>1300</v>
      </c>
      <c r="F6" s="39">
        <f t="shared" ca="1" si="0"/>
        <v>44692</v>
      </c>
      <c r="G6" s="12" t="s">
        <v>45</v>
      </c>
      <c r="H6" s="12" t="s">
        <v>56</v>
      </c>
      <c r="I6" s="109">
        <v>100</v>
      </c>
    </row>
    <row r="7" spans="1:10" ht="30" customHeight="1" x14ac:dyDescent="0.3">
      <c r="A7" s="83"/>
      <c r="B7" s="66">
        <f ca="1">TODAY()-28</f>
        <v>44671</v>
      </c>
      <c r="C7" s="67" t="s">
        <v>40</v>
      </c>
      <c r="D7" s="68">
        <v>1500</v>
      </c>
      <c r="F7" s="9">
        <f t="shared" ca="1" si="0"/>
        <v>44692</v>
      </c>
      <c r="G7" s="10" t="s">
        <v>45</v>
      </c>
      <c r="H7" s="10" t="s">
        <v>57</v>
      </c>
      <c r="I7" s="108">
        <v>50</v>
      </c>
      <c r="J7" s="20"/>
    </row>
    <row r="8" spans="1:10" ht="30" customHeight="1" x14ac:dyDescent="0.3">
      <c r="B8" s="69">
        <f ca="1">TODAY()-28</f>
        <v>44671</v>
      </c>
      <c r="C8" s="70" t="s">
        <v>41</v>
      </c>
      <c r="D8" s="71">
        <v>1600</v>
      </c>
      <c r="F8" s="39">
        <f t="shared" ca="1" si="0"/>
        <v>44692</v>
      </c>
      <c r="G8" s="12" t="s">
        <v>45</v>
      </c>
      <c r="H8" s="12" t="s">
        <v>58</v>
      </c>
      <c r="I8" s="109">
        <v>25</v>
      </c>
    </row>
    <row r="9" spans="1:10" ht="30" customHeight="1" x14ac:dyDescent="0.3">
      <c r="B9" s="66">
        <f ca="1">TODAY()-42</f>
        <v>44657</v>
      </c>
      <c r="C9" s="67" t="s">
        <v>40</v>
      </c>
      <c r="D9" s="68">
        <v>1300</v>
      </c>
      <c r="F9" s="9">
        <f t="shared" ca="1" si="0"/>
        <v>44692</v>
      </c>
      <c r="G9" s="10" t="s">
        <v>45</v>
      </c>
      <c r="H9" s="10" t="s">
        <v>59</v>
      </c>
      <c r="I9" s="108">
        <v>100</v>
      </c>
    </row>
    <row r="10" spans="1:10" ht="30" customHeight="1" x14ac:dyDescent="0.3">
      <c r="B10" s="69">
        <f ca="1">TODAY()-42</f>
        <v>44657</v>
      </c>
      <c r="C10" s="70" t="s">
        <v>41</v>
      </c>
      <c r="D10" s="71">
        <v>1300</v>
      </c>
      <c r="F10" s="39">
        <f t="shared" ca="1" si="0"/>
        <v>44692</v>
      </c>
      <c r="G10" s="12" t="s">
        <v>45</v>
      </c>
      <c r="H10" s="12" t="s">
        <v>59</v>
      </c>
      <c r="I10" s="109">
        <v>30</v>
      </c>
    </row>
    <row r="11" spans="1:10" ht="30" customHeight="1" x14ac:dyDescent="0.3">
      <c r="B11" s="66">
        <f ca="1">TODAY()-56</f>
        <v>44643</v>
      </c>
      <c r="C11" s="67" t="s">
        <v>40</v>
      </c>
      <c r="D11" s="68">
        <v>1500</v>
      </c>
      <c r="F11" s="9">
        <f t="shared" ca="1" si="0"/>
        <v>44692</v>
      </c>
      <c r="G11" s="10" t="s">
        <v>45</v>
      </c>
      <c r="H11" s="10" t="s">
        <v>55</v>
      </c>
      <c r="I11" s="108">
        <v>50</v>
      </c>
    </row>
    <row r="12" spans="1:10" ht="30" customHeight="1" x14ac:dyDescent="0.3">
      <c r="B12" s="69">
        <f ca="1">TODAY()-56</f>
        <v>44643</v>
      </c>
      <c r="C12" s="70" t="s">
        <v>41</v>
      </c>
      <c r="D12" s="71">
        <v>1600</v>
      </c>
      <c r="F12" s="39">
        <f t="shared" ca="1" si="0"/>
        <v>44692</v>
      </c>
      <c r="G12" s="12" t="s">
        <v>45</v>
      </c>
      <c r="H12" s="12" t="s">
        <v>59</v>
      </c>
      <c r="I12" s="109">
        <v>50</v>
      </c>
    </row>
    <row r="13" spans="1:10" ht="30" customHeight="1" x14ac:dyDescent="0.3">
      <c r="B13" s="66">
        <f ca="1">TODAY()-70</f>
        <v>44629</v>
      </c>
      <c r="C13" s="67" t="s">
        <v>40</v>
      </c>
      <c r="D13" s="68">
        <v>1300</v>
      </c>
      <c r="F13" s="9">
        <f ca="1">TODAY()-7</f>
        <v>44692</v>
      </c>
      <c r="G13" s="10" t="s">
        <v>45</v>
      </c>
      <c r="H13" s="10" t="s">
        <v>59</v>
      </c>
      <c r="I13" s="108">
        <v>25</v>
      </c>
    </row>
    <row r="14" spans="1:10" ht="30" customHeight="1" x14ac:dyDescent="0.3">
      <c r="D14"/>
      <c r="F14" s="39">
        <f ca="1">TODAY()-8</f>
        <v>44691</v>
      </c>
      <c r="G14" s="12" t="s">
        <v>45</v>
      </c>
      <c r="H14" s="12" t="s">
        <v>56</v>
      </c>
      <c r="I14" s="109">
        <v>100</v>
      </c>
    </row>
    <row r="15" spans="1:10" ht="30" customHeight="1" x14ac:dyDescent="0.3">
      <c r="D15"/>
      <c r="F15" s="9">
        <f ca="1">TODAY()-9</f>
        <v>44690</v>
      </c>
      <c r="G15" s="10" t="s">
        <v>46</v>
      </c>
      <c r="H15" s="10" t="s">
        <v>60</v>
      </c>
      <c r="I15" s="108">
        <v>37</v>
      </c>
    </row>
    <row r="16" spans="1:10" ht="30" customHeight="1" x14ac:dyDescent="0.3">
      <c r="D16"/>
      <c r="F16" s="39">
        <f ca="1">TODAY()-10</f>
        <v>44689</v>
      </c>
      <c r="G16" s="12" t="s">
        <v>47</v>
      </c>
      <c r="H16" s="12" t="s">
        <v>61</v>
      </c>
      <c r="I16" s="109">
        <v>350</v>
      </c>
    </row>
    <row r="17" spans="4:9" ht="30" customHeight="1" x14ac:dyDescent="0.3">
      <c r="D17"/>
      <c r="F17" s="9">
        <f ca="1">TODAY()-11</f>
        <v>44688</v>
      </c>
      <c r="G17" s="10" t="s">
        <v>47</v>
      </c>
      <c r="H17" s="10" t="s">
        <v>62</v>
      </c>
      <c r="I17" s="108">
        <v>75</v>
      </c>
    </row>
    <row r="18" spans="4:9" ht="30" customHeight="1" x14ac:dyDescent="0.3">
      <c r="D18"/>
      <c r="F18" s="39">
        <f ca="1">TODAY()-12</f>
        <v>44687</v>
      </c>
      <c r="G18" s="12" t="s">
        <v>48</v>
      </c>
      <c r="H18" s="12" t="s">
        <v>63</v>
      </c>
      <c r="I18" s="109">
        <v>150</v>
      </c>
    </row>
    <row r="19" spans="4:9" ht="30" customHeight="1" x14ac:dyDescent="0.3">
      <c r="D19"/>
      <c r="F19" s="9">
        <f ca="1">TODAY()-13</f>
        <v>44686</v>
      </c>
      <c r="G19" s="10" t="s">
        <v>49</v>
      </c>
      <c r="H19" s="10" t="s">
        <v>64</v>
      </c>
      <c r="I19" s="108">
        <v>250</v>
      </c>
    </row>
    <row r="20" spans="4:9" ht="30" customHeight="1" x14ac:dyDescent="0.3">
      <c r="D20"/>
      <c r="F20" s="39">
        <f ca="1">TODAY()-14</f>
        <v>44685</v>
      </c>
      <c r="G20" s="12" t="s">
        <v>49</v>
      </c>
      <c r="H20" s="12" t="s">
        <v>49</v>
      </c>
      <c r="I20" s="109">
        <v>250</v>
      </c>
    </row>
    <row r="21" spans="4:9" ht="30" customHeight="1" x14ac:dyDescent="0.3">
      <c r="D21"/>
      <c r="F21" s="9">
        <f ca="1">TODAY()-15</f>
        <v>44684</v>
      </c>
      <c r="G21" s="10" t="s">
        <v>50</v>
      </c>
      <c r="H21" s="10" t="s">
        <v>65</v>
      </c>
      <c r="I21" s="108">
        <v>100</v>
      </c>
    </row>
    <row r="22" spans="4:9" ht="30" customHeight="1" x14ac:dyDescent="0.3">
      <c r="D22"/>
      <c r="F22" s="39">
        <f ca="1">TODAY()-16</f>
        <v>44683</v>
      </c>
      <c r="G22" s="12" t="s">
        <v>51</v>
      </c>
      <c r="H22" s="12" t="s">
        <v>47</v>
      </c>
      <c r="I22" s="109">
        <v>50</v>
      </c>
    </row>
    <row r="23" spans="4:9" ht="30" customHeight="1" x14ac:dyDescent="0.3">
      <c r="F23" s="9">
        <f ca="1">TODAY()-20</f>
        <v>44679</v>
      </c>
      <c r="G23" s="10" t="s">
        <v>51</v>
      </c>
      <c r="H23" s="10" t="s">
        <v>66</v>
      </c>
      <c r="I23" s="108">
        <v>50</v>
      </c>
    </row>
    <row r="24" spans="4:9" ht="30" customHeight="1" x14ac:dyDescent="0.3">
      <c r="F24" s="39">
        <f ca="1">TODAY()-20</f>
        <v>44679</v>
      </c>
      <c r="G24" s="12" t="s">
        <v>51</v>
      </c>
      <c r="H24" s="12" t="s">
        <v>67</v>
      </c>
      <c r="I24" s="109">
        <v>50</v>
      </c>
    </row>
    <row r="25" spans="4:9" ht="30" customHeight="1" x14ac:dyDescent="0.3">
      <c r="F25" s="9">
        <f ca="1">TODAY()-25</f>
        <v>44674</v>
      </c>
      <c r="G25" s="10" t="s">
        <v>52</v>
      </c>
      <c r="H25" s="10" t="s">
        <v>68</v>
      </c>
      <c r="I25" s="108">
        <v>300</v>
      </c>
    </row>
    <row r="26" spans="4:9" ht="30" customHeight="1" x14ac:dyDescent="0.3">
      <c r="F26" s="39">
        <f ca="1">TODAY()-25</f>
        <v>44674</v>
      </c>
      <c r="G26" s="12" t="s">
        <v>52</v>
      </c>
      <c r="H26" s="12" t="s">
        <v>69</v>
      </c>
      <c r="I26" s="109">
        <v>350</v>
      </c>
    </row>
    <row r="27" spans="4:9" ht="30" customHeight="1" x14ac:dyDescent="0.3">
      <c r="F27" s="9">
        <f ca="1">TODAY()-25</f>
        <v>44674</v>
      </c>
      <c r="G27" s="10" t="s">
        <v>52</v>
      </c>
      <c r="H27" s="10" t="s">
        <v>70</v>
      </c>
      <c r="I27" s="108">
        <v>50</v>
      </c>
    </row>
    <row r="28" spans="4:9" ht="30" customHeight="1" x14ac:dyDescent="0.3">
      <c r="F28" s="39">
        <f ca="1">TODAY()-30</f>
        <v>44669</v>
      </c>
      <c r="G28" s="12" t="s">
        <v>52</v>
      </c>
      <c r="H28" s="12" t="s">
        <v>71</v>
      </c>
      <c r="I28" s="109">
        <v>50</v>
      </c>
    </row>
    <row r="29" spans="4:9" ht="30" customHeight="1" x14ac:dyDescent="0.3">
      <c r="F29" s="9">
        <f ca="1">TODAY()-31</f>
        <v>44668</v>
      </c>
      <c r="G29" s="10" t="s">
        <v>52</v>
      </c>
      <c r="H29" s="10" t="s">
        <v>71</v>
      </c>
      <c r="I29" s="108">
        <v>25</v>
      </c>
    </row>
    <row r="30" spans="4:9" ht="30" customHeight="1" x14ac:dyDescent="0.3">
      <c r="F30" s="39">
        <f ca="1">TODAY()-42</f>
        <v>44657</v>
      </c>
      <c r="G30" s="12" t="s">
        <v>52</v>
      </c>
      <c r="H30" s="12" t="s">
        <v>69</v>
      </c>
      <c r="I30" s="109">
        <v>150</v>
      </c>
    </row>
    <row r="31" spans="4:9" ht="30" customHeight="1" x14ac:dyDescent="0.3">
      <c r="F31" s="9">
        <f ca="1">TODAY()-45</f>
        <v>44654</v>
      </c>
      <c r="G31" s="10" t="s">
        <v>45</v>
      </c>
      <c r="H31" s="10" t="s">
        <v>55</v>
      </c>
      <c r="I31" s="108">
        <v>5000</v>
      </c>
    </row>
    <row r="32" spans="4:9" ht="30" customHeight="1" x14ac:dyDescent="0.3">
      <c r="F32" s="39">
        <f ca="1">TODAY()-50</f>
        <v>44649</v>
      </c>
      <c r="G32" s="12" t="s">
        <v>45</v>
      </c>
      <c r="H32" s="12" t="s">
        <v>56</v>
      </c>
      <c r="I32" s="109">
        <v>200</v>
      </c>
    </row>
    <row r="33" spans="6:9" ht="30" customHeight="1" x14ac:dyDescent="0.3">
      <c r="F33" s="9">
        <f ca="1">TODAY()-65</f>
        <v>44634</v>
      </c>
      <c r="G33" s="10" t="s">
        <v>45</v>
      </c>
      <c r="H33" s="10" t="s">
        <v>59</v>
      </c>
      <c r="I33" s="108">
        <v>100</v>
      </c>
    </row>
    <row r="34" spans="6:9" ht="30" customHeight="1" x14ac:dyDescent="0.3">
      <c r="F34" s="39">
        <f ca="1">TODAY()-70</f>
        <v>44629</v>
      </c>
      <c r="G34" s="12" t="s">
        <v>45</v>
      </c>
      <c r="H34" s="12" t="s">
        <v>58</v>
      </c>
      <c r="I34" s="109">
        <v>50</v>
      </c>
    </row>
    <row r="35" spans="6:9" ht="30" customHeight="1" x14ac:dyDescent="0.3">
      <c r="F35" s="9">
        <f ca="1">TODAY()-75</f>
        <v>44624</v>
      </c>
      <c r="G35" s="10" t="s">
        <v>45</v>
      </c>
      <c r="H35" s="10" t="s">
        <v>55</v>
      </c>
      <c r="I35" s="108">
        <v>1000</v>
      </c>
    </row>
    <row r="36" spans="6:9" ht="30" customHeight="1" x14ac:dyDescent="0.3">
      <c r="F36" s="39">
        <f ca="1">TODAY()-78</f>
        <v>44621</v>
      </c>
      <c r="G36" s="12" t="s">
        <v>46</v>
      </c>
      <c r="H36" s="12" t="s">
        <v>60</v>
      </c>
      <c r="I36" s="109">
        <v>75</v>
      </c>
    </row>
  </sheetData>
  <mergeCells count="2">
    <mergeCell ref="H1:I1"/>
    <mergeCell ref="B1:G1"/>
  </mergeCells>
  <dataValidations count="2">
    <dataValidation type="list" errorStyle="warning" allowBlank="1" showInputMessage="1" showErrorMessage="1" error="Na seznamu izberite »Opis«. Izberite PREKLIČI, pritisnite ALT + PUŠČICA DOL za možnosti, nato pa PUŠČICA DOL in ENTER, da izberete." sqref="H4:H36" xr:uid="{00000000-0002-0000-0100-000000000000}">
      <formula1>Seznam_iskanja</formula1>
    </dataValidation>
    <dataValidation type="list" errorStyle="warning" allowBlank="1" showInputMessage="1" showErrorMessage="1" error="Na seznamu izberite »Kategorija«. Izberite PREKLIČI, pritisnite ALT+PUŠČICA DOL, če želite prikazati možnosti, nato pa PUŠČICA DOL in ENTER, da izberete." sqref="G4:G36" xr:uid="{00000000-0002-0000-0100-000001000000}">
      <formula1>Kategorija</formula1>
    </dataValidation>
  </dataValidations>
  <pageMargins left="0.7" right="0.7" top="0.75" bottom="0.75" header="0.3" footer="0.3"/>
  <pageSetup paperSize="9" fitToHeight="0" orientation="portrait" r:id="rId1"/>
  <tableParts count="2">
    <tablePart r:id="rId2"/>
    <tablePart r:id="rId3"/>
  </tableParts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tabColor theme="4" tint="0.39997558519241921"/>
    <pageSetUpPr autoPageBreaks="0"/>
  </sheetPr>
  <dimension ref="A1:G36"/>
  <sheetViews>
    <sheetView showGridLines="0" zoomScaleNormal="100" workbookViewId="0"/>
  </sheetViews>
  <sheetFormatPr defaultColWidth="10.6640625" defaultRowHeight="30" customHeight="1" x14ac:dyDescent="0.3"/>
  <cols>
    <col min="1" max="1" width="5" style="82" customWidth="1"/>
    <col min="2" max="2" width="19.5546875" bestFit="1" customWidth="1"/>
    <col min="3" max="3" width="16.5546875" bestFit="1" customWidth="1"/>
    <col min="4" max="4" width="35.77734375" customWidth="1"/>
    <col min="5" max="5" width="36.77734375" customWidth="1"/>
    <col min="6" max="6" width="38.44140625" customWidth="1"/>
    <col min="7" max="7" width="5" style="20" customWidth="1"/>
    <col min="8" max="8" width="2.77734375" customWidth="1"/>
  </cols>
  <sheetData>
    <row r="1" spans="1:7" s="3" customFormat="1" ht="48.75" customHeight="1" x14ac:dyDescent="0.3">
      <c r="A1" s="88" t="s">
        <v>72</v>
      </c>
      <c r="B1" s="121" t="str">
        <f>Polmesecni_domaci_proracun_naslov</f>
        <v>Polmesečni domači proračun</v>
      </c>
      <c r="C1" s="121"/>
      <c r="D1" s="121"/>
      <c r="E1" s="121"/>
      <c r="F1" s="55" t="s">
        <v>81</v>
      </c>
      <c r="G1" s="25"/>
    </row>
    <row r="2" spans="1:7" ht="182.1" customHeight="1" x14ac:dyDescent="0.3">
      <c r="A2" s="89" t="s">
        <v>73</v>
      </c>
      <c r="B2" s="122" t="s">
        <v>78</v>
      </c>
      <c r="C2" s="122"/>
      <c r="D2" s="122"/>
      <c r="E2" s="90" t="s">
        <v>80</v>
      </c>
      <c r="F2" s="90" t="s">
        <v>82</v>
      </c>
      <c r="G2" s="40"/>
    </row>
    <row r="3" spans="1:7" s="77" customFormat="1" ht="28.7" customHeight="1" x14ac:dyDescent="0.3">
      <c r="A3" s="94" t="s">
        <v>74</v>
      </c>
      <c r="B3" s="74" t="s">
        <v>79</v>
      </c>
      <c r="C3" s="75"/>
      <c r="D3" s="75"/>
      <c r="E3" s="75"/>
      <c r="F3" s="75"/>
      <c r="G3" s="76"/>
    </row>
    <row r="4" spans="1:7" ht="29.1" customHeight="1" thickBot="1" x14ac:dyDescent="0.35">
      <c r="A4" s="87" t="s">
        <v>75</v>
      </c>
      <c r="B4" s="78" t="s">
        <v>13</v>
      </c>
      <c r="G4" s="30"/>
    </row>
    <row r="5" spans="1:7" ht="16.5" thickBot="1" x14ac:dyDescent="0.35">
      <c r="A5" s="91" t="s">
        <v>76</v>
      </c>
      <c r="B5" s="113" t="s">
        <v>120</v>
      </c>
      <c r="C5" s="116" t="s">
        <v>118</v>
      </c>
      <c r="D5" s="123" t="s">
        <v>119</v>
      </c>
      <c r="E5" s="124"/>
      <c r="F5" s="124"/>
      <c r="G5" s="30"/>
    </row>
    <row r="6" spans="1:7" ht="15.75" x14ac:dyDescent="0.3">
      <c r="A6" s="91" t="s">
        <v>77</v>
      </c>
      <c r="B6" s="114" t="s">
        <v>68</v>
      </c>
      <c r="C6" s="111">
        <v>300</v>
      </c>
      <c r="G6" s="30"/>
    </row>
    <row r="7" spans="1:7" ht="15.75" x14ac:dyDescent="0.3">
      <c r="B7" s="114" t="s">
        <v>69</v>
      </c>
      <c r="C7" s="115">
        <v>500</v>
      </c>
    </row>
    <row r="8" spans="1:7" ht="15.75" x14ac:dyDescent="0.3">
      <c r="A8" s="83"/>
      <c r="B8" s="114" t="s">
        <v>70</v>
      </c>
      <c r="C8" s="115">
        <v>50</v>
      </c>
    </row>
    <row r="9" spans="1:7" ht="15.75" x14ac:dyDescent="0.3">
      <c r="B9" s="114" t="s">
        <v>63</v>
      </c>
      <c r="C9" s="115">
        <v>150</v>
      </c>
    </row>
    <row r="10" spans="1:7" ht="15.75" x14ac:dyDescent="0.3">
      <c r="B10" s="114" t="s">
        <v>67</v>
      </c>
      <c r="C10" s="115">
        <v>50</v>
      </c>
    </row>
    <row r="11" spans="1:7" ht="15.75" x14ac:dyDescent="0.3">
      <c r="B11" s="114" t="s">
        <v>56</v>
      </c>
      <c r="C11" s="115">
        <v>400</v>
      </c>
    </row>
    <row r="12" spans="1:7" ht="15.75" x14ac:dyDescent="0.3">
      <c r="B12" s="114" t="s">
        <v>60</v>
      </c>
      <c r="C12" s="115">
        <v>112</v>
      </c>
    </row>
    <row r="13" spans="1:7" ht="15.75" x14ac:dyDescent="0.3">
      <c r="B13" s="114" t="s">
        <v>65</v>
      </c>
      <c r="C13" s="115">
        <v>100</v>
      </c>
    </row>
    <row r="14" spans="1:7" ht="15.75" x14ac:dyDescent="0.3">
      <c r="B14" s="114" t="s">
        <v>71</v>
      </c>
      <c r="C14" s="115">
        <v>75</v>
      </c>
    </row>
    <row r="15" spans="1:7" ht="15.75" x14ac:dyDescent="0.3">
      <c r="B15" s="114" t="s">
        <v>55</v>
      </c>
      <c r="C15" s="115">
        <v>7050</v>
      </c>
    </row>
    <row r="16" spans="1:7" ht="15.75" x14ac:dyDescent="0.3">
      <c r="B16" s="114" t="s">
        <v>47</v>
      </c>
      <c r="C16" s="115">
        <v>50</v>
      </c>
    </row>
    <row r="17" spans="1:6" customFormat="1" ht="15.75" x14ac:dyDescent="0.3">
      <c r="A17" s="84"/>
      <c r="B17" s="114" t="s">
        <v>57</v>
      </c>
      <c r="C17" s="115">
        <v>50</v>
      </c>
    </row>
    <row r="18" spans="1:6" customFormat="1" ht="15.75" x14ac:dyDescent="0.3">
      <c r="A18" s="84"/>
      <c r="B18" s="114" t="s">
        <v>62</v>
      </c>
      <c r="C18" s="115">
        <v>75</v>
      </c>
    </row>
    <row r="19" spans="1:6" customFormat="1" ht="15.75" x14ac:dyDescent="0.3">
      <c r="A19" s="84"/>
      <c r="B19" s="114" t="s">
        <v>59</v>
      </c>
      <c r="C19" s="115">
        <v>305</v>
      </c>
    </row>
    <row r="20" spans="1:6" customFormat="1" ht="15.75" x14ac:dyDescent="0.3">
      <c r="A20" s="84"/>
      <c r="B20" s="114" t="s">
        <v>49</v>
      </c>
      <c r="C20" s="115">
        <v>250</v>
      </c>
    </row>
    <row r="21" spans="1:6" customFormat="1" ht="15.75" x14ac:dyDescent="0.3">
      <c r="A21" s="84"/>
      <c r="B21" s="114" t="s">
        <v>66</v>
      </c>
      <c r="C21" s="115">
        <v>50</v>
      </c>
    </row>
    <row r="22" spans="1:6" customFormat="1" ht="15.75" x14ac:dyDescent="0.3">
      <c r="A22" s="84"/>
      <c r="B22" s="114" t="s">
        <v>58</v>
      </c>
      <c r="C22" s="115">
        <v>75</v>
      </c>
    </row>
    <row r="23" spans="1:6" customFormat="1" ht="15.75" x14ac:dyDescent="0.3">
      <c r="A23" s="84"/>
      <c r="B23" s="114" t="s">
        <v>64</v>
      </c>
      <c r="C23" s="115">
        <v>250</v>
      </c>
      <c r="D23" s="97"/>
      <c r="E23" s="97"/>
      <c r="F23" s="97"/>
    </row>
    <row r="24" spans="1:6" customFormat="1" ht="15.75" x14ac:dyDescent="0.3">
      <c r="A24" s="84"/>
      <c r="B24" s="114" t="s">
        <v>54</v>
      </c>
      <c r="C24" s="115">
        <v>500</v>
      </c>
      <c r="D24" s="97"/>
      <c r="E24" s="97"/>
      <c r="F24" s="97"/>
    </row>
    <row r="25" spans="1:6" customFormat="1" ht="16.5" thickBot="1" x14ac:dyDescent="0.35">
      <c r="A25" s="84"/>
      <c r="B25" s="114" t="s">
        <v>61</v>
      </c>
      <c r="C25" s="115">
        <v>350</v>
      </c>
      <c r="D25" s="97"/>
      <c r="E25" s="97"/>
      <c r="F25" s="97"/>
    </row>
    <row r="26" spans="1:6" customFormat="1" ht="16.5" thickBot="1" x14ac:dyDescent="0.35">
      <c r="A26" s="84"/>
      <c r="B26" s="73" t="s">
        <v>121</v>
      </c>
      <c r="C26" s="112">
        <v>10742</v>
      </c>
      <c r="D26" s="97"/>
      <c r="E26" s="97"/>
      <c r="F26" s="97"/>
    </row>
    <row r="27" spans="1:6" customFormat="1" ht="15.75" x14ac:dyDescent="0.3">
      <c r="A27" s="84"/>
      <c r="D27" s="97"/>
      <c r="E27" s="97"/>
      <c r="F27" s="97"/>
    </row>
    <row r="28" spans="1:6" customFormat="1" ht="15.75" x14ac:dyDescent="0.3">
      <c r="A28" s="84"/>
      <c r="D28" s="97"/>
      <c r="E28" s="97"/>
      <c r="F28" s="97"/>
    </row>
    <row r="29" spans="1:6" customFormat="1" ht="15.75" x14ac:dyDescent="0.3">
      <c r="A29" s="84"/>
      <c r="D29" s="97"/>
      <c r="E29" s="97"/>
      <c r="F29" s="97"/>
    </row>
    <row r="30" spans="1:6" customFormat="1" ht="15.75" x14ac:dyDescent="0.3">
      <c r="A30" s="84"/>
      <c r="D30" s="97"/>
      <c r="E30" s="97"/>
      <c r="F30" s="97"/>
    </row>
    <row r="31" spans="1:6" customFormat="1" ht="15.75" x14ac:dyDescent="0.3">
      <c r="A31" s="84"/>
      <c r="D31" s="97"/>
      <c r="E31" s="97"/>
      <c r="F31" s="97"/>
    </row>
    <row r="32" spans="1:6" customFormat="1" ht="15.75" x14ac:dyDescent="0.3">
      <c r="A32" s="84"/>
      <c r="D32" s="97"/>
      <c r="E32" s="97"/>
      <c r="F32" s="97"/>
    </row>
    <row r="33" spans="1:6" customFormat="1" ht="30" customHeight="1" x14ac:dyDescent="0.3">
      <c r="A33" s="84"/>
      <c r="D33" s="97"/>
      <c r="E33" s="97"/>
      <c r="F33" s="97"/>
    </row>
    <row r="34" spans="1:6" customFormat="1" ht="30" customHeight="1" x14ac:dyDescent="0.3">
      <c r="A34" s="84"/>
      <c r="D34" s="97"/>
      <c r="E34" s="97"/>
      <c r="F34" s="97"/>
    </row>
    <row r="35" spans="1:6" customFormat="1" ht="30" customHeight="1" x14ac:dyDescent="0.3">
      <c r="A35" s="84"/>
      <c r="D35" s="97"/>
      <c r="E35" s="97"/>
      <c r="F35" s="97"/>
    </row>
    <row r="36" spans="1:6" customFormat="1" ht="30" customHeight="1" x14ac:dyDescent="0.3">
      <c r="A36" s="84"/>
      <c r="D36" s="97"/>
      <c r="E36" s="97"/>
      <c r="F36" s="97"/>
    </row>
  </sheetData>
  <mergeCells count="3">
    <mergeCell ref="B1:E1"/>
    <mergeCell ref="B2:D2"/>
    <mergeCell ref="D5:F5"/>
  </mergeCells>
  <pageMargins left="0.7" right="0.7" top="0.75" bottom="0.75" header="0.3" footer="0.3"/>
  <pageSetup paperSize="9" fitToHeight="0" orientation="portrait" r:id="rId2"/>
  <drawing r:id="rId3"/>
  <extLst>
    <ext xmlns:x14="http://schemas.microsoft.com/office/spreadsheetml/2009/9/main" uri="{A8765BA9-456A-4dab-B4F3-ACF838C121DE}">
      <x14:slicerList>
        <x14:slicer r:id="rId4"/>
      </x14:slicerList>
    </ext>
    <ext xmlns:x15="http://schemas.microsoft.com/office/spreadsheetml/2010/11/main" uri="{7E03D99C-DC04-49d9-9315-930204A7B6E9}">
      <x15:timelineRefs>
        <x15:timelineRef r:id="rId5"/>
      </x15:timelineRefs>
    </ext>
  </extLst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>
    <tabColor theme="6"/>
    <pageSetUpPr autoPageBreaks="0"/>
  </sheetPr>
  <dimension ref="A1:N16"/>
  <sheetViews>
    <sheetView showGridLines="0" zoomScaleNormal="100" workbookViewId="0"/>
  </sheetViews>
  <sheetFormatPr defaultColWidth="14" defaultRowHeight="30" customHeight="1" x14ac:dyDescent="0.3"/>
  <cols>
    <col min="1" max="1" width="5" style="82" customWidth="1"/>
    <col min="2" max="2" width="19.88671875" style="3" customWidth="1"/>
    <col min="3" max="3" width="17.109375" style="3" customWidth="1"/>
    <col min="4" max="4" width="17.5546875" style="3" bestFit="1" customWidth="1"/>
    <col min="5" max="6" width="17.109375" style="3" customWidth="1"/>
    <col min="7" max="7" width="21.6640625" style="3" customWidth="1"/>
    <col min="8" max="8" width="24.5546875" style="3" bestFit="1" customWidth="1"/>
    <col min="9" max="9" width="20.88671875" style="3" customWidth="1"/>
    <col min="10" max="10" width="17.109375" style="3" customWidth="1"/>
    <col min="11" max="11" width="20.109375" style="3" bestFit="1" customWidth="1"/>
    <col min="12" max="12" width="21.5546875" style="3" bestFit="1" customWidth="1"/>
    <col min="13" max="13" width="20.88671875" style="3" bestFit="1" customWidth="1"/>
    <col min="14" max="14" width="5" style="3" customWidth="1"/>
    <col min="15" max="15" width="2.77734375" style="3" customWidth="1"/>
    <col min="16" max="16384" width="14" style="3"/>
  </cols>
  <sheetData>
    <row r="1" spans="1:14" ht="48.75" customHeight="1" x14ac:dyDescent="0.3">
      <c r="A1" s="88" t="s">
        <v>83</v>
      </c>
      <c r="B1" s="125" t="str">
        <f>Polmesecni_domaci_proracun_naslov</f>
        <v>Polmesečni domači proračun</v>
      </c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41" t="s">
        <v>114</v>
      </c>
      <c r="N1" s="25"/>
    </row>
    <row r="2" spans="1:14" ht="47.25" customHeight="1" x14ac:dyDescent="0.3">
      <c r="A2" s="94" t="s">
        <v>74</v>
      </c>
      <c r="B2" s="49" t="s">
        <v>85</v>
      </c>
      <c r="C2"/>
      <c r="D2"/>
      <c r="E2"/>
      <c r="F2"/>
      <c r="G2"/>
      <c r="H2"/>
      <c r="I2"/>
      <c r="J2"/>
      <c r="K2"/>
      <c r="L2"/>
      <c r="M2"/>
      <c r="N2" s="31"/>
    </row>
    <row r="3" spans="1:14" s="43" customFormat="1" ht="30" customHeight="1" x14ac:dyDescent="0.3">
      <c r="A3" s="94" t="s">
        <v>84</v>
      </c>
      <c r="B3" s="47" t="s">
        <v>45</v>
      </c>
      <c r="C3" s="48" t="s">
        <v>46</v>
      </c>
      <c r="D3" s="47" t="s">
        <v>47</v>
      </c>
      <c r="E3" s="48" t="s">
        <v>90</v>
      </c>
      <c r="F3" s="47" t="s">
        <v>48</v>
      </c>
      <c r="G3" s="48" t="s">
        <v>49</v>
      </c>
      <c r="H3" s="47" t="s">
        <v>44</v>
      </c>
      <c r="I3" s="48" t="s">
        <v>67</v>
      </c>
      <c r="J3" s="47" t="s">
        <v>50</v>
      </c>
      <c r="K3" s="48" t="s">
        <v>51</v>
      </c>
      <c r="L3" s="47" t="s">
        <v>109</v>
      </c>
      <c r="M3" s="48" t="s">
        <v>52</v>
      </c>
      <c r="N3" s="42"/>
    </row>
    <row r="4" spans="1:14" s="45" customFormat="1" ht="30" customHeight="1" x14ac:dyDescent="0.3">
      <c r="A4" s="82"/>
      <c r="B4" s="44" t="s">
        <v>55</v>
      </c>
      <c r="C4" s="72" t="s">
        <v>60</v>
      </c>
      <c r="D4" s="44" t="s">
        <v>61</v>
      </c>
      <c r="E4" s="44" t="s">
        <v>91</v>
      </c>
      <c r="F4" s="44" t="s">
        <v>95</v>
      </c>
      <c r="G4" s="44" t="s">
        <v>99</v>
      </c>
      <c r="H4" s="44" t="s">
        <v>102</v>
      </c>
      <c r="I4" s="44" t="s">
        <v>67</v>
      </c>
      <c r="J4" s="44" t="s">
        <v>104</v>
      </c>
      <c r="K4" s="44" t="s">
        <v>47</v>
      </c>
      <c r="L4" s="44" t="s">
        <v>110</v>
      </c>
      <c r="M4" s="44" t="s">
        <v>68</v>
      </c>
    </row>
    <row r="5" spans="1:14" s="45" customFormat="1" ht="30" customHeight="1" x14ac:dyDescent="0.3">
      <c r="A5" s="82"/>
      <c r="B5" s="50" t="s">
        <v>56</v>
      </c>
      <c r="C5" s="50" t="s">
        <v>86</v>
      </c>
      <c r="D5" s="50" t="s">
        <v>62</v>
      </c>
      <c r="E5" s="50" t="s">
        <v>92</v>
      </c>
      <c r="F5" s="50" t="s">
        <v>96</v>
      </c>
      <c r="G5" s="50" t="s">
        <v>64</v>
      </c>
      <c r="H5" s="50" t="s">
        <v>54</v>
      </c>
      <c r="I5" s="50" t="s">
        <v>103</v>
      </c>
      <c r="J5" s="50" t="s">
        <v>105</v>
      </c>
      <c r="K5" s="50" t="s">
        <v>108</v>
      </c>
      <c r="L5" s="50" t="s">
        <v>111</v>
      </c>
      <c r="M5" s="50" t="s">
        <v>69</v>
      </c>
    </row>
    <row r="6" spans="1:14" s="45" customFormat="1" ht="30" customHeight="1" x14ac:dyDescent="0.3">
      <c r="A6" s="82"/>
      <c r="B6" s="44" t="s">
        <v>57</v>
      </c>
      <c r="C6" s="44" t="s">
        <v>87</v>
      </c>
      <c r="D6" s="44"/>
      <c r="E6" s="44" t="s">
        <v>93</v>
      </c>
      <c r="F6" s="44" t="s">
        <v>63</v>
      </c>
      <c r="G6" s="44" t="s">
        <v>100</v>
      </c>
      <c r="H6" s="44"/>
      <c r="I6" s="44"/>
      <c r="J6" s="44" t="s">
        <v>106</v>
      </c>
      <c r="K6" s="44" t="s">
        <v>44</v>
      </c>
      <c r="L6" s="44" t="s">
        <v>112</v>
      </c>
      <c r="M6" s="44" t="s">
        <v>70</v>
      </c>
    </row>
    <row r="7" spans="1:14" s="45" customFormat="1" ht="30" customHeight="1" x14ac:dyDescent="0.3">
      <c r="A7" s="82"/>
      <c r="B7" s="50" t="s">
        <v>58</v>
      </c>
      <c r="C7" s="50" t="s">
        <v>88</v>
      </c>
      <c r="D7" s="50"/>
      <c r="E7" s="50" t="s">
        <v>94</v>
      </c>
      <c r="F7" s="50" t="s">
        <v>97</v>
      </c>
      <c r="G7" s="50" t="s">
        <v>101</v>
      </c>
      <c r="H7" s="50"/>
      <c r="I7" s="50"/>
      <c r="J7" s="50" t="s">
        <v>65</v>
      </c>
      <c r="K7" s="50" t="s">
        <v>66</v>
      </c>
      <c r="L7" s="50" t="s">
        <v>67</v>
      </c>
      <c r="M7" s="50" t="s">
        <v>115</v>
      </c>
    </row>
    <row r="8" spans="1:14" s="45" customFormat="1" ht="30" customHeight="1" x14ac:dyDescent="0.3">
      <c r="A8" s="82"/>
      <c r="B8" s="44" t="s">
        <v>59</v>
      </c>
      <c r="C8" s="44" t="s">
        <v>89</v>
      </c>
      <c r="D8" s="44"/>
      <c r="E8" s="44"/>
      <c r="F8" s="44" t="s">
        <v>98</v>
      </c>
      <c r="G8" s="44" t="s">
        <v>49</v>
      </c>
      <c r="H8" s="44"/>
      <c r="I8" s="44"/>
      <c r="J8" s="44" t="s">
        <v>107</v>
      </c>
      <c r="K8" s="44" t="s">
        <v>67</v>
      </c>
      <c r="L8" s="44" t="s">
        <v>113</v>
      </c>
      <c r="M8" s="44" t="s">
        <v>71</v>
      </c>
    </row>
    <row r="9" spans="1:14" s="45" customFormat="1" ht="30" customHeight="1" x14ac:dyDescent="0.3">
      <c r="A9" s="8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46"/>
    </row>
    <row r="10" spans="1:14" s="45" customFormat="1" ht="30" customHeight="1" x14ac:dyDescent="0.3">
      <c r="A10" s="82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1:14" s="45" customFormat="1" ht="30" customHeight="1" x14ac:dyDescent="0.3">
      <c r="A11" s="82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4" s="45" customFormat="1" ht="30" customHeight="1" x14ac:dyDescent="0.3">
      <c r="A12" s="82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4" s="45" customFormat="1" ht="30" customHeight="1" x14ac:dyDescent="0.3">
      <c r="A13" s="82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4" s="45" customFormat="1" ht="30" customHeight="1" x14ac:dyDescent="0.3">
      <c r="A14" s="82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4" s="45" customFormat="1" ht="30" customHeight="1" x14ac:dyDescent="0.3">
      <c r="A15" s="82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1:14" s="45" customFormat="1" ht="30" customHeight="1" x14ac:dyDescent="0.3">
      <c r="A16" s="82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</sheetData>
  <mergeCells count="1">
    <mergeCell ref="B1:L1"/>
  </mergeCells>
  <pageMargins left="0.7" right="0.7" top="0.75" bottom="0.75" header="0.3" footer="0.3"/>
  <pageSetup paperSize="9" scale="73" fitToHeight="0" orientation="portrait" r:id="rId1"/>
  <colBreaks count="3" manualBreakCount="3">
    <brk id="4" max="1048575" man="1"/>
    <brk id="8" max="1048575" man="1"/>
    <brk id="12" max="1048575" man="1"/>
  </colBreaks>
  <tableParts count="1">
    <tablePart r:id="rId2"/>
  </tableParts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tabColor theme="5"/>
  </sheetPr>
  <dimension ref="B1:M13"/>
  <sheetViews>
    <sheetView showGridLines="0" zoomScaleNormal="100" workbookViewId="0">
      <selection activeCell="B2" sqref="B2"/>
    </sheetView>
  </sheetViews>
  <sheetFormatPr defaultColWidth="8.77734375" defaultRowHeight="30" customHeight="1" x14ac:dyDescent="0.3"/>
  <cols>
    <col min="1" max="1" width="3" customWidth="1"/>
    <col min="2" max="2" width="18.77734375" bestFit="1" customWidth="1"/>
    <col min="3" max="3" width="13.5546875" bestFit="1" customWidth="1"/>
    <col min="5" max="5" width="17.6640625" customWidth="1"/>
    <col min="6" max="6" width="14" customWidth="1"/>
  </cols>
  <sheetData>
    <row r="1" spans="2:13" s="3" customFormat="1" ht="39.950000000000003" customHeight="1" thickTop="1" thickBot="1" x14ac:dyDescent="0.35">
      <c r="B1" s="8" t="s">
        <v>10</v>
      </c>
      <c r="C1" s="8"/>
      <c r="D1" s="8"/>
      <c r="E1" s="8"/>
      <c r="F1" s="8"/>
      <c r="G1" s="8"/>
      <c r="H1" s="8"/>
      <c r="I1" s="8"/>
      <c r="J1" s="8"/>
      <c r="K1" s="8"/>
      <c r="L1" s="8"/>
      <c r="M1" s="7" t="s">
        <v>117</v>
      </c>
    </row>
    <row r="2" spans="2:13" s="3" customFormat="1" ht="39.950000000000003" customHeight="1" thickTop="1" x14ac:dyDescent="0.3">
      <c r="B2" s="11" t="s">
        <v>116</v>
      </c>
      <c r="C2"/>
      <c r="D2"/>
      <c r="E2"/>
      <c r="F2"/>
      <c r="G2"/>
      <c r="H2"/>
      <c r="I2"/>
      <c r="J2"/>
      <c r="K2"/>
      <c r="L2"/>
      <c r="M2"/>
    </row>
    <row r="3" spans="2:13" ht="30" customHeight="1" x14ac:dyDescent="0.3">
      <c r="B3" s="5" t="s">
        <v>120</v>
      </c>
      <c r="C3" t="s">
        <v>118</v>
      </c>
    </row>
    <row r="4" spans="2:13" ht="30" customHeight="1" x14ac:dyDescent="0.3">
      <c r="B4" s="6" t="s">
        <v>51</v>
      </c>
      <c r="C4" s="110">
        <v>150</v>
      </c>
    </row>
    <row r="5" spans="2:13" ht="30" customHeight="1" x14ac:dyDescent="0.3">
      <c r="B5" s="6" t="s">
        <v>46</v>
      </c>
      <c r="C5" s="110">
        <v>112</v>
      </c>
    </row>
    <row r="6" spans="2:13" ht="30" customHeight="1" x14ac:dyDescent="0.3">
      <c r="B6" s="6" t="s">
        <v>47</v>
      </c>
      <c r="C6" s="110">
        <v>425</v>
      </c>
    </row>
    <row r="7" spans="2:13" ht="30" customHeight="1" x14ac:dyDescent="0.3">
      <c r="B7" s="6" t="s">
        <v>45</v>
      </c>
      <c r="C7" s="110">
        <v>7880</v>
      </c>
    </row>
    <row r="8" spans="2:13" ht="30" customHeight="1" x14ac:dyDescent="0.3">
      <c r="B8" s="6" t="s">
        <v>44</v>
      </c>
      <c r="C8" s="110">
        <v>500</v>
      </c>
    </row>
    <row r="9" spans="2:13" ht="30" customHeight="1" x14ac:dyDescent="0.3">
      <c r="B9" s="6" t="s">
        <v>49</v>
      </c>
      <c r="C9" s="110">
        <v>500</v>
      </c>
    </row>
    <row r="10" spans="2:13" ht="30" customHeight="1" x14ac:dyDescent="0.3">
      <c r="B10" s="6" t="s">
        <v>50</v>
      </c>
      <c r="C10" s="110">
        <v>100</v>
      </c>
    </row>
    <row r="11" spans="2:13" ht="30" customHeight="1" x14ac:dyDescent="0.3">
      <c r="B11" s="6" t="s">
        <v>48</v>
      </c>
      <c r="C11" s="110">
        <v>150</v>
      </c>
    </row>
    <row r="12" spans="2:13" ht="30" customHeight="1" x14ac:dyDescent="0.3">
      <c r="B12" s="6" t="s">
        <v>52</v>
      </c>
      <c r="C12" s="110">
        <v>925</v>
      </c>
    </row>
    <row r="13" spans="2:13" ht="30" customHeight="1" x14ac:dyDescent="0.3">
      <c r="B13" s="6" t="s">
        <v>121</v>
      </c>
      <c r="C13" s="110">
        <v>10742</v>
      </c>
    </row>
  </sheetData>
  <pageMargins left="0.7" right="0.7" top="0.75" bottom="0.75" header="0.3" footer="0.3"/>
  <pageSetup paperSize="9" orientation="portrait" r:id="rId2"/>
</worksheet>
</file>

<file path=customXml/_rels/item13.xml.rels>&#65279;<?xml version="1.0" encoding="utf-8"?><Relationships xmlns="http://schemas.openxmlformats.org/package/2006/relationships"><Relationship Type="http://schemas.openxmlformats.org/officeDocument/2006/relationships/customXmlProps" Target="/customXml/itemProps13.xml" Id="rId1" /></Relationships>
</file>

<file path=customXml/_rels/item22.xml.rels>&#65279;<?xml version="1.0" encoding="utf-8"?><Relationships xmlns="http://schemas.openxmlformats.org/package/2006/relationships"><Relationship Type="http://schemas.openxmlformats.org/officeDocument/2006/relationships/customXmlProps" Target="/customXml/itemProps22.xml" Id="rId1" /></Relationships>
</file>

<file path=customXml/_rels/item3.xml.rels>&#65279;<?xml version="1.0" encoding="utf-8"?><Relationships xmlns="http://schemas.openxmlformats.org/package/2006/relationships"><Relationship Type="http://schemas.openxmlformats.org/officeDocument/2006/relationships/customXmlProps" Target="/customXml/itemProps31.xml" Id="rId1" /></Relationships>
</file>

<file path=customXml/item1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Background xmlns="71af3243-3dd4-4a8d-8c0d-dd76da1f02a5">false</Background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 xsi:nil="true"/>
    <MediaServiceKeyPoints xmlns="71af3243-3dd4-4a8d-8c0d-dd76da1f02a5" xsi:nil="true"/>
  </documentManagement>
</p:properties>
</file>

<file path=customXml/item2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4" ma:contentTypeDescription="Create a new document." ma:contentTypeScope="" ma:versionID="2d714a3296df14eba7a100bb665443ca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49549bf45bfbbfb6cffed527380e77e1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Image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ImageTagsTaxHTField" minOccurs="0"/>
                <xsd:element ref="ns2:MediaServiceLocation" minOccurs="0"/>
                <xsd:element ref="ns2:MediaLengthInSeconds" minOccurs="0"/>
                <xsd:element ref="ns2:Backgroun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Status" ma:index="2" nillable="true" ma:displayName="Status" ma:default="Not started" ma:format="Dropdown" ma:internalName="Status" ma:readOnly="false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3" nillable="true" ma:displayName="Image" ma:format="Image" ma:internalName="Imag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hidden="true" ma:internalName="MediaServiceOCR" ma:readOnly="true">
      <xsd:simpleType>
        <xsd:restriction base="dms:Note"/>
      </xsd:simpleType>
    </xsd:element>
    <xsd:element name="MediaServiceAutoTags" ma:index="11" nillable="true" ma:displayName="MediaServiceAutoTags" ma:hidden="true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fals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Background" ma:index="28" nillable="true" ma:displayName="Background" ma:default="0" ma:format="Dropdown" ma:internalName="Backgroun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readOnly="false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3.xml><?xml version="1.0" encoding="utf-8"?>
<ds:datastoreItem xmlns:ds="http://schemas.openxmlformats.org/officeDocument/2006/customXml" ds:itemID="{584FE2D8-9389-40F2-8F98-276930B950E5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71af3243-3dd4-4a8d-8c0d-dd76da1f02a5"/>
    <ds:schemaRef ds:uri="230e9df3-be65-4c73-a93b-d1236ebd677e"/>
  </ds:schemaRefs>
</ds:datastoreItem>
</file>

<file path=customXml/itemProps22.xml><?xml version="1.0" encoding="utf-8"?>
<ds:datastoreItem xmlns:ds="http://schemas.openxmlformats.org/officeDocument/2006/customXml" ds:itemID="{F3CD0EC7-E911-4C6C-A869-D718C020AA0F}">
  <ds:schemaRefs>
    <ds:schemaRef ds:uri="http://schemas.microsoft.com/sharepoint/v3/contenttype/forms"/>
  </ds:schemaRefs>
</ds:datastoreItem>
</file>

<file path=customXml/itemProps31.xml><?xml version="1.0" encoding="utf-8"?>
<ds:datastoreItem xmlns:ds="http://schemas.openxmlformats.org/officeDocument/2006/customXml" ds:itemID="{E8AF3BF1-1AC0-475C-9FAC-4011A96C4B4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1af3243-3dd4-4a8d-8c0d-dd76da1f02a5"/>
    <ds:schemaRef ds:uri="16c05727-aa75-4e4a-9b5f-8a80a1165891"/>
    <ds:schemaRef ds:uri="230e9df3-be65-4c73-a93b-d1236ebd67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ap:Properties xmlns:vt="http://schemas.openxmlformats.org/officeDocument/2006/docPropsVTypes" xmlns:ap="http://schemas.openxmlformats.org/officeDocument/2006/extended-properties">
  <ap:Template>TM03428919</ap:Template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7</vt:i4>
      </vt:variant>
    </vt:vector>
  </ap:HeadingPairs>
  <ap:TitlesOfParts>
    <vt:vector baseType="lpstr" size="13">
      <vt:lpstr>Začetek</vt:lpstr>
      <vt:lpstr>Nadzorna plošča</vt:lpstr>
      <vt:lpstr>Izdatki in dohodki</vt:lpstr>
      <vt:lpstr>Poročilo o proračunu</vt:lpstr>
      <vt:lpstr>Seznami podatkov</vt:lpstr>
      <vt:lpstr>Vrtilna tabela kategorije</vt:lpstr>
      <vt:lpstr>Izbori_mesec</vt:lpstr>
      <vt:lpstr>Kategorija</vt:lpstr>
      <vt:lpstr>Leto_stevilka</vt:lpstr>
      <vt:lpstr>Polmesecni_domaci_proracun_naslov</vt:lpstr>
      <vt:lpstr>'Izdatki in dohodki'!Print_Titles</vt:lpstr>
      <vt:lpstr>'Seznami podatkov'!Print_Titles</vt:lpstr>
      <vt:lpstr>Stevilka_meseca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2022-02-14T05:50:24Z</dcterms:created>
  <dcterms:modified xsi:type="dcterms:W3CDTF">2022-05-18T06:22:02Z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