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595"/>
  </bookViews>
  <sheets>
    <sheet name="Nadzorna plošča" sheetId="1" r:id="rId1"/>
    <sheet name="Vnos podatkov" sheetId="3" r:id="rId2"/>
    <sheet name="Podatki o ITM-u" sheetId="2" r:id="rId3"/>
  </sheets>
  <definedNames>
    <definedName name="EnoteObdobja">'Nadzorna plošča'!$D$14</definedName>
    <definedName name="ITM">'Nadzorna plošča'!$B$11</definedName>
    <definedName name="KategorijeITM">'Podatki o ITM-u'!$B$8</definedName>
    <definedName name="KončniDatum">'Nadzorna plošča'!$B$17</definedName>
    <definedName name="Natisni_Naslove" localSheetId="1">'Vnos podatkov'!$5:$5</definedName>
    <definedName name="obdobje">'Nadzorna plošča'!$C$14</definedName>
    <definedName name="Območje_Tiskanja" localSheetId="0">'Nadzorna plošča'!$B$5:$K$54</definedName>
    <definedName name="Območje_Tiskanja" localSheetId="2">InformacijeOITM_u[#All]</definedName>
    <definedName name="Območje_Tiskanja" localSheetId="1">podatki[#All]</definedName>
    <definedName name="OdstotekTu">'Nadzorna plošča'!$G$19</definedName>
    <definedName name="PreostalaIzgubaTežeDoCilja">'Nadzorna plošča'!$G$18</definedName>
    <definedName name="SkupnoDni">'Nadzorna plošča'!$D$17</definedName>
    <definedName name="Teža">'Nadzorna plošča'!$C$8</definedName>
    <definedName name="Višina">'Nadzorna plošča'!$D$8</definedName>
    <definedName name="ZačetniDatum">'Nadzorna plošča'!$B$8</definedName>
    <definedName name="ZadnjeTeža">INDEX('Vnos podatkov'!$C:$C,MATCH(9.999E+307,'Vnos podatkov'!$C:$C),1)</definedName>
    <definedName name="ZadnjiDatum">INDEX('Vnos podatkov'!$B:$B,MATCH(9.999E+307,'Vnos podatkov'!$B:$B),1)</definedName>
    <definedName name="ŽelenaTeža">'Nadzorna plošča'!$B$14</definedName>
  </definedNam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C37" i="1" l="1"/>
  <c r="C36" i="1"/>
  <c r="C35" i="1"/>
  <c r="C34" i="1"/>
  <c r="D17" i="1" l="1"/>
  <c r="G19" i="1" l="1"/>
  <c r="J6" i="1" l="1"/>
  <c r="J10" i="1" s="1"/>
  <c r="G18" i="1"/>
  <c r="F18" i="1"/>
  <c r="B17" i="1"/>
  <c r="F19" i="1" s="1"/>
  <c r="B11" i="1"/>
</calcChain>
</file>

<file path=xl/sharedStrings.xml><?xml version="1.0" encoding="utf-8"?>
<sst xmlns="http://schemas.openxmlformats.org/spreadsheetml/2006/main" count="39" uniqueCount="39">
  <si>
    <t>ITM</t>
  </si>
  <si>
    <t>Datum</t>
  </si>
  <si>
    <t>Teža</t>
  </si>
  <si>
    <t>VNOS</t>
  </si>
  <si>
    <t>GLAVNE TELESNE FUNKCIJE</t>
  </si>
  <si>
    <t>KATEGORIJA ITM</t>
  </si>
  <si>
    <t>SPODNJI ROB</t>
  </si>
  <si>
    <t>ZGORNJI ROB</t>
  </si>
  <si>
    <t>PODHRANJENOST</t>
  </si>
  <si>
    <t>NORMALNA TELESNA TEŽA</t>
  </si>
  <si>
    <t>PREKOMERNA TELESNA TEŽA</t>
  </si>
  <si>
    <t>DEBELOST (1. STOPNJA)</t>
  </si>
  <si>
    <t>DEBELOST (2. STOPNJA)</t>
  </si>
  <si>
    <t>IZREDNA DEBELOST</t>
  </si>
  <si>
    <t>DATUM</t>
  </si>
  <si>
    <t>TEŽA</t>
  </si>
  <si>
    <t>PORABLJENE KALORIJE</t>
  </si>
  <si>
    <t>BELJAKOVINE</t>
  </si>
  <si>
    <t>OGLJIKOVI HIDRATI</t>
  </si>
  <si>
    <t>MAŠČOBE</t>
  </si>
  <si>
    <t>SLADKORJI</t>
  </si>
  <si>
    <t>SISTOLIČNI KP</t>
  </si>
  <si>
    <t>DIASTOLIČNI KP</t>
  </si>
  <si>
    <t>UTRIP V MIROVANJU</t>
  </si>
  <si>
    <t>HITROST DIHANJA</t>
  </si>
  <si>
    <t>SPLOŠEN NAPREDEK PRI DOSEGI CILJA</t>
  </si>
  <si>
    <t>ZAČETNI DATUM</t>
  </si>
  <si>
    <t>ZAČETNA TEŽA</t>
  </si>
  <si>
    <t>VIŠINA</t>
  </si>
  <si>
    <t>TREND TEŽE IN KALORIJ</t>
  </si>
  <si>
    <t>TREND VNOSA</t>
  </si>
  <si>
    <t>TREND VITALNIH FUNKCIJ</t>
  </si>
  <si>
    <t>ZAČETNE PODROBNOSTI IN CILJI</t>
  </si>
  <si>
    <t>MESECEV</t>
  </si>
  <si>
    <t>CILJNI DATUM</t>
  </si>
  <si>
    <t>SKUPNO DNI</t>
  </si>
  <si>
    <t>ŽELENA TEŽA</t>
  </si>
  <si>
    <t>V OBDOBJU</t>
  </si>
  <si>
    <t>VODA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</si>
</sst>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);\(#,##0.0\)"/>
    <numFmt numFmtId="166" formatCode="0.0\ &quot;cm&quot;"/>
  </numFmts>
  <fonts count="15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10"/>
      <color theme="6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4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3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2" fillId="0" borderId="2">
      <alignment horizontal="left"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4">
      <alignment vertical="center"/>
    </xf>
    <xf numFmtId="0" fontId="5" fillId="3" borderId="0" xfId="6" applyAlignment="1">
      <alignment horizontal="left" vertical="center"/>
    </xf>
    <xf numFmtId="2" fontId="5" fillId="4" borderId="0" xfId="7" applyNumberForma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2" xfId="0" applyFont="1" applyBorder="1" applyAlignment="1">
      <alignment horizontal="left" vertical="center"/>
    </xf>
    <xf numFmtId="1" fontId="9" fillId="0" borderId="0" xfId="4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6" xfId="3" applyBorder="1">
      <alignment vertical="center"/>
    </xf>
    <xf numFmtId="0" fontId="0" fillId="0" borderId="6" xfId="0" applyBorder="1">
      <alignment vertical="center"/>
    </xf>
    <xf numFmtId="14" fontId="13" fillId="0" borderId="9" xfId="5" applyNumberFormat="1" applyFont="1" applyBorder="1" applyAlignment="1">
      <alignment horizontal="left" vertical="center"/>
    </xf>
    <xf numFmtId="164" fontId="13" fillId="0" borderId="9" xfId="5" applyNumberFormat="1" applyFont="1" applyBorder="1">
      <alignment vertical="center"/>
    </xf>
    <xf numFmtId="165" fontId="13" fillId="0" borderId="9" xfId="5" applyNumberFormat="1" applyBorder="1" applyAlignment="1">
      <alignment horizontal="left" vertical="center"/>
    </xf>
    <xf numFmtId="1" fontId="13" fillId="0" borderId="10" xfId="5" applyNumberFormat="1" applyBorder="1">
      <alignment vertical="center"/>
    </xf>
    <xf numFmtId="0" fontId="12" fillId="0" borderId="2" xfId="8">
      <alignment horizontal="left" vertical="center"/>
    </xf>
    <xf numFmtId="0" fontId="12" fillId="0" borderId="0" xfId="8" applyBorder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5" applyFont="1">
      <alignment vertical="center"/>
    </xf>
    <xf numFmtId="0" fontId="7" fillId="0" borderId="0" xfId="3" applyFont="1">
      <alignment vertical="center"/>
    </xf>
    <xf numFmtId="0" fontId="0" fillId="0" borderId="0" xfId="0" applyAlignment="1"/>
    <xf numFmtId="0" fontId="14" fillId="0" borderId="0" xfId="3" applyAlignment="1">
      <alignment vertical="center"/>
    </xf>
    <xf numFmtId="0" fontId="14" fillId="0" borderId="6" xfId="3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5" applyFont="1" applyAlignment="1">
      <alignment vertical="center"/>
    </xf>
    <xf numFmtId="0" fontId="6" fillId="0" borderId="0" xfId="4" applyAlignment="1">
      <alignment vertical="center"/>
    </xf>
    <xf numFmtId="0" fontId="7" fillId="0" borderId="0" xfId="3" applyFont="1" applyAlignment="1">
      <alignment vertical="center"/>
    </xf>
    <xf numFmtId="0" fontId="5" fillId="3" borderId="0" xfId="6" applyBorder="1" applyAlignment="1">
      <alignment horizontal="left" vertical="center"/>
    </xf>
    <xf numFmtId="0" fontId="5" fillId="4" borderId="0" xfId="7" applyBorder="1" applyAlignment="1">
      <alignment horizontal="left" vertical="center"/>
    </xf>
    <xf numFmtId="14" fontId="9" fillId="0" borderId="0" xfId="4" applyNumberFormat="1" applyFont="1" applyAlignment="1">
      <alignment horizontal="left" vertical="center"/>
    </xf>
    <xf numFmtId="0" fontId="13" fillId="0" borderId="11" xfId="5" applyBorder="1">
      <alignment vertical="center"/>
    </xf>
    <xf numFmtId="0" fontId="13" fillId="0" borderId="9" xfId="5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12" fillId="0" borderId="0" xfId="8" applyBorder="1">
      <alignment horizontal="left" vertical="center"/>
    </xf>
    <xf numFmtId="0" fontId="14" fillId="0" borderId="6" xfId="3" applyBorder="1">
      <alignment vertical="center"/>
    </xf>
    <xf numFmtId="0" fontId="10" fillId="0" borderId="0" xfId="5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8" applyBorder="1" applyAlignment="1">
      <alignment horizontal="left" vertical="center"/>
    </xf>
    <xf numFmtId="0" fontId="12" fillId="0" borderId="8" xfId="8" applyBorder="1" applyAlignment="1">
      <alignment horizontal="left" vertical="center"/>
    </xf>
    <xf numFmtId="166" fontId="13" fillId="0" borderId="10" xfId="5" applyNumberFormat="1" applyFont="1" applyBorder="1" applyAlignment="1">
      <alignment horizontal="center" vertical="center"/>
    </xf>
    <xf numFmtId="166" fontId="13" fillId="0" borderId="11" xfId="5" applyNumberFormat="1" applyFont="1" applyBorder="1" applyAlignment="1">
      <alignment horizontal="center" vertical="center"/>
    </xf>
    <xf numFmtId="0" fontId="12" fillId="0" borderId="10" xfId="8" applyBorder="1">
      <alignment horizontal="left" vertical="center"/>
    </xf>
    <xf numFmtId="0" fontId="12" fillId="0" borderId="11" xfId="8" applyBorder="1">
      <alignment horizontal="left" vertical="center"/>
    </xf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 % – Poudarek1" xfId="6" builtinId="30" customBuiltin="1"/>
    <cellStyle name="20 % – Poudarek2" xfId="7" builtinId="34" customBuiltin="1"/>
    <cellStyle name="Data Labels" xfId="8"/>
    <cellStyle name="Naslov 1" xfId="1" builtinId="16" customBuiltin="1"/>
    <cellStyle name="Naslov 2" xfId="4" builtinId="17" customBuiltin="1"/>
    <cellStyle name="Naslov 3" xfId="3" builtinId="18" customBuiltin="1"/>
    <cellStyle name="Naslov 4" xfId="5" builtinId="19" customBuiltin="1"/>
    <cellStyle name="Navadno" xfId="0" builtinId="0" customBuiltin="1"/>
    <cellStyle name="Vnos" xfId="2" builtinId="20" customBuiltin="1"/>
  </cellStyles>
  <dxfs count="10">
    <dxf>
      <alignment horizontal="left" vertical="center" textRotation="0" wrapText="0" relativeIndent="-1" justifyLastLine="0" shrinkToFit="0" readingOrder="0"/>
    </dxf>
    <dxf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Sledilnik izgube teže" defaultPivotStyle="PivotStyleLight16">
    <tableStyle name="Sledilnik izgube teže" pivot="0" count="2">
      <tableStyleElement type="wholeTable" dxfId="9"/>
      <tableStyleElement type="headerRow" dxfId="8"/>
    </tableStyle>
    <tableStyle name="Sledilnik izgube teže 2" pivot="0" count="2">
      <tableStyleElement type="wholeTable" dxfId="7"/>
      <tableStyleElement type="headerRow" dxfId="6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 sz="800">
                <a:solidFill>
                  <a:schemeClr val="accent3"/>
                </a:solidFill>
              </a:rPr>
              <a:t>TEŽA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'Vnos podatkov'!$B$7:$B$21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'Vnos podatkov'!$C$7:$C$21</c:f>
              <c:numCache>
                <c:formatCode>General</c:formatCode>
                <c:ptCount val="15"/>
                <c:pt idx="0">
                  <c:v>93</c:v>
                </c:pt>
                <c:pt idx="1">
                  <c:v>92</c:v>
                </c:pt>
                <c:pt idx="2">
                  <c:v>91.6</c:v>
                </c:pt>
                <c:pt idx="3">
                  <c:v>91.6</c:v>
                </c:pt>
                <c:pt idx="4">
                  <c:v>91.2</c:v>
                </c:pt>
                <c:pt idx="5">
                  <c:v>90.7</c:v>
                </c:pt>
                <c:pt idx="6">
                  <c:v>91.6</c:v>
                </c:pt>
                <c:pt idx="7">
                  <c:v>90.7</c:v>
                </c:pt>
                <c:pt idx="8">
                  <c:v>90.3</c:v>
                </c:pt>
                <c:pt idx="9">
                  <c:v>89.3</c:v>
                </c:pt>
                <c:pt idx="10">
                  <c:v>88.5</c:v>
                </c:pt>
                <c:pt idx="11">
                  <c:v>88.9</c:v>
                </c:pt>
                <c:pt idx="12">
                  <c:v>88</c:v>
                </c:pt>
                <c:pt idx="13">
                  <c:v>87</c:v>
                </c:pt>
                <c:pt idx="14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4192"/>
        <c:axId val="123464752"/>
      </c:lineChart>
      <c:dateAx>
        <c:axId val="12346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3464752"/>
        <c:crosses val="autoZero"/>
        <c:auto val="1"/>
        <c:lblOffset val="100"/>
        <c:baseTimeUnit val="days"/>
      </c:dateAx>
      <c:valAx>
        <c:axId val="123464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l-SI"/>
          </a:p>
        </c:txPr>
        <c:crossAx val="12346419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 sz="800">
                <a:solidFill>
                  <a:schemeClr val="accent3"/>
                </a:solidFill>
              </a:rPr>
              <a:t>PORABLJENIH KALORIJ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'Vnos podatkov'!$B$7:$B$21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'Vnos podatkov'!$D$7:$D$21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6992"/>
        <c:axId val="123467552"/>
      </c:lineChart>
      <c:dateAx>
        <c:axId val="123466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3467552"/>
        <c:crosses val="autoZero"/>
        <c:auto val="1"/>
        <c:lblOffset val="100"/>
        <c:baseTimeUnit val="days"/>
      </c:dateAx>
      <c:valAx>
        <c:axId val="123467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l-SI"/>
          </a:p>
        </c:txPr>
        <c:crossAx val="123466992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l-SI" sz="800">
                <a:solidFill>
                  <a:schemeClr val="accent3"/>
                </a:solidFill>
              </a:rPr>
              <a:t>KRVNI</a:t>
            </a:r>
            <a:r>
              <a:rPr lang="sl-SI" sz="800" baseline="0">
                <a:solidFill>
                  <a:schemeClr val="accent3"/>
                </a:solidFill>
              </a:rPr>
              <a:t> PRITISK</a:t>
            </a:r>
            <a:endParaRPr lang="sl-SI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'Vnos podatkov'!$J$6</c:f>
              <c:strCache>
                <c:ptCount val="1"/>
                <c:pt idx="0">
                  <c:v>SISTOLIČNI KP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'Vnos podatkov'!$B$7:$B$21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'Vnos podatkov'!$J$7:$J$21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'Vnos podatkov'!$K$6</c:f>
              <c:strCache>
                <c:ptCount val="1"/>
                <c:pt idx="0">
                  <c:v>DIASTOLIČNI KP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'Vnos podatkov'!$B$7:$B$21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'Vnos podatkov'!$K$7:$K$21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70352"/>
        <c:axId val="123470912"/>
      </c:lineChart>
      <c:dateAx>
        <c:axId val="1234703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3470912"/>
        <c:crosses val="autoZero"/>
        <c:auto val="1"/>
        <c:lblOffset val="100"/>
        <c:baseTimeUnit val="days"/>
      </c:dateAx>
      <c:valAx>
        <c:axId val="123470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l-SI"/>
          </a:p>
        </c:txPr>
        <c:crossAx val="12347035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l-SI" sz="800">
                <a:solidFill>
                  <a:schemeClr val="accent3"/>
                </a:solidFill>
              </a:rPr>
              <a:t>SRČNI UTRIP IN HITROST DIHANJA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'Vnos podatkov'!$L$6</c:f>
              <c:strCache>
                <c:ptCount val="1"/>
                <c:pt idx="0">
                  <c:v>UTRIP V MIROVANJU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'Vnos podatkov'!$B$7:$B$21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'Vnos podatkov'!$L$7:$L$21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'Vnos podatkov'!$M$6</c:f>
              <c:strCache>
                <c:ptCount val="1"/>
                <c:pt idx="0">
                  <c:v>HITROST DIHANJA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'Vnos podatkov'!$B$7:$B$21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'Vnos podatkov'!$M$7:$M$21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37024"/>
        <c:axId val="124137584"/>
      </c:lineChart>
      <c:dateAx>
        <c:axId val="124137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4137584"/>
        <c:crosses val="autoZero"/>
        <c:auto val="1"/>
        <c:lblOffset val="100"/>
        <c:baseTimeUnit val="days"/>
      </c:dateAx>
      <c:valAx>
        <c:axId val="124137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l-SI"/>
          </a:p>
        </c:txPr>
        <c:crossAx val="12413702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PreostalaIzgubaTežeDoCilja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'Nadzorna plošča'!$G$18</c:f>
              <c:numCache>
                <c:formatCode>0.0</c:formatCode>
                <c:ptCount val="1"/>
                <c:pt idx="0">
                  <c:v>13.200000000000003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4141504"/>
        <c:axId val="124140944"/>
      </c:barChart>
      <c:barChart>
        <c:barDir val="col"/>
        <c:grouping val="stacked"/>
        <c:varyColors val="0"/>
        <c:ser>
          <c:idx val="1"/>
          <c:order val="0"/>
          <c:tx>
            <c:v>Izberite obseg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'Nadzorna plošča'!$G$19</c:f>
              <c:numCache>
                <c:formatCode>0.00%</c:formatCode>
                <c:ptCount val="1"/>
                <c:pt idx="0">
                  <c:v>0.37878787878787873</c:v>
                </c:pt>
              </c:numCache>
            </c:numRef>
          </c:cat>
          <c:val>
            <c:numRef>
              <c:f>'Nadzorna plošča'!$G$19</c:f>
              <c:numCache>
                <c:formatCode>0.00%</c:formatCode>
                <c:ptCount val="1"/>
                <c:pt idx="0">
                  <c:v>0.37878787878787873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4281296"/>
        <c:axId val="124280736"/>
      </c:barChart>
      <c:valAx>
        <c:axId val="1241409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sl-SI"/>
          </a:p>
        </c:txPr>
        <c:crossAx val="124141504"/>
        <c:crosses val="max"/>
        <c:crossBetween val="between"/>
        <c:majorUnit val="0.2"/>
        <c:minorUnit val="2.0000000000000004E-2"/>
      </c:valAx>
      <c:catAx>
        <c:axId val="124141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24140944"/>
        <c:crosses val="autoZero"/>
        <c:auto val="1"/>
        <c:lblAlgn val="ctr"/>
        <c:lblOffset val="100"/>
        <c:noMultiLvlLbl val="0"/>
      </c:catAx>
      <c:valAx>
        <c:axId val="12428073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sl-SI"/>
          </a:p>
        </c:txPr>
        <c:crossAx val="124281296"/>
        <c:crosses val="autoZero"/>
        <c:crossBetween val="between"/>
        <c:majorUnit val="0.2"/>
        <c:minorUnit val="1.0000000000000002E-2"/>
      </c:valAx>
      <c:catAx>
        <c:axId val="124281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242807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 sz="800">
                <a:solidFill>
                  <a:schemeClr val="accent3"/>
                </a:solidFill>
              </a:rPr>
              <a:t>VODA </a:t>
            </a:r>
            <a:r>
              <a:rPr lang="en-US" sz="800">
                <a:solidFill>
                  <a:schemeClr val="accent3"/>
                </a:solidFill>
              </a:rPr>
              <a:t>(L)</a:t>
            </a:r>
            <a:endParaRPr lang="sl-SI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'Vnos podatkov'!$I$6</c:f>
              <c:strCache>
                <c:ptCount val="1"/>
                <c:pt idx="0">
                  <c:v>VODA (L)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'Vnos podatkov'!$I$7:$I$21</c:f>
              <c:numCache>
                <c:formatCode>General</c:formatCode>
                <c:ptCount val="15"/>
                <c:pt idx="0">
                  <c:v>1.5</c:v>
                </c:pt>
                <c:pt idx="1">
                  <c:v>1.9</c:v>
                </c:pt>
                <c:pt idx="2">
                  <c:v>1.9</c:v>
                </c:pt>
                <c:pt idx="3">
                  <c:v>1.6</c:v>
                </c:pt>
                <c:pt idx="4">
                  <c:v>3</c:v>
                </c:pt>
                <c:pt idx="5">
                  <c:v>2.7</c:v>
                </c:pt>
                <c:pt idx="6">
                  <c:v>1.9</c:v>
                </c:pt>
                <c:pt idx="7">
                  <c:v>1.8</c:v>
                </c:pt>
                <c:pt idx="8">
                  <c:v>3</c:v>
                </c:pt>
                <c:pt idx="9">
                  <c:v>1.3</c:v>
                </c:pt>
                <c:pt idx="10">
                  <c:v>2.6</c:v>
                </c:pt>
                <c:pt idx="11">
                  <c:v>1.5</c:v>
                </c:pt>
                <c:pt idx="12">
                  <c:v>1.6</c:v>
                </c:pt>
                <c:pt idx="13">
                  <c:v>2.2000000000000002</c:v>
                </c:pt>
                <c:pt idx="14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83536"/>
        <c:axId val="124284096"/>
      </c:areaChart>
      <c:catAx>
        <c:axId val="12428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84096"/>
        <c:crosses val="autoZero"/>
        <c:auto val="1"/>
        <c:lblAlgn val="ctr"/>
        <c:lblOffset val="100"/>
        <c:noMultiLvlLbl val="0"/>
      </c:catAx>
      <c:valAx>
        <c:axId val="12428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sl-SI"/>
          </a:p>
        </c:txPr>
        <c:crossAx val="124283536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'Nadzorna plošča'!$B$34:$B$37</c:f>
              <c:strCache>
                <c:ptCount val="4"/>
                <c:pt idx="0">
                  <c:v>15,8% BELJAKOVINE</c:v>
                </c:pt>
                <c:pt idx="1">
                  <c:v>59,7% OGLJIKOVI HIDRATI</c:v>
                </c:pt>
                <c:pt idx="2">
                  <c:v>12,9% MAŠČOBE</c:v>
                </c:pt>
                <c:pt idx="3">
                  <c:v>11,6% SLADKORJI</c:v>
                </c:pt>
              </c:strCache>
            </c:strRef>
          </c:cat>
          <c:val>
            <c:numRef>
              <c:f>'Nadzorna plošča'!$C$34:$C$37</c:f>
              <c:numCache>
                <c:formatCode>General</c:formatCode>
                <c:ptCount val="4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odatki o ITM-u'!A1"/><Relationship Id="rId3" Type="http://schemas.openxmlformats.org/officeDocument/2006/relationships/chart" Target="../charts/chart3.xml"/><Relationship Id="rId7" Type="http://schemas.openxmlformats.org/officeDocument/2006/relationships/hyperlink" Target="#'Vnos podatkov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odatki o ITM-u'!A1"/><Relationship Id="rId1" Type="http://schemas.openxmlformats.org/officeDocument/2006/relationships/hyperlink" Target="#'Nadzorna plo&#353;&#269;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Vnos podatkov'!A1"/><Relationship Id="rId1" Type="http://schemas.openxmlformats.org/officeDocument/2006/relationships/hyperlink" Target="#'Nadzorna plo&#353;&#269;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grafikonTeža" descr="Črtni grafikon, ki sledi trendu teže." title="Tež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grafikonPorabljeneKalorije" descr="Črtni grafikon, ki sledi porabljenim kalorijam." title="Porabljene kalorij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grafikonKP" descr="Grafikon, ki prikazuje trend krvnega pritiska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grafikonSUandVSU" descr="Grafikon, ki prikazuje trend utripa in hitrosti dihanja v mirovanju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grafikonNapredek" descr="Podatkovni grafikon z enim stolpcem, ki sledi napredku izgube teže." title="Grafikon napredk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grafikonMlVode" descr="Ploščinski grafikon, ki sledi vnosu vode v unčah." title="Vnos vod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124208</xdr:colOff>
      <xdr:row>3</xdr:row>
      <xdr:rowOff>75737</xdr:rowOff>
    </xdr:to>
    <xdr:grpSp>
      <xdr:nvGrpSpPr>
        <xdr:cNvPr id="27" name="Skupina 5" descr="&quot;&quot;" title="Ilustracija krmarjenja"/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Samooblika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Pravokotnik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Pravokotnik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Prostoročno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Prostoročno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Prostoročno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342900</xdr:colOff>
      <xdr:row>1</xdr:row>
      <xdr:rowOff>12573</xdr:rowOff>
    </xdr:from>
    <xdr:to>
      <xdr:col>3</xdr:col>
      <xdr:colOff>172764</xdr:colOff>
      <xdr:row>3</xdr:row>
      <xdr:rowOff>20785</xdr:rowOff>
    </xdr:to>
    <xdr:sp macro="" textlink="">
      <xdr:nvSpPr>
        <xdr:cNvPr id="28" name="Sledilnik izgube teže" descr="Gumb za krmarjenje" title="Sledilnik izgube teže"/>
        <xdr:cNvSpPr/>
      </xdr:nvSpPr>
      <xdr:spPr>
        <a:xfrm>
          <a:off x="657225" y="184023"/>
          <a:ext cx="2325414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SLEDILNIK IZGUBE TEŽE</a:t>
          </a:r>
        </a:p>
      </xdr:txBody>
    </xdr:sp>
    <xdr:clientData/>
  </xdr:twoCellAnchor>
  <xdr:twoCellAnchor editAs="oneCell">
    <xdr:from>
      <xdr:col>3</xdr:col>
      <xdr:colOff>325203</xdr:colOff>
      <xdr:row>0</xdr:row>
      <xdr:rowOff>131153</xdr:rowOff>
    </xdr:from>
    <xdr:to>
      <xdr:col>5</xdr:col>
      <xdr:colOff>304800</xdr:colOff>
      <xdr:row>3</xdr:row>
      <xdr:rowOff>66675</xdr:rowOff>
    </xdr:to>
    <xdr:sp macro="" textlink="">
      <xdr:nvSpPr>
        <xdr:cNvPr id="29" name="Vnos podatkov" descr="Gumb za krmarjenje" title="Podatkovni vnos">
          <a:hlinkClick xmlns:r="http://schemas.openxmlformats.org/officeDocument/2006/relationships" r:id="rId7" tooltip="Kliknite, če želite videti list vnosa podatkov"/>
        </xdr:cNvPr>
        <xdr:cNvSpPr/>
      </xdr:nvSpPr>
      <xdr:spPr>
        <a:xfrm>
          <a:off x="3135078" y="131153"/>
          <a:ext cx="1465497" cy="4498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VNOS PODATKOV</a:t>
          </a:r>
        </a:p>
      </xdr:txBody>
    </xdr:sp>
    <xdr:clientData/>
  </xdr:twoCellAnchor>
  <xdr:twoCellAnchor editAs="oneCell">
    <xdr:from>
      <xdr:col>5</xdr:col>
      <xdr:colOff>373175</xdr:colOff>
      <xdr:row>0</xdr:row>
      <xdr:rowOff>104775</xdr:rowOff>
    </xdr:from>
    <xdr:to>
      <xdr:col>7</xdr:col>
      <xdr:colOff>459167</xdr:colOff>
      <xdr:row>3</xdr:row>
      <xdr:rowOff>95250</xdr:rowOff>
    </xdr:to>
    <xdr:sp macro="" textlink="">
      <xdr:nvSpPr>
        <xdr:cNvPr id="30" name="Podatki o ITM-u" descr="Gumb za krmarjenje" title="Podatki o ITM-u">
          <a:hlinkClick xmlns:r="http://schemas.openxmlformats.org/officeDocument/2006/relationships" r:id="rId8" tooltip="Kliknite, če si želite ogledati list s podatki o ITM-u"/>
        </xdr:cNvPr>
        <xdr:cNvSpPr/>
      </xdr:nvSpPr>
      <xdr:spPr>
        <a:xfrm>
          <a:off x="4668950" y="104775"/>
          <a:ext cx="1171842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PODATKI O ITM-U</a:t>
          </a: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66675</xdr:colOff>
      <xdr:row>40</xdr:row>
      <xdr:rowOff>160591</xdr:rowOff>
    </xdr:to>
    <xdr:graphicFrame macro="">
      <xdr:nvGraphicFramePr>
        <xdr:cNvPr id="2" name="grafikonVnos2" descr="Kolobarni grafikon, ki sledi vnosu beljakovin, ogljikovih hidratov, maščob, sladkorja, vode ..." title="Trend vno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9</xdr:col>
      <xdr:colOff>142875</xdr:colOff>
      <xdr:row>3</xdr:row>
      <xdr:rowOff>60338</xdr:rowOff>
    </xdr:to>
    <xdr:grpSp>
      <xdr:nvGrpSpPr>
        <xdr:cNvPr id="17" name="Ilustracija krmarjenja" descr="&quot;&quot;" title="Ilustracija krmarjenja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Prostoročno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Samooblika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Pravokotnik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Pravokotnik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Prostoročno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Prostoročno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 macro="" textlink="">
      <xdr:nvSpPr>
        <xdr:cNvPr id="18" name="Sledilnik izgube teže" descr="Gumb za krmarjenje" title="Sledilnik izgube teže">
          <a:hlinkClick xmlns:r="http://schemas.openxmlformats.org/officeDocument/2006/relationships" r:id="rId1" tooltip="Kliknite za ogled lista nadzorne plošče"/>
        </xdr:cNvPr>
        <xdr:cNvSpPr/>
      </xdr:nvSpPr>
      <xdr:spPr>
        <a:xfrm>
          <a:off x="562171" y="186462"/>
          <a:ext cx="241696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SLEDILNIK IZGUBE TEŽE</a:t>
          </a:r>
        </a:p>
      </xdr:txBody>
    </xdr:sp>
    <xdr:clientData/>
  </xdr:twoCellAnchor>
  <xdr:twoCellAnchor editAs="oneCell">
    <xdr:from>
      <xdr:col>3</xdr:col>
      <xdr:colOff>1102541</xdr:colOff>
      <xdr:row>0</xdr:row>
      <xdr:rowOff>133582</xdr:rowOff>
    </xdr:from>
    <xdr:to>
      <xdr:col>4</xdr:col>
      <xdr:colOff>600075</xdr:colOff>
      <xdr:row>3</xdr:row>
      <xdr:rowOff>57150</xdr:rowOff>
    </xdr:to>
    <xdr:sp macro="" textlink="">
      <xdr:nvSpPr>
        <xdr:cNvPr id="19" name="Vnos podatkov" descr="Gumb za krmarjenje" title="Podatkovni vnos"/>
        <xdr:cNvSpPr/>
      </xdr:nvSpPr>
      <xdr:spPr>
        <a:xfrm>
          <a:off x="3159941" y="133582"/>
          <a:ext cx="1335859" cy="4379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VNOS PODATKOV</a:t>
          </a:r>
        </a:p>
      </xdr:txBody>
    </xdr:sp>
    <xdr:clientData/>
  </xdr:twoCellAnchor>
  <xdr:twoCellAnchor editAs="oneCell">
    <xdr:from>
      <xdr:col>4</xdr:col>
      <xdr:colOff>862913</xdr:colOff>
      <xdr:row>0</xdr:row>
      <xdr:rowOff>115845</xdr:rowOff>
    </xdr:from>
    <xdr:to>
      <xdr:col>5</xdr:col>
      <xdr:colOff>861758</xdr:colOff>
      <xdr:row>3</xdr:row>
      <xdr:rowOff>66674</xdr:rowOff>
    </xdr:to>
    <xdr:sp macro="" textlink="">
      <xdr:nvSpPr>
        <xdr:cNvPr id="20" name="Podatki o ITM-u" descr="Gumb za krmarjenje" title="Podatki o ITM-u">
          <a:hlinkClick xmlns:r="http://schemas.openxmlformats.org/officeDocument/2006/relationships" r:id="rId2" tooltip="Kliknite, če si želite ogledati list s podatki o ITM-u"/>
        </xdr:cNvPr>
        <xdr:cNvSpPr/>
      </xdr:nvSpPr>
      <xdr:spPr>
        <a:xfrm>
          <a:off x="4758638" y="115845"/>
          <a:ext cx="1170420" cy="4651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PODATKI O ITM-U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8</xdr:col>
      <xdr:colOff>197892</xdr:colOff>
      <xdr:row>3</xdr:row>
      <xdr:rowOff>70491</xdr:rowOff>
    </xdr:to>
    <xdr:grpSp>
      <xdr:nvGrpSpPr>
        <xdr:cNvPr id="5" name="Ilustracija krmarjenja" descr="&quot;&quot;" title="Ilustracija krmarjenja"/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Prostoročno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Samooblika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Pravokotnik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Prostoročno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Pravokotnik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Prostoročno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2</xdr:col>
      <xdr:colOff>632785</xdr:colOff>
      <xdr:row>3</xdr:row>
      <xdr:rowOff>15437</xdr:rowOff>
    </xdr:to>
    <xdr:sp macro="" textlink="">
      <xdr:nvSpPr>
        <xdr:cNvPr id="12" name="Sledilnik izgube teže" descr="Gumb za krmarjenje" title="Sledilnik izgube teže">
          <a:hlinkClick xmlns:r="http://schemas.openxmlformats.org/officeDocument/2006/relationships" r:id="rId1" tooltip="Kliknite za ogled nadzorne plošče"/>
        </xdr:cNvPr>
        <xdr:cNvSpPr/>
      </xdr:nvSpPr>
      <xdr:spPr>
        <a:xfrm>
          <a:off x="556476" y="178019"/>
          <a:ext cx="2390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SLEDILNIK IZGUBE TEŽE</a:t>
          </a:r>
        </a:p>
      </xdr:txBody>
    </xdr:sp>
    <xdr:clientData/>
  </xdr:twoCellAnchor>
  <xdr:twoCellAnchor editAs="oneCell">
    <xdr:from>
      <xdr:col>2</xdr:col>
      <xdr:colOff>792692</xdr:colOff>
      <xdr:row>0</xdr:row>
      <xdr:rowOff>67988</xdr:rowOff>
    </xdr:from>
    <xdr:to>
      <xdr:col>3</xdr:col>
      <xdr:colOff>909791</xdr:colOff>
      <xdr:row>3</xdr:row>
      <xdr:rowOff>95249</xdr:rowOff>
    </xdr:to>
    <xdr:sp macro="" textlink="">
      <xdr:nvSpPr>
        <xdr:cNvPr id="13" name="Vnos podatkov" descr="Gumb za krmarjenje" title="Podatkovni vnos">
          <a:hlinkClick xmlns:r="http://schemas.openxmlformats.org/officeDocument/2006/relationships" r:id="rId2" tooltip="Kliknite, če želite videti list vnosa podatkov"/>
        </xdr:cNvPr>
        <xdr:cNvSpPr/>
      </xdr:nvSpPr>
      <xdr:spPr>
        <a:xfrm>
          <a:off x="3107267" y="67988"/>
          <a:ext cx="1364874" cy="5416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VNOS PODATKOV</a:t>
          </a:r>
        </a:p>
      </xdr:txBody>
    </xdr:sp>
    <xdr:clientData/>
  </xdr:twoCellAnchor>
  <xdr:twoCellAnchor editAs="oneCell">
    <xdr:from>
      <xdr:col>3</xdr:col>
      <xdr:colOff>1089085</xdr:colOff>
      <xdr:row>0</xdr:row>
      <xdr:rowOff>97877</xdr:rowOff>
    </xdr:from>
    <xdr:to>
      <xdr:col>5</xdr:col>
      <xdr:colOff>276225</xdr:colOff>
      <xdr:row>3</xdr:row>
      <xdr:rowOff>104774</xdr:rowOff>
    </xdr:to>
    <xdr:sp macro="" textlink="">
      <xdr:nvSpPr>
        <xdr:cNvPr id="14" name="Podatki o ITM-u" descr="Gumb za krmarjenje" title="Podatki o ITM-u"/>
        <xdr:cNvSpPr/>
      </xdr:nvSpPr>
      <xdr:spPr>
        <a:xfrm>
          <a:off x="4651435" y="97877"/>
          <a:ext cx="1101665" cy="5212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PODATKI O ITM-U</a:t>
          </a: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Nasvet za ITM" descr="Namig o ITM-u z informacijami" title="Oblika"/>
        <xdr:cNvGrpSpPr/>
      </xdr:nvGrpSpPr>
      <xdr:grpSpPr>
        <a:xfrm>
          <a:off x="5076824" y="1222237"/>
          <a:ext cx="4238626" cy="1092337"/>
          <a:chOff x="2914649" y="1047750"/>
          <a:chExt cx="4238626" cy="790575"/>
        </a:xfrm>
      </xdr:grpSpPr>
      <xdr:grpSp>
        <xdr:nvGrpSpPr>
          <xdr:cNvPr id="4099" name="Skupina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Prostoročno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Prostoročno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Pravokotni oblaček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+mn-lt"/>
              </a:rPr>
              <a:t>ITM: Indeks telesne mase je meritev telesne maščobe, ki temelji na vaši višini in teži, in na splošno velja tako za moške kot za ženske. Je le eden od načinov, s katerim se lahko izračuna telesno težo in ne upošteva vrste telesne postave, zgradbe, trenutnega zdravstvenega stanja, načina prehranjevanja ali ukvarjanja s športnimi aktivnostmi. Je le smernica. 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+mn-lt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odatki" displayName="podatki" ref="B6:M21" totalsRowDxfId="5">
  <autoFilter ref="B6:M21"/>
  <tableColumns count="12">
    <tableColumn id="1" name="DATUM" totalsRowLabel="Skupaj" dataDxfId="4"/>
    <tableColumn id="2" name="TEŽA" dataDxfId="3"/>
    <tableColumn id="3" name="PORABLJENE KALORIJE" dataDxfId="2"/>
    <tableColumn id="4" name="BELJAKOVINE"/>
    <tableColumn id="5" name="OGLJIKOVI HIDRATI"/>
    <tableColumn id="6" name="MAŠČOBE"/>
    <tableColumn id="7" name="SLADKORJI"/>
    <tableColumn id="8" name="VODA (L)"/>
    <tableColumn id="9" name="SISTOLIČNI KP"/>
    <tableColumn id="10" name="DIASTOLIČNI KP"/>
    <tableColumn id="11" name="UTRIP V MIROVANJU"/>
    <tableColumn id="12" name="HITROST DIHANJA" totalsRowFunction="sum"/>
  </tableColumns>
  <tableStyleInfo name="Sledilnik izgube teže 2" showFirstColumn="0" showLastColumn="0" showRowStripes="1" showColumnStripes="0"/>
  <extLst>
    <ext xmlns:x14="http://schemas.microsoft.com/office/spreadsheetml/2009/9/main" uri="{504A1905-F514-4f6f-8877-14C23A59335A}">
      <x14:table altText="Tabela" altTextSummary="Uporabite to tabelo, če želite vnesti svoje podatke"/>
    </ext>
  </extLst>
</table>
</file>

<file path=xl/tables/table2.xml><?xml version="1.0" encoding="utf-8"?>
<table xmlns="http://schemas.openxmlformats.org/spreadsheetml/2006/main" id="2" name="InformacijeOITM_u" displayName="InformacijeOITM_u" ref="B6:D12" totalsRowShown="0">
  <autoFilter ref="B6:D12"/>
  <tableColumns count="3">
    <tableColumn id="1" name="KATEGORIJA ITM"/>
    <tableColumn id="2" name="SPODNJI ROB" dataDxfId="1"/>
    <tableColumn id="3" name="ZGORNJI ROB" dataDxfId="0"/>
  </tableColumns>
  <tableStyleInfo name="Sledilnik izgube teže" showFirstColumn="0" showLastColumn="0" showRowStripes="1" showColumnStripes="0"/>
  <extLst>
    <ext xmlns:x14="http://schemas.microsoft.com/office/spreadsheetml/2009/9/main" uri="{504A1905-F514-4f6f-8877-14C23A59335A}">
      <x14:table altText="Tabela ITM" altTextSummary="Izračuna različne kategorije ITM, kot so podhranjenost, normalna teža, prekomerna teža in stopnje debelosti skupaj s spodnjim in zgornjim robom vsake kategorije."/>
    </ext>
  </extLst>
</table>
</file>

<file path=xl/theme/theme1.xml><?xml version="1.0" encoding="utf-8"?>
<a:theme xmlns:a="http://schemas.openxmlformats.org/drawingml/2006/main" name="Spring">
  <a:themeElements>
    <a:clrScheme name="Sledilnik izgube tež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Sledilnik izgube tež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 x14ac:dyDescent="0.2"/>
  <cols>
    <col min="1" max="1" width="4.125" customWidth="1"/>
    <col min="2" max="2" width="19.875" customWidth="1"/>
    <col min="3" max="3" width="12.875" customWidth="1"/>
    <col min="4" max="4" width="8.875" customWidth="1"/>
    <col min="5" max="5" width="10.625" customWidth="1"/>
    <col min="6" max="6" width="5.25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 x14ac:dyDescent="0.2"/>
    <row r="2" spans="2:11" s="6" customFormat="1" ht="13.5" customHeight="1" x14ac:dyDescent="0.2"/>
    <row r="3" spans="2:11" s="6" customFormat="1" ht="13.5" customHeight="1" x14ac:dyDescent="0.2"/>
    <row r="5" spans="2:11" ht="21" customHeight="1" thickBot="1" x14ac:dyDescent="0.25">
      <c r="B5" s="43" t="s">
        <v>32</v>
      </c>
      <c r="C5" s="43"/>
      <c r="D5" s="43"/>
      <c r="E5" s="43"/>
      <c r="F5" s="18"/>
      <c r="G5" s="30" t="s">
        <v>25</v>
      </c>
      <c r="H5" s="30"/>
      <c r="I5" s="30"/>
      <c r="J5" s="29"/>
      <c r="K5" s="29"/>
    </row>
    <row r="6" spans="2:11" ht="13.5" customHeight="1" thickTop="1" x14ac:dyDescent="0.2">
      <c r="J6" s="40">
        <f>OdstotekTu</f>
        <v>0.37878787878787873</v>
      </c>
      <c r="K6" s="40"/>
    </row>
    <row r="7" spans="2:11" ht="16.5" customHeight="1" x14ac:dyDescent="0.2">
      <c r="B7" s="14" t="s">
        <v>26</v>
      </c>
      <c r="C7" s="23" t="s">
        <v>27</v>
      </c>
      <c r="D7" s="50" t="s">
        <v>28</v>
      </c>
      <c r="E7" s="51"/>
      <c r="J7" s="41"/>
      <c r="K7" s="41"/>
    </row>
    <row r="8" spans="2:11" ht="19.5" customHeight="1" x14ac:dyDescent="0.2">
      <c r="B8" s="19">
        <v>41061</v>
      </c>
      <c r="C8" s="20">
        <v>95.2</v>
      </c>
      <c r="D8" s="48">
        <v>175</v>
      </c>
      <c r="E8" s="49"/>
      <c r="J8" s="41"/>
      <c r="K8" s="41"/>
    </row>
    <row r="9" spans="2:11" ht="9" customHeight="1" x14ac:dyDescent="0.2">
      <c r="J9" s="41"/>
      <c r="K9" s="41"/>
    </row>
    <row r="10" spans="2:11" ht="12.75" customHeight="1" x14ac:dyDescent="0.15">
      <c r="B10" s="45" t="s">
        <v>0</v>
      </c>
      <c r="C10" s="45"/>
      <c r="D10" s="16"/>
      <c r="J10" s="44" t="str">
        <f>IF(J6&gt;=1,"CONGRATULATIONS!","SKRENILI S POTI!")</f>
        <v>SKRENILI S POTI!</v>
      </c>
      <c r="K10" s="44"/>
    </row>
    <row r="11" spans="2:11" ht="24.75" x14ac:dyDescent="0.2">
      <c r="B11" s="15">
        <f>(Teža/((Višina/100)^2))</f>
        <v>31.085714285714285</v>
      </c>
      <c r="D11" s="15"/>
    </row>
    <row r="12" spans="2:11" ht="9" customHeight="1" x14ac:dyDescent="0.2"/>
    <row r="13" spans="2:11" x14ac:dyDescent="0.2">
      <c r="B13" s="23" t="s">
        <v>36</v>
      </c>
      <c r="C13" s="46" t="s">
        <v>37</v>
      </c>
      <c r="D13" s="47"/>
      <c r="E13" s="13"/>
    </row>
    <row r="14" spans="2:11" ht="18" x14ac:dyDescent="0.2">
      <c r="B14" s="21">
        <v>82</v>
      </c>
      <c r="C14" s="22">
        <v>8</v>
      </c>
      <c r="D14" s="38" t="s">
        <v>33</v>
      </c>
      <c r="E14" s="39"/>
    </row>
    <row r="15" spans="2:11" ht="9" customHeight="1" x14ac:dyDescent="0.2"/>
    <row r="16" spans="2:11" x14ac:dyDescent="0.2">
      <c r="B16" s="24" t="s">
        <v>34</v>
      </c>
      <c r="C16" s="25"/>
      <c r="D16" s="42" t="s">
        <v>35</v>
      </c>
      <c r="E16" s="42"/>
    </row>
    <row r="17" spans="2:11" ht="24.75" x14ac:dyDescent="0.2">
      <c r="B17" s="37">
        <f>B8+D17</f>
        <v>41301</v>
      </c>
      <c r="C17" s="37"/>
      <c r="D17" s="15">
        <f>C14*LOOKUP(D14,{"DNI","MESECEV","TEDNI"},{1,30,7})</f>
        <v>240</v>
      </c>
      <c r="F17" s="2" t="s">
        <v>1</v>
      </c>
      <c r="G17" s="2" t="s">
        <v>2</v>
      </c>
    </row>
    <row r="18" spans="2:11" x14ac:dyDescent="0.2">
      <c r="F18" s="3">
        <f>ZačetniDatum</f>
        <v>41061</v>
      </c>
      <c r="G18" s="4">
        <f>(Teža-ŽelenaTeža)</f>
        <v>13.200000000000003</v>
      </c>
    </row>
    <row r="19" spans="2:11" x14ac:dyDescent="0.2">
      <c r="F19" s="3">
        <f>KončniDatum</f>
        <v>41301</v>
      </c>
      <c r="G19" s="5">
        <f>((Teža-ŽelenaTeža)-(ZadnjeTeža-ŽelenaTeža))/(Teža-ŽelenaTeža)</f>
        <v>0.37878787878787873</v>
      </c>
    </row>
    <row r="20" spans="2:11" ht="21" customHeight="1" thickBot="1" x14ac:dyDescent="0.25">
      <c r="B20" s="17" t="s">
        <v>29</v>
      </c>
      <c r="C20" s="17"/>
      <c r="D20" s="17"/>
      <c r="E20" s="17"/>
      <c r="F20" s="17"/>
      <c r="G20" s="17"/>
      <c r="H20" s="17"/>
      <c r="I20" s="18"/>
      <c r="J20" s="18"/>
      <c r="K20" s="18"/>
    </row>
    <row r="21" spans="2:11" ht="13.5" thickTop="1" x14ac:dyDescent="0.2"/>
    <row r="30" spans="2:11" ht="21" customHeight="1" thickBot="1" x14ac:dyDescent="0.25">
      <c r="B30" s="17" t="s">
        <v>30</v>
      </c>
      <c r="C30" s="17"/>
      <c r="D30" s="17"/>
      <c r="E30" s="17"/>
      <c r="F30" s="17"/>
      <c r="G30" s="17"/>
      <c r="H30" s="17"/>
      <c r="I30" s="18"/>
      <c r="J30" s="18"/>
      <c r="K30" s="18"/>
    </row>
    <row r="31" spans="2:11" ht="13.5" thickTop="1" x14ac:dyDescent="0.2"/>
    <row r="34" spans="2:11" x14ac:dyDescent="0.2">
      <c r="B34" s="2" t="str">
        <f>TEXT(C34/SUM($C$34:$C$37),"0,0%")&amp;" "&amp;podatki[[#Headers],[BELJAKOVINE]]</f>
        <v>15,8% BELJAKOVINE</v>
      </c>
      <c r="C34" s="2">
        <f>SUM(podatki[BELJAKOVINE])</f>
        <v>915</v>
      </c>
      <c r="D34" s="2"/>
      <c r="E34" s="2"/>
    </row>
    <row r="35" spans="2:11" x14ac:dyDescent="0.2">
      <c r="B35" s="2" t="str">
        <f>TEXT(C35/SUM($C$34:$C$37),"0,0%")&amp;" "&amp;podatki[[#Headers],[OGLJIKOVI HIDRATI]]</f>
        <v>59,7% OGLJIKOVI HIDRATI</v>
      </c>
      <c r="C35" s="2">
        <f>SUM(podatki[OGLJIKOVI HIDRATI])</f>
        <v>3460</v>
      </c>
      <c r="D35" s="2"/>
      <c r="E35" s="2"/>
    </row>
    <row r="36" spans="2:11" x14ac:dyDescent="0.2">
      <c r="B36" s="2" t="str">
        <f>TEXT(C36/SUM($C$34:$C$37),"0,0%")&amp;" "&amp;podatki[[#Headers],[MAŠČOBE]]</f>
        <v>12,9% MAŠČOBE</v>
      </c>
      <c r="C36" s="2">
        <f>SUM(podatki[MAŠČOBE])</f>
        <v>745</v>
      </c>
      <c r="D36" s="2"/>
      <c r="E36" s="2"/>
    </row>
    <row r="37" spans="2:11" x14ac:dyDescent="0.2">
      <c r="B37" s="2" t="str">
        <f>TEXT(C37/SUM($C$34:$C$37),"0,0%")&amp;" "&amp;podatki[[#Headers],[SLADKORJI]]</f>
        <v>11,6% SLADKORJI</v>
      </c>
      <c r="C37" s="2">
        <f>SUM(podatki[SLADKORJI])</f>
        <v>675</v>
      </c>
      <c r="D37" s="2"/>
      <c r="E37" s="2"/>
    </row>
    <row r="38" spans="2:11" x14ac:dyDescent="0.2">
      <c r="B38" s="2"/>
      <c r="C38" s="2"/>
      <c r="D38" s="2"/>
      <c r="E38" s="2"/>
    </row>
    <row r="41" spans="2:11" ht="13.5" thickBot="1" x14ac:dyDescent="0.25">
      <c r="B41" s="17" t="s">
        <v>31</v>
      </c>
      <c r="C41" s="17"/>
      <c r="D41" s="17"/>
      <c r="E41" s="17"/>
      <c r="F41" s="17"/>
      <c r="G41" s="17"/>
      <c r="H41" s="17"/>
      <c r="I41" s="18"/>
      <c r="J41" s="18"/>
      <c r="K41" s="18"/>
    </row>
    <row r="42" spans="2:11" ht="13.5" thickTop="1" x14ac:dyDescent="0.2"/>
  </sheetData>
  <mergeCells count="10">
    <mergeCell ref="B17:C17"/>
    <mergeCell ref="D14:E14"/>
    <mergeCell ref="J6:K9"/>
    <mergeCell ref="D16:E16"/>
    <mergeCell ref="B5:E5"/>
    <mergeCell ref="J10:K10"/>
    <mergeCell ref="B10:C10"/>
    <mergeCell ref="C13:D13"/>
    <mergeCell ref="D8:E8"/>
    <mergeCell ref="D7:E7"/>
  </mergeCells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"DNI, TEDNI, MESECEV"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2"/>
  <sheetViews>
    <sheetView showGridLines="0" zoomScaleNormal="100" workbookViewId="0"/>
  </sheetViews>
  <sheetFormatPr defaultRowHeight="20.25" customHeight="1" x14ac:dyDescent="0.2"/>
  <cols>
    <col min="1" max="1" width="4.125" style="1" customWidth="1"/>
    <col min="2" max="2" width="12.375" style="1" customWidth="1"/>
    <col min="3" max="3" width="10.5" style="1" customWidth="1"/>
    <col min="4" max="4" width="24.125" style="1" customWidth="1"/>
    <col min="5" max="5" width="15.375" style="1" customWidth="1"/>
    <col min="6" max="6" width="20.875" style="1" customWidth="1"/>
    <col min="7" max="7" width="11.75" style="1" customWidth="1"/>
    <col min="8" max="8" width="13.875" style="1" customWidth="1"/>
    <col min="9" max="9" width="13" style="1" customWidth="1"/>
    <col min="10" max="10" width="16.625" style="1" customWidth="1"/>
    <col min="11" max="11" width="17.5" style="1" customWidth="1"/>
    <col min="12" max="12" width="21.25" style="1" customWidth="1"/>
    <col min="13" max="13" width="19.125" style="1" customWidth="1"/>
    <col min="14" max="16384" width="9" style="1"/>
  </cols>
  <sheetData>
    <row r="1" spans="2:13" s="6" customFormat="1" ht="13.5" customHeight="1" x14ac:dyDescent="0.2"/>
    <row r="2" spans="2:13" s="6" customFormat="1" ht="13.5" customHeight="1" x14ac:dyDescent="0.2"/>
    <row r="3" spans="2:13" s="6" customFormat="1" ht="13.5" customHeight="1" x14ac:dyDescent="0.2"/>
    <row r="5" spans="2:13" s="31" customFormat="1" ht="20.25" customHeight="1" x14ac:dyDescent="0.2">
      <c r="E5" s="52" t="s">
        <v>3</v>
      </c>
      <c r="F5" s="53"/>
      <c r="G5" s="53"/>
      <c r="H5" s="53"/>
      <c r="I5" s="53"/>
      <c r="J5" s="54" t="s">
        <v>4</v>
      </c>
      <c r="K5" s="55"/>
      <c r="L5" s="55"/>
      <c r="M5" s="56"/>
    </row>
    <row r="6" spans="2:13" s="31" customFormat="1" ht="20.25" customHeight="1" x14ac:dyDescent="0.2">
      <c r="B6" s="32" t="s">
        <v>14</v>
      </c>
      <c r="C6" s="32" t="s">
        <v>15</v>
      </c>
      <c r="D6" s="32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38</v>
      </c>
      <c r="J6" s="34" t="s">
        <v>21</v>
      </c>
      <c r="K6" s="34" t="s">
        <v>22</v>
      </c>
      <c r="L6" s="34" t="s">
        <v>23</v>
      </c>
      <c r="M6" s="34" t="s">
        <v>24</v>
      </c>
    </row>
    <row r="7" spans="2:13" s="31" customFormat="1" ht="20.25" customHeight="1" x14ac:dyDescent="0.2">
      <c r="B7" s="11">
        <v>41061</v>
      </c>
      <c r="C7" s="12">
        <v>93</v>
      </c>
      <c r="D7" s="12">
        <v>1500</v>
      </c>
      <c r="E7" s="35">
        <v>50</v>
      </c>
      <c r="F7" s="35">
        <v>200</v>
      </c>
      <c r="G7" s="35">
        <v>20</v>
      </c>
      <c r="H7" s="35">
        <v>50</v>
      </c>
      <c r="I7" s="35">
        <v>1.5</v>
      </c>
      <c r="J7" s="36">
        <v>125</v>
      </c>
      <c r="K7" s="36">
        <v>75</v>
      </c>
      <c r="L7" s="36">
        <v>65</v>
      </c>
      <c r="M7" s="36">
        <v>10</v>
      </c>
    </row>
    <row r="8" spans="2:13" s="31" customFormat="1" ht="20.25" customHeight="1" x14ac:dyDescent="0.2">
      <c r="B8" s="11">
        <v>41062</v>
      </c>
      <c r="C8" s="12">
        <v>92</v>
      </c>
      <c r="D8" s="12">
        <v>2000</v>
      </c>
      <c r="E8" s="35">
        <v>60</v>
      </c>
      <c r="F8" s="35">
        <v>200</v>
      </c>
      <c r="G8" s="35">
        <v>40</v>
      </c>
      <c r="H8" s="35">
        <v>40</v>
      </c>
      <c r="I8" s="35">
        <v>1.9</v>
      </c>
      <c r="J8" s="36">
        <v>125</v>
      </c>
      <c r="K8" s="36">
        <v>75</v>
      </c>
      <c r="L8" s="36">
        <v>63</v>
      </c>
      <c r="M8" s="36">
        <v>10</v>
      </c>
    </row>
    <row r="9" spans="2:13" s="31" customFormat="1" ht="20.25" customHeight="1" x14ac:dyDescent="0.2">
      <c r="B9" s="11">
        <v>41063</v>
      </c>
      <c r="C9" s="12">
        <v>91.6</v>
      </c>
      <c r="D9" s="12">
        <v>2000</v>
      </c>
      <c r="E9" s="35">
        <v>55</v>
      </c>
      <c r="F9" s="35">
        <v>220</v>
      </c>
      <c r="G9" s="35">
        <v>25</v>
      </c>
      <c r="H9" s="35">
        <v>35</v>
      </c>
      <c r="I9" s="35">
        <v>1.9</v>
      </c>
      <c r="J9" s="36">
        <v>124</v>
      </c>
      <c r="K9" s="36">
        <v>75</v>
      </c>
      <c r="L9" s="36">
        <v>65</v>
      </c>
      <c r="M9" s="36">
        <v>10</v>
      </c>
    </row>
    <row r="10" spans="2:13" s="31" customFormat="1" ht="20.25" customHeight="1" x14ac:dyDescent="0.2">
      <c r="B10" s="11">
        <v>41064</v>
      </c>
      <c r="C10" s="12">
        <v>91.6</v>
      </c>
      <c r="D10" s="12">
        <v>2000</v>
      </c>
      <c r="E10" s="35">
        <v>55</v>
      </c>
      <c r="F10" s="35">
        <v>260</v>
      </c>
      <c r="G10" s="35">
        <v>45</v>
      </c>
      <c r="H10" s="35">
        <v>45</v>
      </c>
      <c r="I10" s="35">
        <v>1.6</v>
      </c>
      <c r="J10" s="36">
        <v>135</v>
      </c>
      <c r="K10" s="36">
        <v>70</v>
      </c>
      <c r="L10" s="36">
        <v>60</v>
      </c>
      <c r="M10" s="36">
        <v>10</v>
      </c>
    </row>
    <row r="11" spans="2:13" s="31" customFormat="1" ht="20.25" customHeight="1" x14ac:dyDescent="0.2">
      <c r="B11" s="11">
        <v>41065</v>
      </c>
      <c r="C11" s="12">
        <v>91.2</v>
      </c>
      <c r="D11" s="12">
        <v>1500</v>
      </c>
      <c r="E11" s="35">
        <v>60</v>
      </c>
      <c r="F11" s="35">
        <v>250</v>
      </c>
      <c r="G11" s="35">
        <v>70</v>
      </c>
      <c r="H11" s="35">
        <v>35</v>
      </c>
      <c r="I11" s="35">
        <v>3</v>
      </c>
      <c r="J11" s="36">
        <v>130</v>
      </c>
      <c r="K11" s="36">
        <v>75</v>
      </c>
      <c r="L11" s="36">
        <v>60</v>
      </c>
      <c r="M11" s="36">
        <v>10</v>
      </c>
    </row>
    <row r="12" spans="2:13" s="31" customFormat="1" ht="20.25" customHeight="1" x14ac:dyDescent="0.2">
      <c r="B12" s="11">
        <v>41066</v>
      </c>
      <c r="C12" s="12">
        <v>90.7</v>
      </c>
      <c r="D12" s="12">
        <v>1400</v>
      </c>
      <c r="E12" s="35">
        <v>50</v>
      </c>
      <c r="F12" s="35">
        <v>195</v>
      </c>
      <c r="G12" s="35">
        <v>45</v>
      </c>
      <c r="H12" s="35">
        <v>40</v>
      </c>
      <c r="I12" s="35">
        <v>2.7</v>
      </c>
      <c r="J12" s="36">
        <v>120</v>
      </c>
      <c r="K12" s="36">
        <v>75</v>
      </c>
      <c r="L12" s="36">
        <v>65</v>
      </c>
      <c r="M12" s="36">
        <v>10</v>
      </c>
    </row>
    <row r="13" spans="2:13" s="31" customFormat="1" ht="20.25" customHeight="1" x14ac:dyDescent="0.2">
      <c r="B13" s="11">
        <v>41067</v>
      </c>
      <c r="C13" s="12">
        <v>91.6</v>
      </c>
      <c r="D13" s="12">
        <v>2000</v>
      </c>
      <c r="E13" s="35">
        <v>45</v>
      </c>
      <c r="F13" s="35">
        <v>185</v>
      </c>
      <c r="G13" s="35">
        <v>75</v>
      </c>
      <c r="H13" s="35">
        <v>50</v>
      </c>
      <c r="I13" s="35">
        <v>1.9</v>
      </c>
      <c r="J13" s="36">
        <v>120</v>
      </c>
      <c r="K13" s="36">
        <v>75</v>
      </c>
      <c r="L13" s="36">
        <v>65</v>
      </c>
      <c r="M13" s="36">
        <v>10</v>
      </c>
    </row>
    <row r="14" spans="2:13" s="31" customFormat="1" ht="20.25" customHeight="1" x14ac:dyDescent="0.2">
      <c r="B14" s="11">
        <v>41068</v>
      </c>
      <c r="C14" s="12">
        <v>90.7</v>
      </c>
      <c r="D14" s="12">
        <v>1100</v>
      </c>
      <c r="E14" s="35">
        <v>60</v>
      </c>
      <c r="F14" s="35">
        <v>250</v>
      </c>
      <c r="G14" s="35">
        <v>75</v>
      </c>
      <c r="H14" s="35">
        <v>50</v>
      </c>
      <c r="I14" s="35">
        <v>1.8</v>
      </c>
      <c r="J14" s="36">
        <v>130</v>
      </c>
      <c r="K14" s="36">
        <v>70</v>
      </c>
      <c r="L14" s="36">
        <v>65</v>
      </c>
      <c r="M14" s="36">
        <v>10</v>
      </c>
    </row>
    <row r="15" spans="2:13" s="31" customFormat="1" ht="20.25" customHeight="1" x14ac:dyDescent="0.2">
      <c r="B15" s="11">
        <v>41069</v>
      </c>
      <c r="C15" s="12">
        <v>90.3</v>
      </c>
      <c r="D15" s="12">
        <v>1100</v>
      </c>
      <c r="E15" s="35">
        <v>80</v>
      </c>
      <c r="F15" s="35">
        <v>280</v>
      </c>
      <c r="G15" s="35">
        <v>40</v>
      </c>
      <c r="H15" s="35">
        <v>50</v>
      </c>
      <c r="I15" s="35">
        <v>3</v>
      </c>
      <c r="J15" s="36">
        <v>130</v>
      </c>
      <c r="K15" s="36">
        <v>75</v>
      </c>
      <c r="L15" s="36">
        <v>65</v>
      </c>
      <c r="M15" s="36">
        <v>10</v>
      </c>
    </row>
    <row r="16" spans="2:13" s="31" customFormat="1" ht="20.25" customHeight="1" x14ac:dyDescent="0.2">
      <c r="B16" s="11">
        <v>41070</v>
      </c>
      <c r="C16" s="12">
        <v>89.3</v>
      </c>
      <c r="D16" s="12">
        <v>1800</v>
      </c>
      <c r="E16" s="35">
        <v>65</v>
      </c>
      <c r="F16" s="35">
        <v>185</v>
      </c>
      <c r="G16" s="35">
        <v>60</v>
      </c>
      <c r="H16" s="35">
        <v>25</v>
      </c>
      <c r="I16" s="35">
        <v>1.3</v>
      </c>
      <c r="J16" s="36">
        <v>130</v>
      </c>
      <c r="K16" s="36">
        <v>75</v>
      </c>
      <c r="L16" s="36">
        <v>60</v>
      </c>
      <c r="M16" s="36">
        <v>10</v>
      </c>
    </row>
    <row r="17" spans="2:13" s="31" customFormat="1" ht="20.25" customHeight="1" x14ac:dyDescent="0.2">
      <c r="B17" s="11">
        <v>41071</v>
      </c>
      <c r="C17" s="12">
        <v>88.5</v>
      </c>
      <c r="D17" s="12">
        <v>2000</v>
      </c>
      <c r="E17" s="35">
        <v>75</v>
      </c>
      <c r="F17" s="35">
        <v>240</v>
      </c>
      <c r="G17" s="35">
        <v>65</v>
      </c>
      <c r="H17" s="35">
        <v>65</v>
      </c>
      <c r="I17" s="35">
        <v>2.6</v>
      </c>
      <c r="J17" s="36">
        <v>125</v>
      </c>
      <c r="K17" s="36">
        <v>75</v>
      </c>
      <c r="L17" s="36">
        <v>55</v>
      </c>
      <c r="M17" s="36">
        <v>10</v>
      </c>
    </row>
    <row r="18" spans="2:13" s="31" customFormat="1" ht="20.25" customHeight="1" x14ac:dyDescent="0.2">
      <c r="B18" s="11">
        <v>41072</v>
      </c>
      <c r="C18" s="12">
        <v>88.9</v>
      </c>
      <c r="D18" s="12">
        <v>2000</v>
      </c>
      <c r="E18" s="35">
        <v>60</v>
      </c>
      <c r="F18" s="35">
        <v>290</v>
      </c>
      <c r="G18" s="35">
        <v>60</v>
      </c>
      <c r="H18" s="35">
        <v>50</v>
      </c>
      <c r="I18" s="35">
        <v>1.5</v>
      </c>
      <c r="J18" s="36">
        <v>130</v>
      </c>
      <c r="K18" s="36">
        <v>75</v>
      </c>
      <c r="L18" s="36">
        <v>65</v>
      </c>
      <c r="M18" s="36">
        <v>10</v>
      </c>
    </row>
    <row r="19" spans="2:13" s="31" customFormat="1" ht="20.25" customHeight="1" x14ac:dyDescent="0.2">
      <c r="B19" s="11">
        <v>41073</v>
      </c>
      <c r="C19" s="12">
        <v>88</v>
      </c>
      <c r="D19" s="12">
        <v>1300</v>
      </c>
      <c r="E19" s="35">
        <v>75</v>
      </c>
      <c r="F19" s="35">
        <v>245</v>
      </c>
      <c r="G19" s="35">
        <v>75</v>
      </c>
      <c r="H19" s="35">
        <v>30</v>
      </c>
      <c r="I19" s="35">
        <v>1.6</v>
      </c>
      <c r="J19" s="36">
        <v>120</v>
      </c>
      <c r="K19" s="36">
        <v>75</v>
      </c>
      <c r="L19" s="36">
        <v>60</v>
      </c>
      <c r="M19" s="36">
        <v>10</v>
      </c>
    </row>
    <row r="20" spans="2:13" s="31" customFormat="1" ht="20.25" customHeight="1" x14ac:dyDescent="0.2">
      <c r="B20" s="11">
        <v>41074</v>
      </c>
      <c r="C20" s="12">
        <v>87</v>
      </c>
      <c r="D20" s="12">
        <v>1100</v>
      </c>
      <c r="E20" s="35">
        <v>65</v>
      </c>
      <c r="F20" s="35">
        <v>275</v>
      </c>
      <c r="G20" s="35">
        <v>25</v>
      </c>
      <c r="H20" s="35">
        <v>35</v>
      </c>
      <c r="I20" s="35">
        <v>2.2000000000000002</v>
      </c>
      <c r="J20" s="36">
        <v>125</v>
      </c>
      <c r="K20" s="36">
        <v>75</v>
      </c>
      <c r="L20" s="36">
        <v>60</v>
      </c>
      <c r="M20" s="36">
        <v>10</v>
      </c>
    </row>
    <row r="21" spans="2:13" s="31" customFormat="1" ht="20.25" customHeight="1" x14ac:dyDescent="0.2">
      <c r="B21" s="11">
        <v>41075</v>
      </c>
      <c r="C21" s="12">
        <v>90.2</v>
      </c>
      <c r="D21" s="12">
        <v>1200</v>
      </c>
      <c r="E21" s="35">
        <v>60</v>
      </c>
      <c r="F21" s="35">
        <v>185</v>
      </c>
      <c r="G21" s="35">
        <v>25</v>
      </c>
      <c r="H21" s="35">
        <v>75</v>
      </c>
      <c r="I21" s="35">
        <v>1.6</v>
      </c>
      <c r="J21" s="36">
        <v>130</v>
      </c>
      <c r="K21" s="36">
        <v>75</v>
      </c>
      <c r="L21" s="36">
        <v>55</v>
      </c>
      <c r="M21" s="36">
        <v>10</v>
      </c>
    </row>
    <row r="22" spans="2:13" s="28" customFormat="1" ht="12.75" x14ac:dyDescent="0.2"/>
  </sheetData>
  <mergeCells count="2">
    <mergeCell ref="E5:I5"/>
    <mergeCell ref="J5:M5"/>
  </mergeCells>
  <printOptions horizontalCentered="1"/>
  <pageMargins left="0.25" right="0.25" top="0.75" bottom="0.75" header="0.3" footer="0.3"/>
  <pageSetup scale="67" fitToHeight="0" orientation="landscape" r:id="rId1"/>
  <headerFooter differentFirst="1">
    <oddFooter>Stran P od 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 x14ac:dyDescent="0.2"/>
  <cols>
    <col min="1" max="1" width="4.125" customWidth="1"/>
    <col min="2" max="2" width="26.25" customWidth="1"/>
    <col min="3" max="3" width="16.375" customWidth="1"/>
    <col min="4" max="4" width="16.125" customWidth="1"/>
  </cols>
  <sheetData>
    <row r="1" spans="2:7" s="6" customFormat="1" ht="13.5" customHeight="1" x14ac:dyDescent="0.2"/>
    <row r="2" spans="2:7" s="6" customFormat="1" ht="13.5" customHeight="1" x14ac:dyDescent="0.2"/>
    <row r="3" spans="2:7" s="6" customFormat="1" ht="13.5" customHeight="1" x14ac:dyDescent="0.2"/>
    <row r="6" spans="2:7" ht="20.25" customHeight="1" x14ac:dyDescent="0.2">
      <c r="B6" s="26" t="s">
        <v>5</v>
      </c>
      <c r="C6" s="8" t="s">
        <v>6</v>
      </c>
      <c r="D6" s="27" t="s">
        <v>7</v>
      </c>
    </row>
    <row r="7" spans="2:7" ht="20.25" customHeight="1" x14ac:dyDescent="0.2">
      <c r="B7" s="7" t="s">
        <v>8</v>
      </c>
      <c r="C7" s="9">
        <v>0</v>
      </c>
      <c r="D7" s="10">
        <v>18.489999999999998</v>
      </c>
    </row>
    <row r="8" spans="2:7" ht="20.25" customHeight="1" x14ac:dyDescent="0.2">
      <c r="B8" s="7" t="s">
        <v>9</v>
      </c>
      <c r="C8" s="9">
        <v>18.5</v>
      </c>
      <c r="D8" s="10">
        <v>24.99</v>
      </c>
    </row>
    <row r="9" spans="2:7" ht="20.25" customHeight="1" x14ac:dyDescent="0.2">
      <c r="B9" s="7" t="s">
        <v>10</v>
      </c>
      <c r="C9" s="9">
        <v>25</v>
      </c>
      <c r="D9" s="10">
        <v>29.99</v>
      </c>
    </row>
    <row r="10" spans="2:7" ht="20.25" customHeight="1" x14ac:dyDescent="0.2">
      <c r="B10" s="7" t="s">
        <v>11</v>
      </c>
      <c r="C10" s="9">
        <v>30</v>
      </c>
      <c r="D10" s="10">
        <v>34.99</v>
      </c>
    </row>
    <row r="11" spans="2:7" ht="20.25" customHeight="1" x14ac:dyDescent="0.2">
      <c r="B11" s="7" t="s">
        <v>12</v>
      </c>
      <c r="C11" s="9">
        <v>35</v>
      </c>
      <c r="D11" s="10">
        <v>39.99</v>
      </c>
    </row>
    <row r="12" spans="2:7" ht="20.25" customHeight="1" x14ac:dyDescent="0.2">
      <c r="B12" s="7" t="s">
        <v>13</v>
      </c>
      <c r="C12" s="9">
        <v>40</v>
      </c>
      <c r="D12" s="10"/>
    </row>
    <row r="13" spans="2:7" ht="20.25" customHeight="1" x14ac:dyDescent="0.2">
      <c r="B13" s="57"/>
      <c r="C13" s="57"/>
      <c r="D13" s="57"/>
    </row>
    <row r="14" spans="2:7" ht="20.25" customHeight="1" x14ac:dyDescent="0.2">
      <c r="G14" s="28"/>
    </row>
  </sheetData>
  <mergeCells count="1">
    <mergeCell ref="B13:D13"/>
  </mergeCells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848698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Dokončano</EditorialStatus>
    <Markets xmlns="e8dc6129-b2e8-490d-b1b8-9dd11744d117"/>
    <OriginAsset xmlns="e8dc6129-b2e8-490d-b1b8-9dd11744d117" xsi:nil="true"/>
    <AssetStart xmlns="e8dc6129-b2e8-490d-b1b8-9dd11744d117">2012-07-27T03:09:00+00:00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236883</Value>
    </PublishStatusLookup>
    <APAuthor xmlns="e8dc6129-b2e8-490d-b1b8-9dd11744d117">
      <UserInfo>
        <DisplayName>REDMOND\v-sa</DisplayName>
        <AccountId>2467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Dokončano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Pokaži povsod</ShowIn>
    <ThumbnailAssetId xmlns="e8dc6129-b2e8-490d-b1b8-9dd11744d117" xsi:nil="true"/>
    <UALocComments xmlns="e8dc6129-b2e8-490d-b1b8-9dd11744d117" xsi:nil="true"/>
    <UALocRecommendation xmlns="e8dc6129-b2e8-490d-b1b8-9dd11744d117">Prevedi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Microsoftova upravljana vsebina</TrustLevel>
    <BlockPublish xmlns="e8dc6129-b2e8-490d-b1b8-9dd11744d117">false</BlockPublish>
    <TPLaunchHelpLinkType xmlns="e8dc6129-b2e8-490d-b1b8-9dd11744d117">Predloga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2007 Default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TP103107675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78705-80BF-414C-B606-D7DC8F2A3696}"/>
</file>

<file path=customXml/itemProps2.xml><?xml version="1.0" encoding="utf-8"?>
<ds:datastoreItem xmlns:ds="http://schemas.openxmlformats.org/officeDocument/2006/customXml" ds:itemID="{8CBFC6CA-D216-4022-8D3D-EB12A61F600C}"/>
</file>

<file path=customXml/itemProps3.xml><?xml version="1.0" encoding="utf-8"?>
<ds:datastoreItem xmlns:ds="http://schemas.openxmlformats.org/officeDocument/2006/customXml" ds:itemID="{C0D3FECE-3126-479F-9B5B-B34C73FCA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16</vt:i4>
      </vt:variant>
    </vt:vector>
  </HeadingPairs>
  <TitlesOfParts>
    <vt:vector size="19" baseType="lpstr">
      <vt:lpstr>Nadzorna plošča</vt:lpstr>
      <vt:lpstr>Vnos podatkov</vt:lpstr>
      <vt:lpstr>Podatki o ITM-u</vt:lpstr>
      <vt:lpstr>EnoteObdobja</vt:lpstr>
      <vt:lpstr>ITM</vt:lpstr>
      <vt:lpstr>KategorijeITM</vt:lpstr>
      <vt:lpstr>KončniDatum</vt:lpstr>
      <vt:lpstr>'Vnos podatkov'!Natisni_Naslove</vt:lpstr>
      <vt:lpstr>obdobje</vt:lpstr>
      <vt:lpstr>'Nadzorna plošča'!Območje_Tiskanja</vt:lpstr>
      <vt:lpstr>'Podatki o ITM-u'!Območje_Tiskanja</vt:lpstr>
      <vt:lpstr>'Vnos podatkov'!Območje_Tiskanja</vt:lpstr>
      <vt:lpstr>OdstotekTu</vt:lpstr>
      <vt:lpstr>PreostalaIzgubaTežeDoCilja</vt:lpstr>
      <vt:lpstr>SkupnoDni</vt:lpstr>
      <vt:lpstr>Teža</vt:lpstr>
      <vt:lpstr>Višina</vt:lpstr>
      <vt:lpstr>ZačetniDatum</vt:lpstr>
      <vt:lpstr>ŽelenaTeža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2012-07-26T19:13:58Z</dcterms:created>
  <dcterms:modified xsi:type="dcterms:W3CDTF">2013-04-16T15:50:05Z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