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Batch6\SKY\"/>
    </mc:Choice>
  </mc:AlternateContent>
  <bookViews>
    <workbookView xWindow="0" yWindow="1350" windowWidth="20490" windowHeight="7515" tabRatio="741"/>
  </bookViews>
  <sheets>
    <sheet name="Január" sheetId="1" r:id="rId1"/>
    <sheet name="Február" sheetId="6" r:id="rId2"/>
    <sheet name="Marec" sheetId="7" r:id="rId3"/>
    <sheet name="Apríl" sheetId="8" r:id="rId4"/>
    <sheet name="Máj" sheetId="9" r:id="rId5"/>
    <sheet name="Jún" sheetId="10" r:id="rId6"/>
    <sheet name="Júl" sheetId="11" r:id="rId7"/>
    <sheet name="August" sheetId="12" r:id="rId8"/>
    <sheet name="September" sheetId="13" r:id="rId9"/>
    <sheet name="Október" sheetId="14" r:id="rId10"/>
    <sheet name="November" sheetId="15" r:id="rId11"/>
    <sheet name="December" sheetId="16" r:id="rId12"/>
  </sheets>
  <definedNames>
    <definedName name="AprNed1">DATE(KalendárnyRok,4,1)-WEEKDAY(DATE(KalendárnyRok,4,1))+1</definedName>
    <definedName name="AugNed1">DATE(KalendárnyRok,8,1)-WEEKDAY(DATE(KalendárnyRok,8,1))+1</definedName>
    <definedName name="DecNed1">DATE(KalendárnyRok,12,1)-WEEKDAY(DATE(KalendárnyRok,12,1))+1</definedName>
    <definedName name="DniPriradeniaÚloh" localSheetId="3">Apríl!$L$4:$L$33</definedName>
    <definedName name="DniPriradeniaÚloh" localSheetId="7">August!$L$4:$L$33</definedName>
    <definedName name="DniPriradeniaÚloh" localSheetId="11">December!$L$4:$L$33</definedName>
    <definedName name="DniPriradeniaÚloh" localSheetId="1">Február!$L$4:$L$33</definedName>
    <definedName name="DniPriradeniaÚloh" localSheetId="6">Júl!$L$4:$L$33</definedName>
    <definedName name="DniPriradeniaÚloh" localSheetId="5">Jún!$L$4:$L$33</definedName>
    <definedName name="DniPriradeniaÚloh" localSheetId="4">Máj!$L$4:$L$33</definedName>
    <definedName name="DniPriradeniaÚloh" localSheetId="2">Marec!$L$4:$L$33</definedName>
    <definedName name="DniPriradeniaÚloh" localSheetId="10">November!$L$4:$L$33</definedName>
    <definedName name="DniPriradeniaÚloh" localSheetId="9">Október!$L$4:$L$33</definedName>
    <definedName name="DniPriradeniaÚloh" localSheetId="8">September!$L$4:$L$33</definedName>
    <definedName name="DniPriradeniaÚloh">Január!$L$4:$L$33</definedName>
    <definedName name="FebNed1">DATE(KalendárnyRok,2,1)-WEEKDAY(DATE(KalendárnyRok,2,1))+1</definedName>
    <definedName name="JanNed1">DATE(KalendárnyRok,1,1)-WEEKDAY(DATE(KalendárnyRok,1,1))+1</definedName>
    <definedName name="JúlNed1">DATE(KalendárnyRok,7,1)-WEEKDAY(DATE(KalendárnyRok,7,1))+1</definedName>
    <definedName name="JúnNed1">DATE(KalendárnyRok,6,1)-WEEKDAY(DATE(KalendárnyRok,6,1))+1</definedName>
    <definedName name="KalendárnyRok">Január!$N$2</definedName>
    <definedName name="MájNed1">DATE(KalendárnyRok,5,1)-WEEKDAY(DATE(KalendárnyRok,5,1))+1</definedName>
    <definedName name="MarNed1">DATE(KalendárnyRok,3,1)-WEEKDAY(DATE(KalendárnyRok,3,1))+1</definedName>
    <definedName name="NovNed1">DATE(KalendárnyRok,11,1)-WEEKDAY(DATE(KalendárnyRok,11,1))+1</definedName>
    <definedName name="OktNed1">DATE(KalendárnyRok,10,1)-WEEKDAY(DATE(KalendárnyRok,10,1))+1</definedName>
    <definedName name="_xlnm.Print_Area" localSheetId="3">Apríl!$A$1:$N$33</definedName>
    <definedName name="_xlnm.Print_Area" localSheetId="7">August!$A$1:$N$33</definedName>
    <definedName name="_xlnm.Print_Area" localSheetId="11">December!$A$1:$N$33</definedName>
    <definedName name="_xlnm.Print_Area" localSheetId="1">Február!$A$1:$N$33</definedName>
    <definedName name="_xlnm.Print_Area" localSheetId="0">Január!$A$1:$N$33</definedName>
    <definedName name="_xlnm.Print_Area" localSheetId="6">Júl!$A$1:$N$33</definedName>
    <definedName name="_xlnm.Print_Area" localSheetId="5">Jún!$A$1:$N$33</definedName>
    <definedName name="_xlnm.Print_Area" localSheetId="4">Máj!$A$1:$N$33</definedName>
    <definedName name="_xlnm.Print_Area" localSheetId="2">Marec!$A$1:$N$33</definedName>
    <definedName name="_xlnm.Print_Area" localSheetId="10">November!$A$1:$N$33</definedName>
    <definedName name="_xlnm.Print_Area" localSheetId="9">Október!$A$1:$N$33</definedName>
    <definedName name="_xlnm.Print_Area" localSheetId="8">September!$A$1:$N$33</definedName>
    <definedName name="SepNed1">DATE(KalendárnyRok,9,1)-WEEKDAY(DATE(KalendárnyRok,9,1))+1</definedName>
    <definedName name="TabuľkaDôležitýchDátumov" localSheetId="3">Apríl!$L$4:$M$8</definedName>
    <definedName name="TabuľkaDôležitýchDátumov" localSheetId="7">August!$L$4:$M$8</definedName>
    <definedName name="TabuľkaDôležitýchDátumov" localSheetId="11">December!$L$4:$M$8</definedName>
    <definedName name="TabuľkaDôležitýchDátumov" localSheetId="1">Február!$L$4:$M$8</definedName>
    <definedName name="TabuľkaDôležitýchDátumov" localSheetId="6">Júl!$L$4:$M$8</definedName>
    <definedName name="TabuľkaDôležitýchDátumov" localSheetId="5">Jún!$L$4:$M$8</definedName>
    <definedName name="TabuľkaDôležitýchDátumov" localSheetId="4">Máj!$L$4:$M$8</definedName>
    <definedName name="TabuľkaDôležitýchDátumov" localSheetId="2">Marec!$L$4:$M$8</definedName>
    <definedName name="TabuľkaDôležitýchDátumov" localSheetId="10">November!$L$4:$M$8</definedName>
    <definedName name="TabuľkaDôležitýchDátumov" localSheetId="9">Október!$L$4:$M$8</definedName>
    <definedName name="TabuľkaDôležitýchDátumov" localSheetId="8">September!$L$4:$M$8</definedName>
    <definedName name="TabuľkaDôležitýchDátumov">Január!$L$4:$M$8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6" l="1"/>
  <c r="N2" i="7"/>
  <c r="N2" i="8"/>
  <c r="N2" i="9"/>
  <c r="N2" i="10"/>
  <c r="N2" i="11"/>
  <c r="N2" i="12"/>
  <c r="N2" i="13"/>
  <c r="N2" i="14"/>
  <c r="N2" i="15"/>
  <c r="N2" i="16"/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I4" i="6"/>
  <c r="H4" i="6"/>
  <c r="G4" i="6"/>
  <c r="F4" i="6"/>
  <c r="E4" i="6"/>
  <c r="D4" i="6"/>
  <c r="C4" i="6"/>
  <c r="C5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<sst xmlns="http://schemas.openxmlformats.org/spreadsheetml/2006/main" count="555" uniqueCount="34">
  <si>
    <t>JAN</t>
  </si>
  <si>
    <t>TÝŽDENNÝ ROZVRH</t>
  </si>
  <si>
    <t>PO</t>
  </si>
  <si>
    <t>8:00</t>
  </si>
  <si>
    <t>Francúzština</t>
  </si>
  <si>
    <t>10:00</t>
  </si>
  <si>
    <t>Matematika</t>
  </si>
  <si>
    <t>14:00</t>
  </si>
  <si>
    <t>Angličtina</t>
  </si>
  <si>
    <t>UT</t>
  </si>
  <si>
    <t>9:00</t>
  </si>
  <si>
    <t>Dejiny umenia</t>
  </si>
  <si>
    <t>16:00</t>
  </si>
  <si>
    <t>Programovanie</t>
  </si>
  <si>
    <t>ST</t>
  </si>
  <si>
    <t>ŠT</t>
  </si>
  <si>
    <t>PI</t>
  </si>
  <si>
    <t>PRIRADENÉ ÚLOHY</t>
  </si>
  <si>
    <t>Francúzština: Odovzdať prvý návrh práce</t>
  </si>
  <si>
    <t>Dejiny umenia: Test</t>
  </si>
  <si>
    <t>&lt; Do bunky N2 zadajte kalendárny rok.</t>
  </si>
  <si>
    <t>OKT</t>
  </si>
  <si>
    <t>NOV</t>
  </si>
  <si>
    <t>DEC</t>
  </si>
  <si>
    <t>FEB</t>
  </si>
  <si>
    <t>MAR</t>
  </si>
  <si>
    <t>APR</t>
  </si>
  <si>
    <t>MÁJ</t>
  </si>
  <si>
    <t>JÚN</t>
  </si>
  <si>
    <t>JÚL</t>
  </si>
  <si>
    <t>AUG</t>
  </si>
  <si>
    <t>SEP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</si>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</sst>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ŠtýlTabuľkySvetlý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ŠtýlTabuľkySvetlý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6.8554687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49">
        <v>2016</v>
      </c>
      <c r="P2" s="69" t="s">
        <v>20</v>
      </c>
    </row>
    <row r="3" spans="1:16" ht="21" customHeight="1" x14ac:dyDescent="0.2">
      <c r="A3" s="4"/>
      <c r="B3" s="68" t="s">
        <v>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IF(DAY(JanNed1)=1,JanNed1-6,JanNed1+1)</f>
        <v>42366</v>
      </c>
      <c r="D4" s="10">
        <f>IF(DAY(JanNed1)=1,JanNed1-5,JanNed1+2)</f>
        <v>42367</v>
      </c>
      <c r="E4" s="10">
        <f>IF(DAY(JanNed1)=1,JanNed1-4,JanNed1+3)</f>
        <v>42368</v>
      </c>
      <c r="F4" s="10">
        <f>IF(DAY(JanNed1)=1,JanNed1-3,JanNed1+4)</f>
        <v>42369</v>
      </c>
      <c r="G4" s="10">
        <f>IF(DAY(JanNed1)=1,JanNed1-2,JanNed1+5)</f>
        <v>42370</v>
      </c>
      <c r="H4" s="10">
        <f>IF(DAY(JanNed1)=1,JanNed1-1,JanNed1+6)</f>
        <v>42371</v>
      </c>
      <c r="I4" s="10">
        <f>IF(DAY(JanNed1)=1,JanNed1,JanNed1+7)</f>
        <v>42372</v>
      </c>
      <c r="J4" s="5"/>
      <c r="K4" s="46" t="s">
        <v>2</v>
      </c>
      <c r="L4" s="16">
        <v>5</v>
      </c>
      <c r="M4" s="47" t="s">
        <v>18</v>
      </c>
      <c r="N4" s="48"/>
      <c r="P4" s="25"/>
    </row>
    <row r="5" spans="1:16" ht="18" customHeight="1" x14ac:dyDescent="0.2">
      <c r="A5" s="4"/>
      <c r="B5" s="26"/>
      <c r="C5" s="10">
        <f>IF(DAY(JanNed1)=1,JanNed1+1,JanNed1+8)</f>
        <v>42373</v>
      </c>
      <c r="D5" s="10">
        <f>IF(DAY(JanNed1)=1,JanNed1+2,JanNed1+9)</f>
        <v>42374</v>
      </c>
      <c r="E5" s="10">
        <f>IF(DAY(JanNed1)=1,JanNed1+3,JanNed1+10)</f>
        <v>42375</v>
      </c>
      <c r="F5" s="10">
        <f>IF(DAY(JanNed1)=1,JanNed1+4,JanNed1+11)</f>
        <v>42376</v>
      </c>
      <c r="G5" s="10">
        <f>IF(DAY(JanNed1)=1,JanNed1+5,JanNed1+12)</f>
        <v>42377</v>
      </c>
      <c r="H5" s="10">
        <f>IF(DAY(JanNed1)=1,JanNed1+6,JanNed1+13)</f>
        <v>42378</v>
      </c>
      <c r="I5" s="10">
        <f>IF(DAY(JanNed1)=1,JanNed1+7,JanNed1+14)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IF(DAY(JanNed1)=1,JanNed1+8,JanNed1+15)</f>
        <v>42380</v>
      </c>
      <c r="D6" s="10">
        <f>IF(DAY(JanNed1)=1,JanNed1+9,JanNed1+16)</f>
        <v>42381</v>
      </c>
      <c r="E6" s="10">
        <f>IF(DAY(JanNed1)=1,JanNed1+10,JanNed1+17)</f>
        <v>42382</v>
      </c>
      <c r="F6" s="10">
        <f>IF(DAY(JanNed1)=1,JanNed1+11,JanNed1+18)</f>
        <v>42383</v>
      </c>
      <c r="G6" s="10">
        <f>IF(DAY(JanNed1)=1,JanNed1+12,JanNed1+19)</f>
        <v>42384</v>
      </c>
      <c r="H6" s="10">
        <f>IF(DAY(JanNed1)=1,JanNed1+13,JanNed1+20)</f>
        <v>42385</v>
      </c>
      <c r="I6" s="10">
        <f>IF(DAY(JanNed1)=1,JanNed1+14,JanNed1+21)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IF(DAY(JanNed1)=1,JanNed1+15,JanNed1+22)</f>
        <v>42387</v>
      </c>
      <c r="D7" s="10">
        <f>IF(DAY(JanNed1)=1,JanNed1+16,JanNed1+23)</f>
        <v>42388</v>
      </c>
      <c r="E7" s="10">
        <f>IF(DAY(JanNed1)=1,JanNed1+17,JanNed1+24)</f>
        <v>42389</v>
      </c>
      <c r="F7" s="10">
        <f>IF(DAY(JanNed1)=1,JanNed1+18,JanNed1+25)</f>
        <v>42390</v>
      </c>
      <c r="G7" s="10">
        <f>IF(DAY(JanNed1)=1,JanNed1+19,JanNed1+26)</f>
        <v>42391</v>
      </c>
      <c r="H7" s="10">
        <f>IF(DAY(JanNed1)=1,JanNed1+20,JanNed1+27)</f>
        <v>42392</v>
      </c>
      <c r="I7" s="10">
        <f>IF(DAY(JanNed1)=1,JanNed1+21,JanNed1+28)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IF(DAY(JanNed1)=1,JanNed1+22,JanNed1+29)</f>
        <v>42394</v>
      </c>
      <c r="D8" s="10">
        <f>IF(DAY(JanNed1)=1,JanNed1+23,JanNed1+30)</f>
        <v>42395</v>
      </c>
      <c r="E8" s="10">
        <f>IF(DAY(JanNed1)=1,JanNed1+24,JanNed1+31)</f>
        <v>42396</v>
      </c>
      <c r="F8" s="10">
        <f>IF(DAY(JanNed1)=1,JanNed1+25,JanNed1+32)</f>
        <v>42397</v>
      </c>
      <c r="G8" s="10">
        <f>IF(DAY(JanNed1)=1,JanNed1+26,JanNed1+33)</f>
        <v>42398</v>
      </c>
      <c r="H8" s="10">
        <f>IF(DAY(JanNed1)=1,JanNed1+27,JanNed1+34)</f>
        <v>42399</v>
      </c>
      <c r="I8" s="10">
        <f>IF(DAY(JanNed1)=1,JanNed1+28,JanNed1+35)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IF(DAY(JanNed1)=1,JanNed1+29,JanNed1+36)</f>
        <v>42401</v>
      </c>
      <c r="D9" s="10">
        <f>IF(DAY(JanNed1)=1,JanNed1+30,JanNed1+37)</f>
        <v>42402</v>
      </c>
      <c r="E9" s="10">
        <f>IF(DAY(JanNed1)=1,JanNed1+31,JanNed1+38)</f>
        <v>42403</v>
      </c>
      <c r="F9" s="10">
        <f>IF(DAY(JanNed1)=1,JanNed1+32,JanNed1+39)</f>
        <v>42404</v>
      </c>
      <c r="G9" s="10">
        <f>IF(DAY(JanNed1)=1,JanNed1+33,JanNed1+40)</f>
        <v>42405</v>
      </c>
      <c r="H9" s="10">
        <f>IF(DAY(JanNed1)=1,JanNed1+34,JanNed1+41)</f>
        <v>42406</v>
      </c>
      <c r="I9" s="10">
        <f>IF(DAY(JanNed1)=1,JanNed1+35,JanNed1+42)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>
        <v>20</v>
      </c>
      <c r="M10" s="37" t="s">
        <v>19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VLOOKUP(DAY(C4),DniPriradeniaÚloh,1,FALSE)=DAY(C4)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IF(DAY(OktNed1)=1,OktNed1-6,OktNed1+1)</f>
        <v>42639</v>
      </c>
      <c r="D4" s="10">
        <f>IF(DAY(OktNed1)=1,OktNed1-5,OktNed1+2)</f>
        <v>42640</v>
      </c>
      <c r="E4" s="10">
        <f>IF(DAY(OktNed1)=1,OktNed1-4,OktNed1+3)</f>
        <v>42641</v>
      </c>
      <c r="F4" s="10">
        <f>IF(DAY(OktNed1)=1,OktNed1-3,OktNed1+4)</f>
        <v>42642</v>
      </c>
      <c r="G4" s="10">
        <f>IF(DAY(OktNed1)=1,OktNed1-2,OktNed1+5)</f>
        <v>42643</v>
      </c>
      <c r="H4" s="10">
        <f>IF(DAY(OktNed1)=1,OktNed1-1,OktNed1+6)</f>
        <v>42644</v>
      </c>
      <c r="I4" s="10">
        <f>IF(DAY(OktNed1)=1,OktNed1,OktNed1+7)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IF(DAY(OktNed1)=1,OktNed1+1,OktNed1+8)</f>
        <v>42646</v>
      </c>
      <c r="D5" s="10">
        <f>IF(DAY(OktNed1)=1,OktNed1+2,OktNed1+9)</f>
        <v>42647</v>
      </c>
      <c r="E5" s="10">
        <f>IF(DAY(OktNed1)=1,OktNed1+3,OktNed1+10)</f>
        <v>42648</v>
      </c>
      <c r="F5" s="10">
        <f>IF(DAY(OktNed1)=1,OktNed1+4,OktNed1+11)</f>
        <v>42649</v>
      </c>
      <c r="G5" s="10">
        <f>IF(DAY(OktNed1)=1,OktNed1+5,OktNed1+12)</f>
        <v>42650</v>
      </c>
      <c r="H5" s="10">
        <f>IF(DAY(OktNed1)=1,OktNed1+6,OktNed1+13)</f>
        <v>42651</v>
      </c>
      <c r="I5" s="10">
        <f>IF(DAY(OktNed1)=1,OktNed1+7,OktNed1+14)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IF(DAY(OktNed1)=1,OktNed1+8,OktNed1+15)</f>
        <v>42653</v>
      </c>
      <c r="D6" s="10">
        <f>IF(DAY(OktNed1)=1,OktNed1+9,OktNed1+16)</f>
        <v>42654</v>
      </c>
      <c r="E6" s="10">
        <f>IF(DAY(OktNed1)=1,OktNed1+10,OktNed1+17)</f>
        <v>42655</v>
      </c>
      <c r="F6" s="10">
        <f>IF(DAY(OktNed1)=1,OktNed1+11,OktNed1+18)</f>
        <v>42656</v>
      </c>
      <c r="G6" s="10">
        <f>IF(DAY(OktNed1)=1,OktNed1+12,OktNed1+19)</f>
        <v>42657</v>
      </c>
      <c r="H6" s="10">
        <f>IF(DAY(OktNed1)=1,OktNed1+13,OktNed1+20)</f>
        <v>42658</v>
      </c>
      <c r="I6" s="10">
        <f>IF(DAY(OktNed1)=1,OktNed1+14,OktNed1+21)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IF(DAY(OktNed1)=1,OktNed1+15,OktNed1+22)</f>
        <v>42660</v>
      </c>
      <c r="D7" s="10">
        <f>IF(DAY(OktNed1)=1,OktNed1+16,OktNed1+23)</f>
        <v>42661</v>
      </c>
      <c r="E7" s="10">
        <f>IF(DAY(OktNed1)=1,OktNed1+17,OktNed1+24)</f>
        <v>42662</v>
      </c>
      <c r="F7" s="10">
        <f>IF(DAY(OktNed1)=1,OktNed1+18,OktNed1+25)</f>
        <v>42663</v>
      </c>
      <c r="G7" s="10">
        <f>IF(DAY(OktNed1)=1,OktNed1+19,OktNed1+26)</f>
        <v>42664</v>
      </c>
      <c r="H7" s="10">
        <f>IF(DAY(OktNed1)=1,OktNed1+20,OktNed1+27)</f>
        <v>42665</v>
      </c>
      <c r="I7" s="10">
        <f>IF(DAY(OktNed1)=1,OktNed1+21,OktNed1+28)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IF(DAY(OktNed1)=1,OktNed1+22,OktNed1+29)</f>
        <v>42667</v>
      </c>
      <c r="D8" s="10">
        <f>IF(DAY(OktNed1)=1,OktNed1+23,OktNed1+30)</f>
        <v>42668</v>
      </c>
      <c r="E8" s="10">
        <f>IF(DAY(OktNed1)=1,OktNed1+24,OktNed1+31)</f>
        <v>42669</v>
      </c>
      <c r="F8" s="10">
        <f>IF(DAY(OktNed1)=1,OktNed1+25,OktNed1+32)</f>
        <v>42670</v>
      </c>
      <c r="G8" s="10">
        <f>IF(DAY(OktNed1)=1,OktNed1+26,OktNed1+33)</f>
        <v>42671</v>
      </c>
      <c r="H8" s="10">
        <f>IF(DAY(OktNed1)=1,OktNed1+27,OktNed1+34)</f>
        <v>42672</v>
      </c>
      <c r="I8" s="10">
        <f>IF(DAY(OktNed1)=1,OktNed1+28,OktNed1+35)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IF(DAY(OktNed1)=1,OktNed1+29,OktNed1+36)</f>
        <v>42674</v>
      </c>
      <c r="D9" s="10">
        <f>IF(DAY(OktNed1)=1,OktNed1+30,OktNed1+37)</f>
        <v>42675</v>
      </c>
      <c r="E9" s="10">
        <f>IF(DAY(OktNed1)=1,OktNed1+31,OktNed1+38)</f>
        <v>42676</v>
      </c>
      <c r="F9" s="10">
        <f>IF(DAY(OktNed1)=1,OktNed1+32,OktNed1+39)</f>
        <v>42677</v>
      </c>
      <c r="G9" s="10">
        <f>IF(DAY(OktNed1)=1,OktNed1+33,OktNed1+40)</f>
        <v>42678</v>
      </c>
      <c r="H9" s="10">
        <f>IF(DAY(OktNed1)=1,OktNed1+34,OktNed1+41)</f>
        <v>42679</v>
      </c>
      <c r="I9" s="10">
        <f>IF(DAY(OktNed1)=1,OktNed1+35,OktNed1+42)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VLOOKUP(DAY(C4),DniPriradeniaÚloh,1,FALSE)=DAY(C4)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22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IF(DAY(NovNed1)=1,NovNed1-6,NovNed1+1)</f>
        <v>42674</v>
      </c>
      <c r="D4" s="10">
        <f>IF(DAY(NovNed1)=1,NovNed1-5,NovNed1+2)</f>
        <v>42675</v>
      </c>
      <c r="E4" s="10">
        <f>IF(DAY(NovNed1)=1,NovNed1-4,NovNed1+3)</f>
        <v>42676</v>
      </c>
      <c r="F4" s="10">
        <f>IF(DAY(NovNed1)=1,NovNed1-3,NovNed1+4)</f>
        <v>42677</v>
      </c>
      <c r="G4" s="10">
        <f>IF(DAY(NovNed1)=1,NovNed1-2,NovNed1+5)</f>
        <v>42678</v>
      </c>
      <c r="H4" s="10">
        <f>IF(DAY(NovNed1)=1,NovNed1-1,NovNed1+6)</f>
        <v>42679</v>
      </c>
      <c r="I4" s="10">
        <f>IF(DAY(NovNed1)=1,NovNed1,NovNed1+7)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IF(DAY(NovNed1)=1,NovNed1+1,NovNed1+8)</f>
        <v>42681</v>
      </c>
      <c r="D5" s="10">
        <f>IF(DAY(NovNed1)=1,NovNed1+2,NovNed1+9)</f>
        <v>42682</v>
      </c>
      <c r="E5" s="10">
        <f>IF(DAY(NovNed1)=1,NovNed1+3,NovNed1+10)</f>
        <v>42683</v>
      </c>
      <c r="F5" s="10">
        <f>IF(DAY(NovNed1)=1,NovNed1+4,NovNed1+11)</f>
        <v>42684</v>
      </c>
      <c r="G5" s="10">
        <f>IF(DAY(NovNed1)=1,NovNed1+5,NovNed1+12)</f>
        <v>42685</v>
      </c>
      <c r="H5" s="10">
        <f>IF(DAY(NovNed1)=1,NovNed1+6,NovNed1+13)</f>
        <v>42686</v>
      </c>
      <c r="I5" s="10">
        <f>IF(DAY(NovNed1)=1,NovNed1+7,NovNed1+14)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IF(DAY(NovNed1)=1,NovNed1+8,NovNed1+15)</f>
        <v>42688</v>
      </c>
      <c r="D6" s="10">
        <f>IF(DAY(NovNed1)=1,NovNed1+9,NovNed1+16)</f>
        <v>42689</v>
      </c>
      <c r="E6" s="10">
        <f>IF(DAY(NovNed1)=1,NovNed1+10,NovNed1+17)</f>
        <v>42690</v>
      </c>
      <c r="F6" s="10">
        <f>IF(DAY(NovNed1)=1,NovNed1+11,NovNed1+18)</f>
        <v>42691</v>
      </c>
      <c r="G6" s="10">
        <f>IF(DAY(NovNed1)=1,NovNed1+12,NovNed1+19)</f>
        <v>42692</v>
      </c>
      <c r="H6" s="10">
        <f>IF(DAY(NovNed1)=1,NovNed1+13,NovNed1+20)</f>
        <v>42693</v>
      </c>
      <c r="I6" s="10">
        <f>IF(DAY(NovNed1)=1,NovNed1+14,NovNed1+21)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IF(DAY(NovNed1)=1,NovNed1+15,NovNed1+22)</f>
        <v>42695</v>
      </c>
      <c r="D7" s="10">
        <f>IF(DAY(NovNed1)=1,NovNed1+16,NovNed1+23)</f>
        <v>42696</v>
      </c>
      <c r="E7" s="10">
        <f>IF(DAY(NovNed1)=1,NovNed1+17,NovNed1+24)</f>
        <v>42697</v>
      </c>
      <c r="F7" s="10">
        <f>IF(DAY(NovNed1)=1,NovNed1+18,NovNed1+25)</f>
        <v>42698</v>
      </c>
      <c r="G7" s="10">
        <f>IF(DAY(NovNed1)=1,NovNed1+19,NovNed1+26)</f>
        <v>42699</v>
      </c>
      <c r="H7" s="10">
        <f>IF(DAY(NovNed1)=1,NovNed1+20,NovNed1+27)</f>
        <v>42700</v>
      </c>
      <c r="I7" s="10">
        <f>IF(DAY(NovNed1)=1,NovNed1+21,NovNed1+28)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IF(DAY(NovNed1)=1,NovNed1+22,NovNed1+29)</f>
        <v>42702</v>
      </c>
      <c r="D8" s="10">
        <f>IF(DAY(NovNed1)=1,NovNed1+23,NovNed1+30)</f>
        <v>42703</v>
      </c>
      <c r="E8" s="10">
        <f>IF(DAY(NovNed1)=1,NovNed1+24,NovNed1+31)</f>
        <v>42704</v>
      </c>
      <c r="F8" s="10">
        <f>IF(DAY(NovNed1)=1,NovNed1+25,NovNed1+32)</f>
        <v>42705</v>
      </c>
      <c r="G8" s="10">
        <f>IF(DAY(NovNed1)=1,NovNed1+26,NovNed1+33)</f>
        <v>42706</v>
      </c>
      <c r="H8" s="10">
        <f>IF(DAY(NovNed1)=1,NovNed1+27,NovNed1+34)</f>
        <v>42707</v>
      </c>
      <c r="I8" s="10">
        <f>IF(DAY(NovNed1)=1,NovNed1+28,NovNed1+35)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IF(DAY(NovNed1)=1,NovNed1+29,NovNed1+36)</f>
        <v>42709</v>
      </c>
      <c r="D9" s="10">
        <f>IF(DAY(NovNed1)=1,NovNed1+30,NovNed1+37)</f>
        <v>42710</v>
      </c>
      <c r="E9" s="10">
        <f>IF(DAY(NovNed1)=1,NovNed1+31,NovNed1+38)</f>
        <v>42711</v>
      </c>
      <c r="F9" s="10">
        <f>IF(DAY(NovNed1)=1,NovNed1+32,NovNed1+39)</f>
        <v>42712</v>
      </c>
      <c r="G9" s="10">
        <f>IF(DAY(NovNed1)=1,NovNed1+33,NovNed1+40)</f>
        <v>42713</v>
      </c>
      <c r="H9" s="10">
        <f>IF(DAY(NovNed1)=1,NovNed1+34,NovNed1+41)</f>
        <v>42714</v>
      </c>
      <c r="I9" s="10">
        <f>IF(DAY(NovNed1)=1,NovNed1+35,NovNed1+42)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VLOOKUP(DAY(C4),DniPriradeniaÚloh,1,FALSE)=DAY(C4)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23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IF(DAY(DecNed1)=1,DecNed1-6,DecNed1+1)</f>
        <v>42702</v>
      </c>
      <c r="D4" s="10">
        <f>IF(DAY(DecNed1)=1,DecNed1-5,DecNed1+2)</f>
        <v>42703</v>
      </c>
      <c r="E4" s="10">
        <f>IF(DAY(DecNed1)=1,DecNed1-4,DecNed1+3)</f>
        <v>42704</v>
      </c>
      <c r="F4" s="10">
        <f>IF(DAY(DecNed1)=1,DecNed1-3,DecNed1+4)</f>
        <v>42705</v>
      </c>
      <c r="G4" s="10">
        <f>IF(DAY(DecNed1)=1,DecNed1-2,DecNed1+5)</f>
        <v>42706</v>
      </c>
      <c r="H4" s="10">
        <f>IF(DAY(DecNed1)=1,DecNed1-1,DecNed1+6)</f>
        <v>42707</v>
      </c>
      <c r="I4" s="10">
        <f>IF(DAY(DecNed1)=1,DecNed1,DecNed1+7)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IF(DAY(DecNed1)=1,DecNed1+1,DecNed1+8)</f>
        <v>42709</v>
      </c>
      <c r="D5" s="10">
        <f>IF(DAY(DecNed1)=1,DecNed1+2,DecNed1+9)</f>
        <v>42710</v>
      </c>
      <c r="E5" s="10">
        <f>IF(DAY(DecNed1)=1,DecNed1+3,DecNed1+10)</f>
        <v>42711</v>
      </c>
      <c r="F5" s="10">
        <f>IF(DAY(DecNed1)=1,DecNed1+4,DecNed1+11)</f>
        <v>42712</v>
      </c>
      <c r="G5" s="10">
        <f>IF(DAY(DecNed1)=1,DecNed1+5,DecNed1+12)</f>
        <v>42713</v>
      </c>
      <c r="H5" s="10">
        <f>IF(DAY(DecNed1)=1,DecNed1+6,DecNed1+13)</f>
        <v>42714</v>
      </c>
      <c r="I5" s="10">
        <f>IF(DAY(DecNed1)=1,DecNed1+7,DecNed1+14)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IF(DAY(DecNed1)=1,DecNed1+8,DecNed1+15)</f>
        <v>42716</v>
      </c>
      <c r="D6" s="10">
        <f>IF(DAY(DecNed1)=1,DecNed1+9,DecNed1+16)</f>
        <v>42717</v>
      </c>
      <c r="E6" s="10">
        <f>IF(DAY(DecNed1)=1,DecNed1+10,DecNed1+17)</f>
        <v>42718</v>
      </c>
      <c r="F6" s="10">
        <f>IF(DAY(DecNed1)=1,DecNed1+11,DecNed1+18)</f>
        <v>42719</v>
      </c>
      <c r="G6" s="10">
        <f>IF(DAY(DecNed1)=1,DecNed1+12,DecNed1+19)</f>
        <v>42720</v>
      </c>
      <c r="H6" s="10">
        <f>IF(DAY(DecNed1)=1,DecNed1+13,DecNed1+20)</f>
        <v>42721</v>
      </c>
      <c r="I6" s="10">
        <f>IF(DAY(DecNed1)=1,DecNed1+14,DecNed1+21)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IF(DAY(DecNed1)=1,DecNed1+15,DecNed1+22)</f>
        <v>42723</v>
      </c>
      <c r="D7" s="10">
        <f>IF(DAY(DecNed1)=1,DecNed1+16,DecNed1+23)</f>
        <v>42724</v>
      </c>
      <c r="E7" s="10">
        <f>IF(DAY(DecNed1)=1,DecNed1+17,DecNed1+24)</f>
        <v>42725</v>
      </c>
      <c r="F7" s="10">
        <f>IF(DAY(DecNed1)=1,DecNed1+18,DecNed1+25)</f>
        <v>42726</v>
      </c>
      <c r="G7" s="10">
        <f>IF(DAY(DecNed1)=1,DecNed1+19,DecNed1+26)</f>
        <v>42727</v>
      </c>
      <c r="H7" s="10">
        <f>IF(DAY(DecNed1)=1,DecNed1+20,DecNed1+27)</f>
        <v>42728</v>
      </c>
      <c r="I7" s="10">
        <f>IF(DAY(DecNed1)=1,DecNed1+21,DecNed1+28)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IF(DAY(DecNed1)=1,DecNed1+22,DecNed1+29)</f>
        <v>42730</v>
      </c>
      <c r="D8" s="10">
        <f>IF(DAY(DecNed1)=1,DecNed1+23,DecNed1+30)</f>
        <v>42731</v>
      </c>
      <c r="E8" s="10">
        <f>IF(DAY(DecNed1)=1,DecNed1+24,DecNed1+31)</f>
        <v>42732</v>
      </c>
      <c r="F8" s="10">
        <f>IF(DAY(DecNed1)=1,DecNed1+25,DecNed1+32)</f>
        <v>42733</v>
      </c>
      <c r="G8" s="10">
        <f>IF(DAY(DecNed1)=1,DecNed1+26,DecNed1+33)</f>
        <v>42734</v>
      </c>
      <c r="H8" s="10">
        <f>IF(DAY(DecNed1)=1,DecNed1+27,DecNed1+34)</f>
        <v>42735</v>
      </c>
      <c r="I8" s="10">
        <f>IF(DAY(DecNed1)=1,DecNed1+28,DecNed1+35)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IF(DAY(DecNed1)=1,DecNed1+29,DecNed1+36)</f>
        <v>42737</v>
      </c>
      <c r="D9" s="10">
        <f>IF(DAY(DecNed1)=1,DecNed1+30,DecNed1+37)</f>
        <v>42738</v>
      </c>
      <c r="E9" s="10">
        <f>IF(DAY(DecNed1)=1,DecNed1+31,DecNed1+38)</f>
        <v>42739</v>
      </c>
      <c r="F9" s="10">
        <f>IF(DAY(DecNed1)=1,DecNed1+32,DecNed1+39)</f>
        <v>42740</v>
      </c>
      <c r="G9" s="10">
        <f>IF(DAY(DecNed1)=1,DecNed1+33,DecNed1+40)</f>
        <v>42741</v>
      </c>
      <c r="H9" s="10">
        <f>IF(DAY(DecNed1)=1,DecNed1+34,DecNed1+41)</f>
        <v>42742</v>
      </c>
      <c r="I9" s="10">
        <f>IF(DAY(DecNed1)=1,DecNed1+35,DecNed1+42)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VLOOKUP(DAY(C4),DniPriradeniaÚloh,1,FALSE)=DAY(C4)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24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IF(DAY(FebNed1)=1,FebNed1-6,FebNed1+1)</f>
        <v>42401</v>
      </c>
      <c r="D4" s="10">
        <f>IF(DAY(FebNed1)=1,FebNed1-5,FebNed1+2)</f>
        <v>42402</v>
      </c>
      <c r="E4" s="10">
        <f>IF(DAY(FebNed1)=1,FebNed1-4,FebNed1+3)</f>
        <v>42403</v>
      </c>
      <c r="F4" s="10">
        <f>IF(DAY(FebNed1)=1,FebNed1-3,FebNed1+4)</f>
        <v>42404</v>
      </c>
      <c r="G4" s="10">
        <f>IF(DAY(FebNed1)=1,FebNed1-2,FebNed1+5)</f>
        <v>42405</v>
      </c>
      <c r="H4" s="10">
        <f>IF(DAY(FebNed1)=1,FebNed1-1,FebNed1+6)</f>
        <v>42406</v>
      </c>
      <c r="I4" s="10">
        <f>IF(DAY(FebNed1)=1,FebNed1,FebNed1+7)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IF(DAY(FebNed1)=1,FebNed1+1,FebNed1+8)</f>
        <v>42408</v>
      </c>
      <c r="D5" s="10">
        <f>IF(DAY(FebNed1)=1,FebNed1+2,FebNed1+9)</f>
        <v>42409</v>
      </c>
      <c r="E5" s="10">
        <f>IF(DAY(FebNed1)=1,FebNed1+3,FebNed1+10)</f>
        <v>42410</v>
      </c>
      <c r="F5" s="10">
        <f>IF(DAY(FebNed1)=1,FebNed1+4,FebNed1+11)</f>
        <v>42411</v>
      </c>
      <c r="G5" s="10">
        <f>IF(DAY(FebNed1)=1,FebNed1+5,FebNed1+12)</f>
        <v>42412</v>
      </c>
      <c r="H5" s="10">
        <f>IF(DAY(FebNed1)=1,FebNed1+6,FebNed1+13)</f>
        <v>42413</v>
      </c>
      <c r="I5" s="10">
        <f>IF(DAY(FebNed1)=1,FebNed1+7,FebNed1+14)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IF(DAY(FebNed1)=1,FebNed1+8,FebNed1+15)</f>
        <v>42415</v>
      </c>
      <c r="D6" s="10">
        <f>IF(DAY(FebNed1)=1,FebNed1+9,FebNed1+16)</f>
        <v>42416</v>
      </c>
      <c r="E6" s="10">
        <f>IF(DAY(FebNed1)=1,FebNed1+10,FebNed1+17)</f>
        <v>42417</v>
      </c>
      <c r="F6" s="10">
        <f>IF(DAY(FebNed1)=1,FebNed1+11,FebNed1+18)</f>
        <v>42418</v>
      </c>
      <c r="G6" s="10">
        <f>IF(DAY(FebNed1)=1,FebNed1+12,FebNed1+19)</f>
        <v>42419</v>
      </c>
      <c r="H6" s="10">
        <f>IF(DAY(FebNed1)=1,FebNed1+13,FebNed1+20)</f>
        <v>42420</v>
      </c>
      <c r="I6" s="10">
        <f>IF(DAY(FebNed1)=1,FebNed1+14,FebNed1+21)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IF(DAY(FebNed1)=1,FebNed1+15,FebNed1+22)</f>
        <v>42422</v>
      </c>
      <c r="D7" s="10">
        <f>IF(DAY(FebNed1)=1,FebNed1+16,FebNed1+23)</f>
        <v>42423</v>
      </c>
      <c r="E7" s="10">
        <f>IF(DAY(FebNed1)=1,FebNed1+17,FebNed1+24)</f>
        <v>42424</v>
      </c>
      <c r="F7" s="10">
        <f>IF(DAY(FebNed1)=1,FebNed1+18,FebNed1+25)</f>
        <v>42425</v>
      </c>
      <c r="G7" s="10">
        <f>IF(DAY(FebNed1)=1,FebNed1+19,FebNed1+26)</f>
        <v>42426</v>
      </c>
      <c r="H7" s="10">
        <f>IF(DAY(FebNed1)=1,FebNed1+20,FebNed1+27)</f>
        <v>42427</v>
      </c>
      <c r="I7" s="10">
        <f>IF(DAY(FebNed1)=1,FebNed1+21,FebNed1+28)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IF(DAY(FebNed1)=1,FebNed1+22,FebNed1+29)</f>
        <v>42429</v>
      </c>
      <c r="D8" s="10">
        <f>IF(DAY(FebNed1)=1,FebNed1+23,FebNed1+30)</f>
        <v>42430</v>
      </c>
      <c r="E8" s="10">
        <f>IF(DAY(FebNed1)=1,FebNed1+24,FebNed1+31)</f>
        <v>42431</v>
      </c>
      <c r="F8" s="10">
        <f>IF(DAY(FebNed1)=1,FebNed1+25,FebNed1+32)</f>
        <v>42432</v>
      </c>
      <c r="G8" s="10">
        <f>IF(DAY(FebNed1)=1,FebNed1+26,FebNed1+33)</f>
        <v>42433</v>
      </c>
      <c r="H8" s="10">
        <f>IF(DAY(FebNed1)=1,FebNed1+27,FebNed1+34)</f>
        <v>42434</v>
      </c>
      <c r="I8" s="10">
        <f>IF(DAY(FebNed1)=1,FebNed1+28,FebNed1+35)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IF(DAY(FebNed1)=1,FebNed1+29,FebNed1+36)</f>
        <v>42436</v>
      </c>
      <c r="D9" s="10">
        <f>IF(DAY(FebNed1)=1,FebNed1+30,FebNed1+37)</f>
        <v>42437</v>
      </c>
      <c r="E9" s="10">
        <f>IF(DAY(FebNed1)=1,FebNed1+31,FebNed1+38)</f>
        <v>42438</v>
      </c>
      <c r="F9" s="10">
        <f>IF(DAY(FebNed1)=1,FebNed1+32,FebNed1+39)</f>
        <v>42439</v>
      </c>
      <c r="G9" s="10">
        <f>IF(DAY(FebNed1)=1,FebNed1+33,FebNed1+40)</f>
        <v>42440</v>
      </c>
      <c r="H9" s="10">
        <f>IF(DAY(FebNed1)=1,FebNed1+34,FebNed1+41)</f>
        <v>42441</v>
      </c>
      <c r="I9" s="10">
        <f>IF(DAY(FebNed1)=1,FebNed1+35,FebNed1+42)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VLOOKUP(DAY(C4),DniPriradeniaÚloh,1,FALSE)=DAY(C4)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25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IF(DAY(MarNed1)=1,MarNed1-6,MarNed1+1)</f>
        <v>42429</v>
      </c>
      <c r="D4" s="10">
        <f>IF(DAY(MarNed1)=1,MarNed1-5,MarNed1+2)</f>
        <v>42430</v>
      </c>
      <c r="E4" s="10">
        <f>IF(DAY(MarNed1)=1,MarNed1-4,MarNed1+3)</f>
        <v>42431</v>
      </c>
      <c r="F4" s="10">
        <f>IF(DAY(MarNed1)=1,MarNed1-3,MarNed1+4)</f>
        <v>42432</v>
      </c>
      <c r="G4" s="10">
        <f>IF(DAY(MarNed1)=1,MarNed1-2,MarNed1+5)</f>
        <v>42433</v>
      </c>
      <c r="H4" s="10">
        <f>IF(DAY(MarNed1)=1,MarNed1-1,MarNed1+6)</f>
        <v>42434</v>
      </c>
      <c r="I4" s="10">
        <f>IF(DAY(MarNed1)=1,MarNed1,MarNed1+7)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IF(DAY(MarNed1)=1,MarNed1+1,MarNed1+8)</f>
        <v>42436</v>
      </c>
      <c r="D5" s="10">
        <f>IF(DAY(MarNed1)=1,MarNed1+2,MarNed1+9)</f>
        <v>42437</v>
      </c>
      <c r="E5" s="10">
        <f>IF(DAY(MarNed1)=1,MarNed1+3,MarNed1+10)</f>
        <v>42438</v>
      </c>
      <c r="F5" s="10">
        <f>IF(DAY(MarNed1)=1,MarNed1+4,MarNed1+11)</f>
        <v>42439</v>
      </c>
      <c r="G5" s="10">
        <f>IF(DAY(MarNed1)=1,MarNed1+5,MarNed1+12)</f>
        <v>42440</v>
      </c>
      <c r="H5" s="10">
        <f>IF(DAY(MarNed1)=1,MarNed1+6,MarNed1+13)</f>
        <v>42441</v>
      </c>
      <c r="I5" s="10">
        <f>IF(DAY(MarNed1)=1,MarNed1+7,MarNed1+14)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IF(DAY(MarNed1)=1,MarNed1+8,MarNed1+15)</f>
        <v>42443</v>
      </c>
      <c r="D6" s="10">
        <f>IF(DAY(MarNed1)=1,MarNed1+9,MarNed1+16)</f>
        <v>42444</v>
      </c>
      <c r="E6" s="10">
        <f>IF(DAY(MarNed1)=1,MarNed1+10,MarNed1+17)</f>
        <v>42445</v>
      </c>
      <c r="F6" s="10">
        <f>IF(DAY(MarNed1)=1,MarNed1+11,MarNed1+18)</f>
        <v>42446</v>
      </c>
      <c r="G6" s="10">
        <f>IF(DAY(MarNed1)=1,MarNed1+12,MarNed1+19)</f>
        <v>42447</v>
      </c>
      <c r="H6" s="10">
        <f>IF(DAY(MarNed1)=1,MarNed1+13,MarNed1+20)</f>
        <v>42448</v>
      </c>
      <c r="I6" s="10">
        <f>IF(DAY(MarNed1)=1,MarNed1+14,MarNed1+21)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IF(DAY(MarNed1)=1,MarNed1+15,MarNed1+22)</f>
        <v>42450</v>
      </c>
      <c r="D7" s="10">
        <f>IF(DAY(MarNed1)=1,MarNed1+16,MarNed1+23)</f>
        <v>42451</v>
      </c>
      <c r="E7" s="10">
        <f>IF(DAY(MarNed1)=1,MarNed1+17,MarNed1+24)</f>
        <v>42452</v>
      </c>
      <c r="F7" s="10">
        <f>IF(DAY(MarNed1)=1,MarNed1+18,MarNed1+25)</f>
        <v>42453</v>
      </c>
      <c r="G7" s="10">
        <f>IF(DAY(MarNed1)=1,MarNed1+19,MarNed1+26)</f>
        <v>42454</v>
      </c>
      <c r="H7" s="10">
        <f>IF(DAY(MarNed1)=1,MarNed1+20,MarNed1+27)</f>
        <v>42455</v>
      </c>
      <c r="I7" s="10">
        <f>IF(DAY(MarNed1)=1,MarNed1+21,MarNed1+28)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IF(DAY(MarNed1)=1,MarNed1+22,MarNed1+29)</f>
        <v>42457</v>
      </c>
      <c r="D8" s="10">
        <f>IF(DAY(MarNed1)=1,MarNed1+23,MarNed1+30)</f>
        <v>42458</v>
      </c>
      <c r="E8" s="10">
        <f>IF(DAY(MarNed1)=1,MarNed1+24,MarNed1+31)</f>
        <v>42459</v>
      </c>
      <c r="F8" s="10">
        <f>IF(DAY(MarNed1)=1,MarNed1+25,MarNed1+32)</f>
        <v>42460</v>
      </c>
      <c r="G8" s="10">
        <f>IF(DAY(MarNed1)=1,MarNed1+26,MarNed1+33)</f>
        <v>42461</v>
      </c>
      <c r="H8" s="10">
        <f>IF(DAY(MarNed1)=1,MarNed1+27,MarNed1+34)</f>
        <v>42462</v>
      </c>
      <c r="I8" s="10">
        <f>IF(DAY(MarNed1)=1,MarNed1+28,MarNed1+35)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IF(DAY(MarNed1)=1,MarNed1+29,MarNed1+36)</f>
        <v>42464</v>
      </c>
      <c r="D9" s="10">
        <f>IF(DAY(MarNed1)=1,MarNed1+30,MarNed1+37)</f>
        <v>42465</v>
      </c>
      <c r="E9" s="10">
        <f>IF(DAY(MarNed1)=1,MarNed1+31,MarNed1+38)</f>
        <v>42466</v>
      </c>
      <c r="F9" s="10">
        <f>IF(DAY(MarNed1)=1,MarNed1+32,MarNed1+39)</f>
        <v>42467</v>
      </c>
      <c r="G9" s="10">
        <f>IF(DAY(MarNed1)=1,MarNed1+33,MarNed1+40)</f>
        <v>42468</v>
      </c>
      <c r="H9" s="10">
        <f>IF(DAY(MarNed1)=1,MarNed1+34,MarNed1+41)</f>
        <v>42469</v>
      </c>
      <c r="I9" s="10">
        <f>IF(DAY(MarNed1)=1,MarNed1+35,MarNed1+42)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VLOOKUP(DAY(C4),DniPriradeniaÚloh,1,FALSE)=DAY(C4)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26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IF(DAY(AprNed1)=1,AprNed1-6,AprNed1+1)</f>
        <v>42457</v>
      </c>
      <c r="D4" s="10">
        <f>IF(DAY(AprNed1)=1,AprNed1-5,AprNed1+2)</f>
        <v>42458</v>
      </c>
      <c r="E4" s="10">
        <f>IF(DAY(AprNed1)=1,AprNed1-4,AprNed1+3)</f>
        <v>42459</v>
      </c>
      <c r="F4" s="10">
        <f>IF(DAY(AprNed1)=1,AprNed1-3,AprNed1+4)</f>
        <v>42460</v>
      </c>
      <c r="G4" s="10">
        <f>IF(DAY(AprNed1)=1,AprNed1-2,AprNed1+5)</f>
        <v>42461</v>
      </c>
      <c r="H4" s="10">
        <f>IF(DAY(AprNed1)=1,AprNed1-1,AprNed1+6)</f>
        <v>42462</v>
      </c>
      <c r="I4" s="10">
        <f>IF(DAY(AprNed1)=1,AprNed1,AprNed1+7)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IF(DAY(AprNed1)=1,AprNed1+1,AprNed1+8)</f>
        <v>42464</v>
      </c>
      <c r="D5" s="10">
        <f>IF(DAY(AprNed1)=1,AprNed1+2,AprNed1+9)</f>
        <v>42465</v>
      </c>
      <c r="E5" s="10">
        <f>IF(DAY(AprNed1)=1,AprNed1+3,AprNed1+10)</f>
        <v>42466</v>
      </c>
      <c r="F5" s="10">
        <f>IF(DAY(AprNed1)=1,AprNed1+4,AprNed1+11)</f>
        <v>42467</v>
      </c>
      <c r="G5" s="10">
        <f>IF(DAY(AprNed1)=1,AprNed1+5,AprNed1+12)</f>
        <v>42468</v>
      </c>
      <c r="H5" s="10">
        <f>IF(DAY(AprNed1)=1,AprNed1+6,AprNed1+13)</f>
        <v>42469</v>
      </c>
      <c r="I5" s="10">
        <f>IF(DAY(AprNed1)=1,AprNed1+7,AprNed1+14)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IF(DAY(AprNed1)=1,AprNed1+8,AprNed1+15)</f>
        <v>42471</v>
      </c>
      <c r="D6" s="10">
        <f>IF(DAY(AprNed1)=1,AprNed1+9,AprNed1+16)</f>
        <v>42472</v>
      </c>
      <c r="E6" s="10">
        <f>IF(DAY(AprNed1)=1,AprNed1+10,AprNed1+17)</f>
        <v>42473</v>
      </c>
      <c r="F6" s="10">
        <f>IF(DAY(AprNed1)=1,AprNed1+11,AprNed1+18)</f>
        <v>42474</v>
      </c>
      <c r="G6" s="10">
        <f>IF(DAY(AprNed1)=1,AprNed1+12,AprNed1+19)</f>
        <v>42475</v>
      </c>
      <c r="H6" s="10">
        <f>IF(DAY(AprNed1)=1,AprNed1+13,AprNed1+20)</f>
        <v>42476</v>
      </c>
      <c r="I6" s="10">
        <f>IF(DAY(AprNed1)=1,AprNed1+14,AprNed1+21)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IF(DAY(AprNed1)=1,AprNed1+15,AprNed1+22)</f>
        <v>42478</v>
      </c>
      <c r="D7" s="10">
        <f>IF(DAY(AprNed1)=1,AprNed1+16,AprNed1+23)</f>
        <v>42479</v>
      </c>
      <c r="E7" s="10">
        <f>IF(DAY(AprNed1)=1,AprNed1+17,AprNed1+24)</f>
        <v>42480</v>
      </c>
      <c r="F7" s="10">
        <f>IF(DAY(AprNed1)=1,AprNed1+18,AprNed1+25)</f>
        <v>42481</v>
      </c>
      <c r="G7" s="10">
        <f>IF(DAY(AprNed1)=1,AprNed1+19,AprNed1+26)</f>
        <v>42482</v>
      </c>
      <c r="H7" s="10">
        <f>IF(DAY(AprNed1)=1,AprNed1+20,AprNed1+27)</f>
        <v>42483</v>
      </c>
      <c r="I7" s="10">
        <f>IF(DAY(AprNed1)=1,AprNed1+21,AprNed1+28)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IF(DAY(AprNed1)=1,AprNed1+22,AprNed1+29)</f>
        <v>42485</v>
      </c>
      <c r="D8" s="10">
        <f>IF(DAY(AprNed1)=1,AprNed1+23,AprNed1+30)</f>
        <v>42486</v>
      </c>
      <c r="E8" s="10">
        <f>IF(DAY(AprNed1)=1,AprNed1+24,AprNed1+31)</f>
        <v>42487</v>
      </c>
      <c r="F8" s="10">
        <f>IF(DAY(AprNed1)=1,AprNed1+25,AprNed1+32)</f>
        <v>42488</v>
      </c>
      <c r="G8" s="10">
        <f>IF(DAY(AprNed1)=1,AprNed1+26,AprNed1+33)</f>
        <v>42489</v>
      </c>
      <c r="H8" s="10">
        <f>IF(DAY(AprNed1)=1,AprNed1+27,AprNed1+34)</f>
        <v>42490</v>
      </c>
      <c r="I8" s="10">
        <f>IF(DAY(AprNed1)=1,AprNed1+28,AprNed1+35)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IF(DAY(AprNed1)=1,AprNed1+29,AprNed1+36)</f>
        <v>42492</v>
      </c>
      <c r="D9" s="10">
        <f>IF(DAY(AprNed1)=1,AprNed1+30,AprNed1+37)</f>
        <v>42493</v>
      </c>
      <c r="E9" s="10">
        <f>IF(DAY(AprNed1)=1,AprNed1+31,AprNed1+38)</f>
        <v>42494</v>
      </c>
      <c r="F9" s="10">
        <f>IF(DAY(AprNed1)=1,AprNed1+32,AprNed1+39)</f>
        <v>42495</v>
      </c>
      <c r="G9" s="10">
        <f>IF(DAY(AprNed1)=1,AprNed1+33,AprNed1+40)</f>
        <v>42496</v>
      </c>
      <c r="H9" s="10">
        <f>IF(DAY(AprNed1)=1,AprNed1+34,AprNed1+41)</f>
        <v>42497</v>
      </c>
      <c r="I9" s="10">
        <f>IF(DAY(AprNed1)=1,AprNed1+35,AprNed1+42)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VLOOKUP(DAY(C4),DniPriradeniaÚloh,1,FALSE)=DAY(C4)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27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IF(DAY(MájNed1)=1,MájNed1-6,MájNed1+1)</f>
        <v>42485</v>
      </c>
      <c r="D4" s="10">
        <f>IF(DAY(MájNed1)=1,MájNed1-5,MájNed1+2)</f>
        <v>42486</v>
      </c>
      <c r="E4" s="10">
        <f>IF(DAY(MájNed1)=1,MájNed1-4,MájNed1+3)</f>
        <v>42487</v>
      </c>
      <c r="F4" s="10">
        <f>IF(DAY(MájNed1)=1,MájNed1-3,MájNed1+4)</f>
        <v>42488</v>
      </c>
      <c r="G4" s="10">
        <f>IF(DAY(MájNed1)=1,MájNed1-2,MájNed1+5)</f>
        <v>42489</v>
      </c>
      <c r="H4" s="10">
        <f>IF(DAY(MájNed1)=1,MájNed1-1,MájNed1+6)</f>
        <v>42490</v>
      </c>
      <c r="I4" s="10">
        <f>IF(DAY(MájNed1)=1,MájNed1,MájNed1+7)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IF(DAY(MájNed1)=1,MájNed1+1,MájNed1+8)</f>
        <v>42492</v>
      </c>
      <c r="D5" s="10">
        <f>IF(DAY(MájNed1)=1,MájNed1+2,MájNed1+9)</f>
        <v>42493</v>
      </c>
      <c r="E5" s="10">
        <f>IF(DAY(MájNed1)=1,MájNed1+3,MájNed1+10)</f>
        <v>42494</v>
      </c>
      <c r="F5" s="10">
        <f>IF(DAY(MájNed1)=1,MájNed1+4,MájNed1+11)</f>
        <v>42495</v>
      </c>
      <c r="G5" s="10">
        <f>IF(DAY(MájNed1)=1,MájNed1+5,MájNed1+12)</f>
        <v>42496</v>
      </c>
      <c r="H5" s="10">
        <f>IF(DAY(MájNed1)=1,MájNed1+6,MájNed1+13)</f>
        <v>42497</v>
      </c>
      <c r="I5" s="10">
        <f>IF(DAY(MájNed1)=1,MájNed1+7,MájNed1+14)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IF(DAY(MájNed1)=1,MájNed1+8,MájNed1+15)</f>
        <v>42499</v>
      </c>
      <c r="D6" s="10">
        <f>IF(DAY(MájNed1)=1,MájNed1+9,MájNed1+16)</f>
        <v>42500</v>
      </c>
      <c r="E6" s="10">
        <f>IF(DAY(MájNed1)=1,MájNed1+10,MájNed1+17)</f>
        <v>42501</v>
      </c>
      <c r="F6" s="10">
        <f>IF(DAY(MájNed1)=1,MájNed1+11,MájNed1+18)</f>
        <v>42502</v>
      </c>
      <c r="G6" s="10">
        <f>IF(DAY(MájNed1)=1,MájNed1+12,MájNed1+19)</f>
        <v>42503</v>
      </c>
      <c r="H6" s="10">
        <f>IF(DAY(MájNed1)=1,MájNed1+13,MájNed1+20)</f>
        <v>42504</v>
      </c>
      <c r="I6" s="10">
        <f>IF(DAY(MájNed1)=1,MájNed1+14,MájNed1+21)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IF(DAY(MájNed1)=1,MájNed1+15,MájNed1+22)</f>
        <v>42506</v>
      </c>
      <c r="D7" s="10">
        <f>IF(DAY(MájNed1)=1,MájNed1+16,MájNed1+23)</f>
        <v>42507</v>
      </c>
      <c r="E7" s="10">
        <f>IF(DAY(MájNed1)=1,MájNed1+17,MájNed1+24)</f>
        <v>42508</v>
      </c>
      <c r="F7" s="10">
        <f>IF(DAY(MájNed1)=1,MájNed1+18,MájNed1+25)</f>
        <v>42509</v>
      </c>
      <c r="G7" s="10">
        <f>IF(DAY(MájNed1)=1,MájNed1+19,MájNed1+26)</f>
        <v>42510</v>
      </c>
      <c r="H7" s="10">
        <f>IF(DAY(MájNed1)=1,MájNed1+20,MájNed1+27)</f>
        <v>42511</v>
      </c>
      <c r="I7" s="10">
        <f>IF(DAY(MájNed1)=1,MájNed1+21,MájNed1+28)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IF(DAY(MájNed1)=1,MájNed1+22,MájNed1+29)</f>
        <v>42513</v>
      </c>
      <c r="D8" s="10">
        <f>IF(DAY(MájNed1)=1,MájNed1+23,MájNed1+30)</f>
        <v>42514</v>
      </c>
      <c r="E8" s="10">
        <f>IF(DAY(MájNed1)=1,MájNed1+24,MájNed1+31)</f>
        <v>42515</v>
      </c>
      <c r="F8" s="10">
        <f>IF(DAY(MájNed1)=1,MájNed1+25,MájNed1+32)</f>
        <v>42516</v>
      </c>
      <c r="G8" s="10">
        <f>IF(DAY(MájNed1)=1,MájNed1+26,MájNed1+33)</f>
        <v>42517</v>
      </c>
      <c r="H8" s="10">
        <f>IF(DAY(MájNed1)=1,MájNed1+27,MájNed1+34)</f>
        <v>42518</v>
      </c>
      <c r="I8" s="10">
        <f>IF(DAY(MájNed1)=1,MájNed1+28,MájNed1+35)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IF(DAY(MájNed1)=1,MájNed1+29,MájNed1+36)</f>
        <v>42520</v>
      </c>
      <c r="D9" s="10">
        <f>IF(DAY(MájNed1)=1,MájNed1+30,MájNed1+37)</f>
        <v>42521</v>
      </c>
      <c r="E9" s="10">
        <f>IF(DAY(MájNed1)=1,MájNed1+31,MájNed1+38)</f>
        <v>42522</v>
      </c>
      <c r="F9" s="10">
        <f>IF(DAY(MájNed1)=1,MájNed1+32,MájNed1+39)</f>
        <v>42523</v>
      </c>
      <c r="G9" s="10">
        <f>IF(DAY(MájNed1)=1,MájNed1+33,MájNed1+40)</f>
        <v>42524</v>
      </c>
      <c r="H9" s="10">
        <f>IF(DAY(MájNed1)=1,MájNed1+34,MájNed1+41)</f>
        <v>42525</v>
      </c>
      <c r="I9" s="10">
        <f>IF(DAY(MájNed1)=1,MájNed1+35,MájNed1+42)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VLOOKUP(DAY(C4),DniPriradeniaÚloh,1,FALSE)=DAY(C4)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28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IF(DAY(JúnNed1)=1,JúnNed1-6,JúnNed1+1)</f>
        <v>42520</v>
      </c>
      <c r="D4" s="10">
        <f>IF(DAY(JúnNed1)=1,JúnNed1-5,JúnNed1+2)</f>
        <v>42521</v>
      </c>
      <c r="E4" s="10">
        <f>IF(DAY(JúnNed1)=1,JúnNed1-4,JúnNed1+3)</f>
        <v>42522</v>
      </c>
      <c r="F4" s="10">
        <f>IF(DAY(JúnNed1)=1,JúnNed1-3,JúnNed1+4)</f>
        <v>42523</v>
      </c>
      <c r="G4" s="10">
        <f>IF(DAY(JúnNed1)=1,JúnNed1-2,JúnNed1+5)</f>
        <v>42524</v>
      </c>
      <c r="H4" s="10">
        <f>IF(DAY(JúnNed1)=1,JúnNed1-1,JúnNed1+6)</f>
        <v>42525</v>
      </c>
      <c r="I4" s="10">
        <f>IF(DAY(JúnNed1)=1,JúnNed1,JúnNed1+7)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IF(DAY(JúnNed1)=1,JúnNed1+1,JúnNed1+8)</f>
        <v>42527</v>
      </c>
      <c r="D5" s="10">
        <f>IF(DAY(JúnNed1)=1,JúnNed1+2,JúnNed1+9)</f>
        <v>42528</v>
      </c>
      <c r="E5" s="10">
        <f>IF(DAY(JúnNed1)=1,JúnNed1+3,JúnNed1+10)</f>
        <v>42529</v>
      </c>
      <c r="F5" s="10">
        <f>IF(DAY(JúnNed1)=1,JúnNed1+4,JúnNed1+11)</f>
        <v>42530</v>
      </c>
      <c r="G5" s="10">
        <f>IF(DAY(JúnNed1)=1,JúnNed1+5,JúnNed1+12)</f>
        <v>42531</v>
      </c>
      <c r="H5" s="10">
        <f>IF(DAY(JúnNed1)=1,JúnNed1+6,JúnNed1+13)</f>
        <v>42532</v>
      </c>
      <c r="I5" s="10">
        <f>IF(DAY(JúnNed1)=1,JúnNed1+7,JúnNed1+14)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IF(DAY(JúnNed1)=1,JúnNed1+8,JúnNed1+15)</f>
        <v>42534</v>
      </c>
      <c r="D6" s="10">
        <f>IF(DAY(JúnNed1)=1,JúnNed1+9,JúnNed1+16)</f>
        <v>42535</v>
      </c>
      <c r="E6" s="10">
        <f>IF(DAY(JúnNed1)=1,JúnNed1+10,JúnNed1+17)</f>
        <v>42536</v>
      </c>
      <c r="F6" s="10">
        <f>IF(DAY(JúnNed1)=1,JúnNed1+11,JúnNed1+18)</f>
        <v>42537</v>
      </c>
      <c r="G6" s="10">
        <f>IF(DAY(JúnNed1)=1,JúnNed1+12,JúnNed1+19)</f>
        <v>42538</v>
      </c>
      <c r="H6" s="10">
        <f>IF(DAY(JúnNed1)=1,JúnNed1+13,JúnNed1+20)</f>
        <v>42539</v>
      </c>
      <c r="I6" s="10">
        <f>IF(DAY(JúnNed1)=1,JúnNed1+14,JúnNed1+21)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IF(DAY(JúnNed1)=1,JúnNed1+15,JúnNed1+22)</f>
        <v>42541</v>
      </c>
      <c r="D7" s="10">
        <f>IF(DAY(JúnNed1)=1,JúnNed1+16,JúnNed1+23)</f>
        <v>42542</v>
      </c>
      <c r="E7" s="10">
        <f>IF(DAY(JúnNed1)=1,JúnNed1+17,JúnNed1+24)</f>
        <v>42543</v>
      </c>
      <c r="F7" s="10">
        <f>IF(DAY(JúnNed1)=1,JúnNed1+18,JúnNed1+25)</f>
        <v>42544</v>
      </c>
      <c r="G7" s="10">
        <f>IF(DAY(JúnNed1)=1,JúnNed1+19,JúnNed1+26)</f>
        <v>42545</v>
      </c>
      <c r="H7" s="10">
        <f>IF(DAY(JúnNed1)=1,JúnNed1+20,JúnNed1+27)</f>
        <v>42546</v>
      </c>
      <c r="I7" s="10">
        <f>IF(DAY(JúnNed1)=1,JúnNed1+21,JúnNed1+28)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IF(DAY(JúnNed1)=1,JúnNed1+22,JúnNed1+29)</f>
        <v>42548</v>
      </c>
      <c r="D8" s="10">
        <f>IF(DAY(JúnNed1)=1,JúnNed1+23,JúnNed1+30)</f>
        <v>42549</v>
      </c>
      <c r="E8" s="10">
        <f>IF(DAY(JúnNed1)=1,JúnNed1+24,JúnNed1+31)</f>
        <v>42550</v>
      </c>
      <c r="F8" s="10">
        <f>IF(DAY(JúnNed1)=1,JúnNed1+25,JúnNed1+32)</f>
        <v>42551</v>
      </c>
      <c r="G8" s="10">
        <f>IF(DAY(JúnNed1)=1,JúnNed1+26,JúnNed1+33)</f>
        <v>42552</v>
      </c>
      <c r="H8" s="10">
        <f>IF(DAY(JúnNed1)=1,JúnNed1+27,JúnNed1+34)</f>
        <v>42553</v>
      </c>
      <c r="I8" s="10">
        <f>IF(DAY(JúnNed1)=1,JúnNed1+28,JúnNed1+35)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IF(DAY(JúnNed1)=1,JúnNed1+29,JúnNed1+36)</f>
        <v>42555</v>
      </c>
      <c r="D9" s="10">
        <f>IF(DAY(JúnNed1)=1,JúnNed1+30,JúnNed1+37)</f>
        <v>42556</v>
      </c>
      <c r="E9" s="10">
        <f>IF(DAY(JúnNed1)=1,JúnNed1+31,JúnNed1+38)</f>
        <v>42557</v>
      </c>
      <c r="F9" s="10">
        <f>IF(DAY(JúnNed1)=1,JúnNed1+32,JúnNed1+39)</f>
        <v>42558</v>
      </c>
      <c r="G9" s="10">
        <f>IF(DAY(JúnNed1)=1,JúnNed1+33,JúnNed1+40)</f>
        <v>42559</v>
      </c>
      <c r="H9" s="10">
        <f>IF(DAY(JúnNed1)=1,JúnNed1+34,JúnNed1+41)</f>
        <v>42560</v>
      </c>
      <c r="I9" s="10">
        <f>IF(DAY(JúnNed1)=1,JúnNed1+35,JúnNed1+42)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VLOOKUP(DAY(C4),DniPriradeniaÚloh,1,FALSE)=DAY(C4)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29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IF(DAY(JúlNed1)=1,JúlNed1-6,JúlNed1+1)</f>
        <v>42548</v>
      </c>
      <c r="D4" s="10">
        <f>IF(DAY(JúlNed1)=1,JúlNed1-5,JúlNed1+2)</f>
        <v>42549</v>
      </c>
      <c r="E4" s="10">
        <f>IF(DAY(JúlNed1)=1,JúlNed1-4,JúlNed1+3)</f>
        <v>42550</v>
      </c>
      <c r="F4" s="10">
        <f>IF(DAY(JúlNed1)=1,JúlNed1-3,JúlNed1+4)</f>
        <v>42551</v>
      </c>
      <c r="G4" s="10">
        <f>IF(DAY(JúlNed1)=1,JúlNed1-2,JúlNed1+5)</f>
        <v>42552</v>
      </c>
      <c r="H4" s="10">
        <f>IF(DAY(JúlNed1)=1,JúlNed1-1,JúlNed1+6)</f>
        <v>42553</v>
      </c>
      <c r="I4" s="10">
        <f>IF(DAY(JúlNed1)=1,JúlNed1,JúlNed1+7)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IF(DAY(JúlNed1)=1,JúlNed1+1,JúlNed1+8)</f>
        <v>42555</v>
      </c>
      <c r="D5" s="10">
        <f>IF(DAY(JúlNed1)=1,JúlNed1+2,JúlNed1+9)</f>
        <v>42556</v>
      </c>
      <c r="E5" s="10">
        <f>IF(DAY(JúlNed1)=1,JúlNed1+3,JúlNed1+10)</f>
        <v>42557</v>
      </c>
      <c r="F5" s="10">
        <f>IF(DAY(JúlNed1)=1,JúlNed1+4,JúlNed1+11)</f>
        <v>42558</v>
      </c>
      <c r="G5" s="10">
        <f>IF(DAY(JúlNed1)=1,JúlNed1+5,JúlNed1+12)</f>
        <v>42559</v>
      </c>
      <c r="H5" s="10">
        <f>IF(DAY(JúlNed1)=1,JúlNed1+6,JúlNed1+13)</f>
        <v>42560</v>
      </c>
      <c r="I5" s="10">
        <f>IF(DAY(JúlNed1)=1,JúlNed1+7,JúlNed1+14)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IF(DAY(JúlNed1)=1,JúlNed1+8,JúlNed1+15)</f>
        <v>42562</v>
      </c>
      <c r="D6" s="10">
        <f>IF(DAY(JúlNed1)=1,JúlNed1+9,JúlNed1+16)</f>
        <v>42563</v>
      </c>
      <c r="E6" s="10">
        <f>IF(DAY(JúlNed1)=1,JúlNed1+10,JúlNed1+17)</f>
        <v>42564</v>
      </c>
      <c r="F6" s="10">
        <f>IF(DAY(JúlNed1)=1,JúlNed1+11,JúlNed1+18)</f>
        <v>42565</v>
      </c>
      <c r="G6" s="10">
        <f>IF(DAY(JúlNed1)=1,JúlNed1+12,JúlNed1+19)</f>
        <v>42566</v>
      </c>
      <c r="H6" s="10">
        <f>IF(DAY(JúlNed1)=1,JúlNed1+13,JúlNed1+20)</f>
        <v>42567</v>
      </c>
      <c r="I6" s="10">
        <f>IF(DAY(JúlNed1)=1,JúlNed1+14,JúlNed1+21)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IF(DAY(JúlNed1)=1,JúlNed1+15,JúlNed1+22)</f>
        <v>42569</v>
      </c>
      <c r="D7" s="10">
        <f>IF(DAY(JúlNed1)=1,JúlNed1+16,JúlNed1+23)</f>
        <v>42570</v>
      </c>
      <c r="E7" s="10">
        <f>IF(DAY(JúlNed1)=1,JúlNed1+17,JúlNed1+24)</f>
        <v>42571</v>
      </c>
      <c r="F7" s="10">
        <f>IF(DAY(JúlNed1)=1,JúlNed1+18,JúlNed1+25)</f>
        <v>42572</v>
      </c>
      <c r="G7" s="10">
        <f>IF(DAY(JúlNed1)=1,JúlNed1+19,JúlNed1+26)</f>
        <v>42573</v>
      </c>
      <c r="H7" s="10">
        <f>IF(DAY(JúlNed1)=1,JúlNed1+20,JúlNed1+27)</f>
        <v>42574</v>
      </c>
      <c r="I7" s="10">
        <f>IF(DAY(JúlNed1)=1,JúlNed1+21,JúlNed1+28)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IF(DAY(JúlNed1)=1,JúlNed1+22,JúlNed1+29)</f>
        <v>42576</v>
      </c>
      <c r="D8" s="10">
        <f>IF(DAY(JúlNed1)=1,JúlNed1+23,JúlNed1+30)</f>
        <v>42577</v>
      </c>
      <c r="E8" s="10">
        <f>IF(DAY(JúlNed1)=1,JúlNed1+24,JúlNed1+31)</f>
        <v>42578</v>
      </c>
      <c r="F8" s="10">
        <f>IF(DAY(JúlNed1)=1,JúlNed1+25,JúlNed1+32)</f>
        <v>42579</v>
      </c>
      <c r="G8" s="10">
        <f>IF(DAY(JúlNed1)=1,JúlNed1+26,JúlNed1+33)</f>
        <v>42580</v>
      </c>
      <c r="H8" s="10">
        <f>IF(DAY(JúlNed1)=1,JúlNed1+27,JúlNed1+34)</f>
        <v>42581</v>
      </c>
      <c r="I8" s="10">
        <f>IF(DAY(JúlNed1)=1,JúlNed1+28,JúlNed1+35)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IF(DAY(JúlNed1)=1,JúlNed1+29,JúlNed1+36)</f>
        <v>42583</v>
      </c>
      <c r="D9" s="10">
        <f>IF(DAY(JúlNed1)=1,JúlNed1+30,JúlNed1+37)</f>
        <v>42584</v>
      </c>
      <c r="E9" s="10">
        <f>IF(DAY(JúlNed1)=1,JúlNed1+31,JúlNed1+38)</f>
        <v>42585</v>
      </c>
      <c r="F9" s="10">
        <f>IF(DAY(JúlNed1)=1,JúlNed1+32,JúlNed1+39)</f>
        <v>42586</v>
      </c>
      <c r="G9" s="10">
        <f>IF(DAY(JúlNed1)=1,JúlNed1+33,JúlNed1+40)</f>
        <v>42587</v>
      </c>
      <c r="H9" s="10">
        <f>IF(DAY(JúlNed1)=1,JúlNed1+34,JúlNed1+41)</f>
        <v>42588</v>
      </c>
      <c r="I9" s="10">
        <f>IF(DAY(JúlNed1)=1,JúlNed1+35,JúlNed1+42)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VLOOKUP(DAY(C4),DniPriradeniaÚloh,1,FALSE)=DAY(C4)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30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IF(DAY(AugNed1)=1,AugNed1-6,AugNed1+1)</f>
        <v>42583</v>
      </c>
      <c r="D4" s="10">
        <f>IF(DAY(AugNed1)=1,AugNed1-5,AugNed1+2)</f>
        <v>42584</v>
      </c>
      <c r="E4" s="10">
        <f>IF(DAY(AugNed1)=1,AugNed1-4,AugNed1+3)</f>
        <v>42585</v>
      </c>
      <c r="F4" s="10">
        <f>IF(DAY(AugNed1)=1,AugNed1-3,AugNed1+4)</f>
        <v>42586</v>
      </c>
      <c r="G4" s="10">
        <f>IF(DAY(AugNed1)=1,AugNed1-2,AugNed1+5)</f>
        <v>42587</v>
      </c>
      <c r="H4" s="10">
        <f>IF(DAY(AugNed1)=1,AugNed1-1,AugNed1+6)</f>
        <v>42588</v>
      </c>
      <c r="I4" s="10">
        <f>IF(DAY(AugNed1)=1,AugNed1,AugNed1+7)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IF(DAY(AugNed1)=1,AugNed1+1,AugNed1+8)</f>
        <v>42590</v>
      </c>
      <c r="D5" s="10">
        <f>IF(DAY(AugNed1)=1,AugNed1+2,AugNed1+9)</f>
        <v>42591</v>
      </c>
      <c r="E5" s="10">
        <f>IF(DAY(AugNed1)=1,AugNed1+3,AugNed1+10)</f>
        <v>42592</v>
      </c>
      <c r="F5" s="10">
        <f>IF(DAY(AugNed1)=1,AugNed1+4,AugNed1+11)</f>
        <v>42593</v>
      </c>
      <c r="G5" s="10">
        <f>IF(DAY(AugNed1)=1,AugNed1+5,AugNed1+12)</f>
        <v>42594</v>
      </c>
      <c r="H5" s="10">
        <f>IF(DAY(AugNed1)=1,AugNed1+6,AugNed1+13)</f>
        <v>42595</v>
      </c>
      <c r="I5" s="10">
        <f>IF(DAY(AugNed1)=1,AugNed1+7,AugNed1+14)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IF(DAY(AugNed1)=1,AugNed1+8,AugNed1+15)</f>
        <v>42597</v>
      </c>
      <c r="D6" s="10">
        <f>IF(DAY(AugNed1)=1,AugNed1+9,AugNed1+16)</f>
        <v>42598</v>
      </c>
      <c r="E6" s="10">
        <f>IF(DAY(AugNed1)=1,AugNed1+10,AugNed1+17)</f>
        <v>42599</v>
      </c>
      <c r="F6" s="10">
        <f>IF(DAY(AugNed1)=1,AugNed1+11,AugNed1+18)</f>
        <v>42600</v>
      </c>
      <c r="G6" s="10">
        <f>IF(DAY(AugNed1)=1,AugNed1+12,AugNed1+19)</f>
        <v>42601</v>
      </c>
      <c r="H6" s="10">
        <f>IF(DAY(AugNed1)=1,AugNed1+13,AugNed1+20)</f>
        <v>42602</v>
      </c>
      <c r="I6" s="10">
        <f>IF(DAY(AugNed1)=1,AugNed1+14,AugNed1+21)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IF(DAY(AugNed1)=1,AugNed1+15,AugNed1+22)</f>
        <v>42604</v>
      </c>
      <c r="D7" s="10">
        <f>IF(DAY(AugNed1)=1,AugNed1+16,AugNed1+23)</f>
        <v>42605</v>
      </c>
      <c r="E7" s="10">
        <f>IF(DAY(AugNed1)=1,AugNed1+17,AugNed1+24)</f>
        <v>42606</v>
      </c>
      <c r="F7" s="10">
        <f>IF(DAY(AugNed1)=1,AugNed1+18,AugNed1+25)</f>
        <v>42607</v>
      </c>
      <c r="G7" s="10">
        <f>IF(DAY(AugNed1)=1,AugNed1+19,AugNed1+26)</f>
        <v>42608</v>
      </c>
      <c r="H7" s="10">
        <f>IF(DAY(AugNed1)=1,AugNed1+20,AugNed1+27)</f>
        <v>42609</v>
      </c>
      <c r="I7" s="10">
        <f>IF(DAY(AugNed1)=1,AugNed1+21,AugNed1+28)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IF(DAY(AugNed1)=1,AugNed1+22,AugNed1+29)</f>
        <v>42611</v>
      </c>
      <c r="D8" s="10">
        <f>IF(DAY(AugNed1)=1,AugNed1+23,AugNed1+30)</f>
        <v>42612</v>
      </c>
      <c r="E8" s="10">
        <f>IF(DAY(AugNed1)=1,AugNed1+24,AugNed1+31)</f>
        <v>42613</v>
      </c>
      <c r="F8" s="10">
        <f>IF(DAY(AugNed1)=1,AugNed1+25,AugNed1+32)</f>
        <v>42614</v>
      </c>
      <c r="G8" s="10">
        <f>IF(DAY(AugNed1)=1,AugNed1+26,AugNed1+33)</f>
        <v>42615</v>
      </c>
      <c r="H8" s="10">
        <f>IF(DAY(AugNed1)=1,AugNed1+27,AugNed1+34)</f>
        <v>42616</v>
      </c>
      <c r="I8" s="10">
        <f>IF(DAY(AugNed1)=1,AugNed1+28,AugNed1+35)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IF(DAY(AugNed1)=1,AugNed1+29,AugNed1+36)</f>
        <v>42618</v>
      </c>
      <c r="D9" s="10">
        <f>IF(DAY(AugNed1)=1,AugNed1+30,AugNed1+37)</f>
        <v>42619</v>
      </c>
      <c r="E9" s="10">
        <f>IF(DAY(AugNed1)=1,AugNed1+31,AugNed1+38)</f>
        <v>42620</v>
      </c>
      <c r="F9" s="10">
        <f>IF(DAY(AugNed1)=1,AugNed1+32,AugNed1+39)</f>
        <v>42621</v>
      </c>
      <c r="G9" s="10">
        <f>IF(DAY(AugNed1)=1,AugNed1+33,AugNed1+40)</f>
        <v>42622</v>
      </c>
      <c r="H9" s="10">
        <f>IF(DAY(AugNed1)=1,AugNed1+34,AugNed1+41)</f>
        <v>42623</v>
      </c>
      <c r="I9" s="10">
        <f>IF(DAY(AugNed1)=1,AugNed1+35,AugNed1+42)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VLOOKUP(DAY(C4),DniPriradeniaÚloh,1,FALSE)=DAY(C4)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KalendárnyRok</f>
        <v>2016</v>
      </c>
    </row>
    <row r="3" spans="1:14" ht="21" customHeight="1" x14ac:dyDescent="0.2">
      <c r="A3" s="4"/>
      <c r="B3" s="68" t="s">
        <v>31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IF(DAY(SepNed1)=1,SepNed1-6,SepNed1+1)</f>
        <v>42611</v>
      </c>
      <c r="D4" s="10">
        <f>IF(DAY(SepNed1)=1,SepNed1-5,SepNed1+2)</f>
        <v>42612</v>
      </c>
      <c r="E4" s="10">
        <f>IF(DAY(SepNed1)=1,SepNed1-4,SepNed1+3)</f>
        <v>42613</v>
      </c>
      <c r="F4" s="10">
        <f>IF(DAY(SepNed1)=1,SepNed1-3,SepNed1+4)</f>
        <v>42614</v>
      </c>
      <c r="G4" s="10">
        <f>IF(DAY(SepNed1)=1,SepNed1-2,SepNed1+5)</f>
        <v>42615</v>
      </c>
      <c r="H4" s="10">
        <f>IF(DAY(SepNed1)=1,SepNed1-1,SepNed1+6)</f>
        <v>42616</v>
      </c>
      <c r="I4" s="10">
        <f>IF(DAY(SepNed1)=1,SepNed1,SepNed1+7)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IF(DAY(SepNed1)=1,SepNed1+1,SepNed1+8)</f>
        <v>42618</v>
      </c>
      <c r="D5" s="10">
        <f>IF(DAY(SepNed1)=1,SepNed1+2,SepNed1+9)</f>
        <v>42619</v>
      </c>
      <c r="E5" s="10">
        <f>IF(DAY(SepNed1)=1,SepNed1+3,SepNed1+10)</f>
        <v>42620</v>
      </c>
      <c r="F5" s="10">
        <f>IF(DAY(SepNed1)=1,SepNed1+4,SepNed1+11)</f>
        <v>42621</v>
      </c>
      <c r="G5" s="10">
        <f>IF(DAY(SepNed1)=1,SepNed1+5,SepNed1+12)</f>
        <v>42622</v>
      </c>
      <c r="H5" s="10">
        <f>IF(DAY(SepNed1)=1,SepNed1+6,SepNed1+13)</f>
        <v>42623</v>
      </c>
      <c r="I5" s="10">
        <f>IF(DAY(SepNed1)=1,SepNed1+7,SepNed1+14)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IF(DAY(SepNed1)=1,SepNed1+8,SepNed1+15)</f>
        <v>42625</v>
      </c>
      <c r="D6" s="10">
        <f>IF(DAY(SepNed1)=1,SepNed1+9,SepNed1+16)</f>
        <v>42626</v>
      </c>
      <c r="E6" s="10">
        <f>IF(DAY(SepNed1)=1,SepNed1+10,SepNed1+17)</f>
        <v>42627</v>
      </c>
      <c r="F6" s="10">
        <f>IF(DAY(SepNed1)=1,SepNed1+11,SepNed1+18)</f>
        <v>42628</v>
      </c>
      <c r="G6" s="10">
        <f>IF(DAY(SepNed1)=1,SepNed1+12,SepNed1+19)</f>
        <v>42629</v>
      </c>
      <c r="H6" s="10">
        <f>IF(DAY(SepNed1)=1,SepNed1+13,SepNed1+20)</f>
        <v>42630</v>
      </c>
      <c r="I6" s="10">
        <f>IF(DAY(SepNed1)=1,SepNed1+14,SepNed1+21)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IF(DAY(SepNed1)=1,SepNed1+15,SepNed1+22)</f>
        <v>42632</v>
      </c>
      <c r="D7" s="10">
        <f>IF(DAY(SepNed1)=1,SepNed1+16,SepNed1+23)</f>
        <v>42633</v>
      </c>
      <c r="E7" s="10">
        <f>IF(DAY(SepNed1)=1,SepNed1+17,SepNed1+24)</f>
        <v>42634</v>
      </c>
      <c r="F7" s="10">
        <f>IF(DAY(SepNed1)=1,SepNed1+18,SepNed1+25)</f>
        <v>42635</v>
      </c>
      <c r="G7" s="10">
        <f>IF(DAY(SepNed1)=1,SepNed1+19,SepNed1+26)</f>
        <v>42636</v>
      </c>
      <c r="H7" s="10">
        <f>IF(DAY(SepNed1)=1,SepNed1+20,SepNed1+27)</f>
        <v>42637</v>
      </c>
      <c r="I7" s="10">
        <f>IF(DAY(SepNed1)=1,SepNed1+21,SepNed1+28)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IF(DAY(SepNed1)=1,SepNed1+22,SepNed1+29)</f>
        <v>42639</v>
      </c>
      <c r="D8" s="10">
        <f>IF(DAY(SepNed1)=1,SepNed1+23,SepNed1+30)</f>
        <v>42640</v>
      </c>
      <c r="E8" s="10">
        <f>IF(DAY(SepNed1)=1,SepNed1+24,SepNed1+31)</f>
        <v>42641</v>
      </c>
      <c r="F8" s="10">
        <f>IF(DAY(SepNed1)=1,SepNed1+25,SepNed1+32)</f>
        <v>42642</v>
      </c>
      <c r="G8" s="10">
        <f>IF(DAY(SepNed1)=1,SepNed1+26,SepNed1+33)</f>
        <v>42643</v>
      </c>
      <c r="H8" s="10">
        <f>IF(DAY(SepNed1)=1,SepNed1+27,SepNed1+34)</f>
        <v>42644</v>
      </c>
      <c r="I8" s="10">
        <f>IF(DAY(SepNed1)=1,SepNed1+28,SepNed1+35)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IF(DAY(SepNed1)=1,SepNed1+29,SepNed1+36)</f>
        <v>42646</v>
      </c>
      <c r="D9" s="10">
        <f>IF(DAY(SepNed1)=1,SepNed1+30,SepNed1+37)</f>
        <v>42647</v>
      </c>
      <c r="E9" s="10">
        <f>IF(DAY(SepNed1)=1,SepNed1+31,SepNed1+38)</f>
        <v>42648</v>
      </c>
      <c r="F9" s="10">
        <f>IF(DAY(SepNed1)=1,SepNed1+32,SepNed1+39)</f>
        <v>42649</v>
      </c>
      <c r="G9" s="10">
        <f>IF(DAY(SepNed1)=1,SepNed1+33,SepNed1+40)</f>
        <v>42650</v>
      </c>
      <c r="H9" s="10">
        <f>IF(DAY(SepNed1)=1,SepNed1+34,SepNed1+41)</f>
        <v>42651</v>
      </c>
      <c r="I9" s="10">
        <f>IF(DAY(SepNed1)=1,SepNed1+35,SepNed1+42)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VLOOKUP(DAY(C4),DniPriradeniaÚloh,1,FALSE)=DAY(C4)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Január</vt:lpstr>
      <vt:lpstr>Február</vt:lpstr>
      <vt:lpstr>Marec</vt:lpstr>
      <vt:lpstr>Apríl</vt:lpstr>
      <vt:lpstr>Máj</vt:lpstr>
      <vt:lpstr>Jún</vt:lpstr>
      <vt:lpstr>Júl</vt:lpstr>
      <vt:lpstr>August</vt:lpstr>
      <vt:lpstr>September</vt:lpstr>
      <vt:lpstr>Október</vt:lpstr>
      <vt:lpstr>November</vt:lpstr>
      <vt:lpstr>December</vt:lpstr>
      <vt:lpstr>Apríl!DniPriradeniaÚloh</vt:lpstr>
      <vt:lpstr>August!DniPriradeniaÚloh</vt:lpstr>
      <vt:lpstr>December!DniPriradeniaÚloh</vt:lpstr>
      <vt:lpstr>Február!DniPriradeniaÚloh</vt:lpstr>
      <vt:lpstr>Júl!DniPriradeniaÚloh</vt:lpstr>
      <vt:lpstr>Jún!DniPriradeniaÚloh</vt:lpstr>
      <vt:lpstr>Máj!DniPriradeniaÚloh</vt:lpstr>
      <vt:lpstr>Marec!DniPriradeniaÚloh</vt:lpstr>
      <vt:lpstr>November!DniPriradeniaÚloh</vt:lpstr>
      <vt:lpstr>Október!DniPriradeniaÚloh</vt:lpstr>
      <vt:lpstr>September!DniPriradeniaÚloh</vt:lpstr>
      <vt:lpstr>DniPriradeniaÚloh</vt:lpstr>
      <vt:lpstr>KalendárnyRok</vt:lpstr>
      <vt:lpstr>Apríl!Print_Area</vt:lpstr>
      <vt:lpstr>August!Print_Area</vt:lpstr>
      <vt:lpstr>December!Print_Area</vt:lpstr>
      <vt:lpstr>Február!Print_Area</vt:lpstr>
      <vt:lpstr>Január!Print_Area</vt:lpstr>
      <vt:lpstr>Júl!Print_Area</vt:lpstr>
      <vt:lpstr>Jún!Print_Area</vt:lpstr>
      <vt:lpstr>Máj!Print_Area</vt:lpstr>
      <vt:lpstr>Marec!Print_Area</vt:lpstr>
      <vt:lpstr>November!Print_Area</vt:lpstr>
      <vt:lpstr>Október!Print_Area</vt:lpstr>
      <vt:lpstr>September!Print_Area</vt:lpstr>
      <vt:lpstr>Apríl!TabuľkaDôležitýchDátumov</vt:lpstr>
      <vt:lpstr>August!TabuľkaDôležitýchDátumov</vt:lpstr>
      <vt:lpstr>December!TabuľkaDôležitýchDátumov</vt:lpstr>
      <vt:lpstr>Február!TabuľkaDôležitýchDátumov</vt:lpstr>
      <vt:lpstr>Júl!TabuľkaDôležitýchDátumov</vt:lpstr>
      <vt:lpstr>Jún!TabuľkaDôležitýchDátumov</vt:lpstr>
      <vt:lpstr>Máj!TabuľkaDôležitýchDátumov</vt:lpstr>
      <vt:lpstr>Marec!TabuľkaDôležitýchDátumov</vt:lpstr>
      <vt:lpstr>November!TabuľkaDôležitýchDátumov</vt:lpstr>
      <vt:lpstr>Október!TabuľkaDôležitýchDátumov</vt:lpstr>
      <vt:lpstr>September!TabuľkaDôležitýchDátumov</vt:lpstr>
      <vt:lpstr>TabuľkaDôležitýchDátumov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2015-10-27T11:11:36Z</dcterms:modified>
</cp:coreProperties>
</file>