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23"/>
  <workbookPr filterPrivacy="1"/>
  <xr:revisionPtr revIDLastSave="0" documentId="13_ncr:1_{9EB5A983-659C-4662-BB9D-4B00E63063D4}" xr6:coauthVersionLast="48" xr6:coauthVersionMax="48" xr10:uidLastSave="{00000000-0000-0000-0000-000000000000}"/>
  <bookViews>
    <workbookView xWindow="-120" yWindow="-120" windowWidth="26700" windowHeight="14790" tabRatio="478" xr2:uid="{00000000-000D-0000-FFFF-FFFF00000000}"/>
  </bookViews>
  <sheets>
    <sheet name="Табель на две недели" sheetId="1" r:id="rId1"/>
  </sheets>
  <definedNames>
    <definedName name="_xlnm.Print_Titles" localSheetId="0">'Табель на две недели'!$7:$7</definedName>
    <definedName name="ЗаголовокСтроки5..H24">'Табель на две недели'!$C$24</definedName>
    <definedName name="Название1">ТабельУчетаРабочегоВремени[[#Headers],[День]]</definedName>
    <definedName name="ОбластьЗаголовкаСтроки1..D5">'Табель на две недели'!$B$3</definedName>
    <definedName name="ОбластьЗаголовкаСтроки2..G3">'Табель на две недели'!$F$3</definedName>
    <definedName name="ОбластьЗаголовкаСтроки3..H5">'Табель на две недели'!$F$4</definedName>
    <definedName name="ОбластьЗаголовкаСтроки4..G23">'Табель на две недели'!$C$23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D24" i="1" s="1"/>
  <c r="E22" i="1"/>
  <c r="E24" i="1" s="1"/>
  <c r="F22" i="1"/>
  <c r="F24" i="1" s="1"/>
  <c r="G22" i="1"/>
  <c r="G24" i="1" s="1"/>
  <c r="H24" i="1" l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22" i="1" s="1"/>
  <c r="H4" i="1"/>
  <c r="H5" i="1" l="1"/>
  <c r="C21" i="1"/>
  <c r="B21" i="1" s="1"/>
  <c r="C20" i="1"/>
  <c r="B20" i="1" s="1"/>
  <c r="C19" i="1"/>
  <c r="B19" i="1" s="1"/>
  <c r="C18" i="1"/>
  <c r="B18" i="1" s="1"/>
  <c r="C17" i="1"/>
  <c r="B17" i="1" s="1"/>
  <c r="C16" i="1"/>
  <c r="B16" i="1" s="1"/>
  <c r="C15" i="1"/>
  <c r="B15" i="1" s="1"/>
  <c r="C14" i="1"/>
  <c r="B14" i="1" s="1"/>
  <c r="C13" i="1"/>
  <c r="B13" i="1" s="1"/>
  <c r="C12" i="1"/>
  <c r="B12" i="1" s="1"/>
  <c r="C11" i="1"/>
  <c r="B11" i="1" s="1"/>
  <c r="C10" i="1"/>
  <c r="B10" i="1" s="1"/>
  <c r="C9" i="1"/>
  <c r="B9" i="1" s="1"/>
  <c r="C8" i="1"/>
  <c r="B8" i="1" s="1"/>
</calcChain>
</file>

<file path=xl/sharedStrings.xml><?xml version="1.0" encoding="utf-8"?>
<sst xmlns="http://schemas.openxmlformats.org/spreadsheetml/2006/main" count="23" uniqueCount="20">
  <si>
    <t>Название компании</t>
  </si>
  <si>
    <t>Почтовый адрес, адрес 2, город, регион, почтовый индекс</t>
  </si>
  <si>
    <t>Сотрудник:</t>
  </si>
  <si>
    <t>Электронный адрес сотрудника:</t>
  </si>
  <si>
    <t>Руководитель:</t>
  </si>
  <si>
    <t>День</t>
  </si>
  <si>
    <t>Подпись сотрудника</t>
  </si>
  <si>
    <t>Подпись руководителя</t>
  </si>
  <si>
    <t>Дата</t>
  </si>
  <si>
    <t>Почасовая ставка</t>
  </si>
  <si>
    <t>Всего к оплате</t>
  </si>
  <si>
    <t>Нормативные часы</t>
  </si>
  <si>
    <t>Сверхурочные часы</t>
  </si>
  <si>
    <t>Телефон сотрудника:</t>
  </si>
  <si>
    <t>Дата начала платежного периода:</t>
  </si>
  <si>
    <t>Дата окончания платежного периода:</t>
  </si>
  <si>
    <t>Больничный</t>
  </si>
  <si>
    <t>Табель на неделю с перерывами</t>
  </si>
  <si>
    <t>Отпуск</t>
  </si>
  <si>
    <t>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</si>
</sst>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7" formatCode="#,##0.00\ &quot;₽&quot;;\-#,##0.00\ &quot;₽&quot;"/>
    <numFmt numFmtId="164" formatCode="_(* #,##0_);_(* \(#,##0\);_(* &quot;-&quot;_);_(@_)"/>
    <numFmt numFmtId="165" formatCode="[&lt;=9999999]###\-####;\(###\)\ ###\-####"/>
    <numFmt numFmtId="166" formatCode="_-* #,##0\ &quot;lei&quot;_-;\-* #,##0\ &quot;lei&quot;_-;_-* &quot;-&quot;\ &quot;lei&quot;_-;_-@_-"/>
    <numFmt numFmtId="167" formatCode="_-* #,##0.00\ _₽_-;\-* #,##0.00\ _₽_-;_-* &quot;-&quot;??\ _₽_-;_-@_-"/>
  </numFmts>
  <fonts count="20" x14ac:knownFonts="1">
    <font>
      <sz val="11"/>
      <color theme="1" tint="0.14996795556505021"/>
      <name val="Constantia"/>
      <family val="1"/>
      <scheme val="minor"/>
    </font>
    <font>
      <sz val="11"/>
      <color theme="1"/>
      <name val="Constantia"/>
      <family val="2"/>
      <scheme val="minor"/>
    </font>
    <font>
      <sz val="10"/>
      <name val="Constantia"/>
      <family val="2"/>
      <scheme val="minor"/>
    </font>
    <font>
      <sz val="10"/>
      <color theme="7" tint="-0.249977111117893"/>
      <name val="Arial"/>
      <family val="2"/>
    </font>
    <font>
      <sz val="11"/>
      <color theme="0"/>
      <name val="Constantia"/>
      <family val="2"/>
      <scheme val="minor"/>
    </font>
    <font>
      <sz val="11"/>
      <name val="Constantia"/>
      <family val="1"/>
      <scheme val="minor"/>
    </font>
    <font>
      <sz val="22"/>
      <color theme="7"/>
      <name val="Constantia"/>
      <family val="2"/>
      <scheme val="major"/>
    </font>
    <font>
      <sz val="11"/>
      <color theme="7" tint="-0.24994659260841701"/>
      <name val="Constantia"/>
      <family val="2"/>
      <scheme val="minor"/>
    </font>
    <font>
      <sz val="11"/>
      <color theme="1" tint="0.14996795556505021"/>
      <name val="Constantia"/>
      <family val="1"/>
      <scheme val="minor"/>
    </font>
    <font>
      <sz val="11"/>
      <color theme="7" tint="-0.24994659260841701"/>
      <name val="Constantia"/>
      <family val="1"/>
      <scheme val="minor"/>
    </font>
    <font>
      <b/>
      <sz val="11"/>
      <color theme="1"/>
      <name val="Constantia"/>
      <family val="2"/>
      <scheme val="minor"/>
    </font>
    <font>
      <sz val="11"/>
      <color rgb="FF006100"/>
      <name val="Constantia"/>
      <family val="2"/>
      <scheme val="minor"/>
    </font>
    <font>
      <sz val="11"/>
      <color rgb="FF9C0006"/>
      <name val="Constantia"/>
      <family val="2"/>
      <scheme val="minor"/>
    </font>
    <font>
      <sz val="11"/>
      <color rgb="FF9C5700"/>
      <name val="Constantia"/>
      <family val="2"/>
      <scheme val="minor"/>
    </font>
    <font>
      <sz val="11"/>
      <color rgb="FF3F3F76"/>
      <name val="Constantia"/>
      <family val="2"/>
      <scheme val="minor"/>
    </font>
    <font>
      <b/>
      <sz val="11"/>
      <color rgb="FF3F3F3F"/>
      <name val="Constantia"/>
      <family val="2"/>
      <scheme val="minor"/>
    </font>
    <font>
      <b/>
      <sz val="11"/>
      <color rgb="FFFA7D00"/>
      <name val="Constantia"/>
      <family val="2"/>
      <scheme val="minor"/>
    </font>
    <font>
      <sz val="11"/>
      <color rgb="FFFA7D00"/>
      <name val="Constantia"/>
      <family val="2"/>
      <scheme val="minor"/>
    </font>
    <font>
      <b/>
      <sz val="11"/>
      <color theme="0"/>
      <name val="Constantia"/>
      <family val="2"/>
      <scheme val="minor"/>
    </font>
    <font>
      <sz val="11"/>
      <color rgb="FFFF0000"/>
      <name val="Constanti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theme="7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horizontal="left" vertical="center" indent="1"/>
    </xf>
    <xf numFmtId="0" fontId="9" fillId="0" borderId="0" applyNumberFormat="0" applyFill="0" applyBorder="0" applyAlignment="0" applyProtection="0">
      <alignment vertical="top"/>
      <protection locked="0"/>
    </xf>
    <xf numFmtId="0" fontId="6" fillId="0" borderId="1" applyNumberFormat="0" applyFill="0" applyProtection="0">
      <alignment vertical="center"/>
    </xf>
    <xf numFmtId="0" fontId="7" fillId="0" borderId="0" applyNumberFormat="0" applyFill="0" applyProtection="0">
      <alignment horizontal="left" vertical="center" wrapText="1" indent="1"/>
    </xf>
    <xf numFmtId="0" fontId="7" fillId="0" borderId="0" applyNumberFormat="0" applyFill="0" applyProtection="0">
      <alignment horizontal="right" vertical="center" wrapText="1"/>
    </xf>
    <xf numFmtId="0" fontId="7" fillId="0" borderId="2" applyNumberFormat="0" applyFill="0" applyProtection="0">
      <alignment horizontal="left" vertical="center" indent="1"/>
    </xf>
    <xf numFmtId="0" fontId="7" fillId="0" borderId="3" applyNumberFormat="0" applyFill="0" applyProtection="0">
      <alignment horizontal="right" vertical="center" wrapText="1" indent="1"/>
    </xf>
    <xf numFmtId="0" fontId="7" fillId="0" borderId="4" applyNumberFormat="0" applyFill="0" applyProtection="0">
      <alignment horizontal="left" vertical="top" indent="1"/>
    </xf>
    <xf numFmtId="0" fontId="4" fillId="2" borderId="6" applyNumberFormat="0" applyAlignment="0" applyProtection="0"/>
    <xf numFmtId="0" fontId="10" fillId="3" borderId="6" applyNumberFormat="0" applyAlignment="0" applyProtection="0"/>
    <xf numFmtId="14" fontId="5" fillId="0" borderId="0" applyFont="0" applyFill="0" applyBorder="0">
      <alignment horizontal="right" vertical="center" indent="1"/>
    </xf>
    <xf numFmtId="0" fontId="9" fillId="0" borderId="0" applyNumberFormat="0" applyFill="0" applyBorder="0" applyAlignment="0" applyProtection="0">
      <alignment horizontal="left" vertical="center" indent="1"/>
    </xf>
    <xf numFmtId="0" fontId="8" fillId="0" borderId="0" applyNumberFormat="0" applyFont="0" applyFill="0" applyBorder="0">
      <alignment horizontal="center" vertical="center"/>
    </xf>
    <xf numFmtId="165" fontId="5" fillId="0" borderId="0" applyFont="0" applyFill="0" applyBorder="0">
      <alignment horizontal="right" vertical="center" indent="1"/>
    </xf>
    <xf numFmtId="167" fontId="8" fillId="0" borderId="0" applyFont="0" applyFill="0" applyBorder="0" applyProtection="0">
      <alignment horizontal="right" vertical="center" indent="2"/>
    </xf>
    <xf numFmtId="7" fontId="8" fillId="0" borderId="0" applyFont="0" applyFill="0" applyBorder="0" applyAlignment="0" applyProtection="0"/>
    <xf numFmtId="0" fontId="4" fillId="4" borderId="5" applyNumberFormat="0" applyAlignment="0" applyProtection="0"/>
    <xf numFmtId="16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7" applyNumberFormat="0" applyAlignment="0" applyProtection="0"/>
    <xf numFmtId="0" fontId="15" fillId="9" borderId="8" applyNumberFormat="0" applyAlignment="0" applyProtection="0"/>
    <xf numFmtId="0" fontId="16" fillId="9" borderId="7" applyNumberFormat="0" applyAlignment="0" applyProtection="0"/>
    <xf numFmtId="0" fontId="17" fillId="0" borderId="9" applyNumberFormat="0" applyFill="0" applyAlignment="0" applyProtection="0"/>
    <xf numFmtId="0" fontId="18" fillId="10" borderId="10" applyNumberFormat="0" applyAlignment="0" applyProtection="0"/>
    <xf numFmtId="0" fontId="19" fillId="0" borderId="0" applyNumberFormat="0" applyFill="0" applyBorder="0" applyAlignment="0" applyProtection="0"/>
    <xf numFmtId="0" fontId="8" fillId="11" borderId="11" applyNumberFormat="0" applyFont="0" applyAlignment="0" applyProtection="0"/>
    <xf numFmtId="0" fontId="10" fillId="0" borderId="12" applyNumberFormat="0" applyFill="0" applyAlignment="0" applyProtection="0"/>
    <xf numFmtId="0" fontId="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2">
    <xf numFmtId="0" fontId="0" fillId="0" borderId="0" xfId="0">
      <alignment horizontal="left" vertical="center" indent="1"/>
    </xf>
    <xf numFmtId="0" fontId="2" fillId="0" borderId="0" xfId="0" applyFo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6" fillId="0" borderId="1" xfId="2" applyFill="1">
      <alignment vertical="center"/>
    </xf>
    <xf numFmtId="0" fontId="7" fillId="0" borderId="2" xfId="5" applyFill="1">
      <alignment horizontal="left" vertical="center" indent="1"/>
    </xf>
    <xf numFmtId="14" fontId="7" fillId="0" borderId="3" xfId="10" applyFont="1" applyFill="1" applyBorder="1" applyAlignment="1">
      <alignment horizontal="right" vertical="center" wrapText="1" indent="1"/>
    </xf>
    <xf numFmtId="0" fontId="0" fillId="0" borderId="0" xfId="12" applyFont="1">
      <alignment horizontal="center" vertical="center"/>
    </xf>
    <xf numFmtId="2" fontId="10" fillId="3" borderId="6" xfId="9" applyNumberFormat="1" applyAlignment="1">
      <alignment horizontal="center" vertical="center"/>
    </xf>
    <xf numFmtId="0" fontId="7" fillId="0" borderId="4" xfId="7" applyFill="1">
      <alignment horizontal="left" vertical="top" indent="1"/>
    </xf>
    <xf numFmtId="2" fontId="10" fillId="3" borderId="6" xfId="9" applyNumberFormat="1" applyAlignment="1">
      <alignment horizontal="right" vertical="center" indent="1"/>
    </xf>
    <xf numFmtId="0" fontId="10" fillId="3" borderId="6" xfId="9" applyAlignment="1">
      <alignment horizontal="left" vertical="center" indent="1"/>
    </xf>
    <xf numFmtId="0" fontId="4" fillId="2" borderId="6" xfId="8" applyAlignment="1">
      <alignment horizontal="left" vertical="center" indent="1"/>
    </xf>
    <xf numFmtId="7" fontId="4" fillId="2" borderId="6" xfId="15" applyFont="1" applyFill="1" applyBorder="1" applyAlignment="1">
      <alignment horizontal="right" vertical="center" indent="1"/>
    </xf>
    <xf numFmtId="7" fontId="10" fillId="3" borderId="6" xfId="15" applyFont="1" applyFill="1" applyBorder="1" applyAlignment="1">
      <alignment horizontal="right" vertical="center" indent="1"/>
    </xf>
    <xf numFmtId="167" fontId="0" fillId="0" borderId="0" xfId="14" applyFont="1" applyAlignment="1">
      <alignment horizontal="center" vertical="center"/>
    </xf>
    <xf numFmtId="167" fontId="0" fillId="0" borderId="0" xfId="14" applyFont="1" applyFill="1" applyBorder="1">
      <alignment horizontal="right" vertical="center" indent="2"/>
    </xf>
    <xf numFmtId="0" fontId="4" fillId="2" borderId="6" xfId="8" applyAlignment="1">
      <alignment vertical="center"/>
    </xf>
    <xf numFmtId="14" fontId="0" fillId="0" borderId="0" xfId="10" applyFont="1">
      <alignment horizontal="right" vertical="center" indent="1"/>
    </xf>
    <xf numFmtId="167" fontId="0" fillId="0" borderId="0" xfId="0" applyNumberFormat="1" applyAlignment="1">
      <alignment horizontal="right" vertical="center" indent="2"/>
    </xf>
    <xf numFmtId="0" fontId="6" fillId="0" borderId="1" xfId="2" applyFill="1">
      <alignment vertical="center"/>
    </xf>
    <xf numFmtId="0" fontId="7" fillId="0" borderId="4" xfId="7" applyFill="1">
      <alignment horizontal="left" vertical="top" indent="1"/>
    </xf>
    <xf numFmtId="165" fontId="7" fillId="0" borderId="3" xfId="13" applyFont="1" applyFill="1" applyBorder="1">
      <alignment horizontal="right" vertical="center" indent="1"/>
    </xf>
    <xf numFmtId="0" fontId="0" fillId="0" borderId="0" xfId="0">
      <alignment horizontal="left" vertical="center" indent="1"/>
    </xf>
    <xf numFmtId="0" fontId="7" fillId="0" borderId="0" xfId="3" applyAlignment="1">
      <alignment horizontal="left" vertical="top" wrapText="1"/>
    </xf>
    <xf numFmtId="0" fontId="7" fillId="0" borderId="2" xfId="5" applyFill="1">
      <alignment horizontal="left" vertical="center" indent="1"/>
    </xf>
    <xf numFmtId="0" fontId="7" fillId="0" borderId="3" xfId="6" applyFill="1">
      <alignment horizontal="right" vertical="center" wrapText="1" indent="1"/>
    </xf>
    <xf numFmtId="0" fontId="9" fillId="0" borderId="3" xfId="1" applyFill="1" applyBorder="1" applyAlignment="1" applyProtection="1">
      <alignment horizontal="right" vertical="center" wrapText="1" indent="1"/>
    </xf>
    <xf numFmtId="0" fontId="7" fillId="0" borderId="0" xfId="4" applyFill="1" applyAlignment="1">
      <alignment horizontal="right" vertical="top" wrapText="1"/>
    </xf>
    <xf numFmtId="14" fontId="0" fillId="0" borderId="0" xfId="10" applyNumberFormat="1" applyFont="1" applyFill="1" applyBorder="1">
      <alignment horizontal="right" vertical="center" indent="1"/>
    </xf>
  </cellXfs>
  <cellStyles count="52">
    <cellStyle name="20% — акцент1" xfId="32" builtinId="30" customBuiltin="1"/>
    <cellStyle name="20% — акцент2" xfId="36" builtinId="34" customBuiltin="1"/>
    <cellStyle name="20% — акцент3" xfId="40" builtinId="38" customBuiltin="1"/>
    <cellStyle name="20% — акцент4" xfId="43" builtinId="42" customBuiltin="1"/>
    <cellStyle name="20% — акцент5" xfId="47" builtinId="46" customBuiltin="1"/>
    <cellStyle name="20% — акцент6" xfId="50" builtinId="50" customBuiltin="1"/>
    <cellStyle name="40% — акцент1" xfId="33" builtinId="31" customBuiltin="1"/>
    <cellStyle name="40% — акцент2" xfId="37" builtinId="35" customBuiltin="1"/>
    <cellStyle name="40% — акцент3" xfId="41" builtinId="39" customBuiltin="1"/>
    <cellStyle name="40% — акцент4" xfId="44" builtinId="43" customBuiltin="1"/>
    <cellStyle name="40% — акцент5" xfId="48" builtinId="47" customBuiltin="1"/>
    <cellStyle name="40% — акцент6" xfId="51" builtinId="51" customBuiltin="1"/>
    <cellStyle name="60% — акцент1" xfId="34" builtinId="32" customBuiltin="1"/>
    <cellStyle name="60% — акцент2" xfId="38" builtinId="36" customBuiltin="1"/>
    <cellStyle name="60% — акцент3" xfId="42" builtinId="40" customBuiltin="1"/>
    <cellStyle name="60% — акцент4" xfId="45" builtinId="44" customBuiltin="1"/>
    <cellStyle name="60% — акцент5" xfId="49" builtinId="48" customBuiltin="1"/>
    <cellStyle name="60% — акцент6" xfId="9" builtinId="52" customBuiltin="1"/>
    <cellStyle name="Акцент1" xfId="31" builtinId="29" customBuiltin="1"/>
    <cellStyle name="Акцент2" xfId="35" builtinId="33" customBuiltin="1"/>
    <cellStyle name="Акцент3" xfId="39" builtinId="37" customBuiltin="1"/>
    <cellStyle name="Акцент4" xfId="8" builtinId="41" customBuiltin="1"/>
    <cellStyle name="Акцент5" xfId="46" builtinId="45" customBuiltin="1"/>
    <cellStyle name="Акцент6" xfId="16" builtinId="49" customBuiltin="1"/>
    <cellStyle name="Ввод " xfId="23" builtinId="20" customBuiltin="1"/>
    <cellStyle name="Вывод" xfId="24" builtinId="21" customBuiltin="1"/>
    <cellStyle name="Вычисление" xfId="25" builtinId="22" customBuiltin="1"/>
    <cellStyle name="Гиперссылка" xfId="1" builtinId="8" customBuiltin="1"/>
    <cellStyle name="Дата" xfId="10" xr:uid="{00000000-0005-0000-0000-000005000000}"/>
    <cellStyle name="Денежный" xfId="15" builtinId="4" customBuiltin="1"/>
    <cellStyle name="Денежный [0]" xfId="18" builtinId="7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Заголовок таблицы" xfId="12" xr:uid="{00000000-0005-0000-0000-00000F000000}"/>
    <cellStyle name="Итог" xfId="30" builtinId="25" customBuiltin="1"/>
    <cellStyle name="Контрольная ячейка" xfId="27" builtinId="23" customBuiltin="1"/>
    <cellStyle name="Название" xfId="2" builtinId="15" customBuiltin="1"/>
    <cellStyle name="Нейтральный" xfId="22" builtinId="28" customBuiltin="1"/>
    <cellStyle name="Обычный" xfId="0" builtinId="0" customBuiltin="1"/>
    <cellStyle name="Открывавшаяся гиперссылка" xfId="11" builtinId="9" customBuiltin="1"/>
    <cellStyle name="Плохой" xfId="21" builtinId="27" customBuiltin="1"/>
    <cellStyle name="Пояснение" xfId="7" builtinId="53" customBuiltin="1"/>
    <cellStyle name="Примечание" xfId="29" builtinId="10" customBuiltin="1"/>
    <cellStyle name="Процентный" xfId="19" builtinId="5" customBuiltin="1"/>
    <cellStyle name="Связанная ячейка" xfId="26" builtinId="24" customBuiltin="1"/>
    <cellStyle name="Текст предупреждения" xfId="28" builtinId="11" customBuiltin="1"/>
    <cellStyle name="Телефон" xfId="13" xr:uid="{00000000-0005-0000-0000-00000E000000}"/>
    <cellStyle name="Финансовый" xfId="14" builtinId="3" customBuiltin="1"/>
    <cellStyle name="Финансовый [0]" xfId="17" builtinId="6" customBuiltin="1"/>
    <cellStyle name="Хороший" xfId="20" builtinId="26" customBuiltin="1"/>
  </cellStyles>
  <dxfs count="12">
    <dxf>
      <numFmt numFmtId="167" formatCode="_-* #,##0.00\ _₽_-;\-* #,##0.00\ _₽_-;_-* &quot;-&quot;??\ _₽_-;_-@_-"/>
      <alignment horizontal="right" vertical="center" textRotation="0" wrapText="0" indent="2" justifyLastLine="0" shrinkToFit="0" readingOrder="0"/>
    </dxf>
    <dxf>
      <numFmt numFmtId="167" formatCode="_-* #,##0.00\ _₽_-;\-* #,##0.00\ _₽_-;_-* &quot;-&quot;??\ _₽_-;_-@_-"/>
      <alignment horizontal="right" vertical="center" textRotation="0" wrapText="0" indent="2" justifyLastLine="0" shrinkToFit="0" readingOrder="0"/>
    </dxf>
    <dxf>
      <numFmt numFmtId="167" formatCode="_-* #,##0.00\ _₽_-;\-* #,##0.00\ _₽_-;_-* &quot;-&quot;??\ _₽_-;_-@_-"/>
      <alignment horizontal="right" vertical="center" textRotation="0" wrapText="0" indent="2" justifyLastLine="0" shrinkToFit="0" readingOrder="0"/>
    </dxf>
    <dxf>
      <numFmt numFmtId="167" formatCode="_-* #,##0.00\ _₽_-;\-* #,##0.00\ _₽_-;_-* &quot;-&quot;??\ _₽_-;_-@_-"/>
      <alignment horizontal="right" vertical="center" textRotation="0" wrapText="0" indent="2" justifyLastLine="0" shrinkToFit="0" readingOrder="0"/>
    </dxf>
    <dxf>
      <numFmt numFmtId="167" formatCode="_-* #,##0.00\ _₽_-;\-* #,##0.00\ _₽_-;_-* &quot;-&quot;??\ _₽_-;_-@_-"/>
      <alignment horizontal="right" vertical="center" textRotation="0" wrapText="0" indent="2" justifyLastLine="0" shrinkToFit="0" readingOrder="0"/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onstantia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color theme="1" tint="0.14996795556505021"/>
      </font>
      <fill>
        <patternFill>
          <bgColor theme="9" tint="0.59996337778862885"/>
        </patternFill>
      </fill>
      <border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14996795556505021"/>
      </font>
      <fill>
        <patternFill>
          <bgColor theme="9" tint="0.79998168889431442"/>
        </patternFill>
      </fill>
      <border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1" tint="0.14996795556505021"/>
      </font>
    </dxf>
    <dxf>
      <font>
        <b val="0"/>
        <i val="0"/>
        <color theme="0"/>
      </font>
      <fill>
        <patternFill>
          <bgColor theme="7"/>
        </patternFill>
      </fill>
      <border>
        <top style="medium">
          <color theme="0"/>
        </top>
        <bottom style="medium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0"/>
      </font>
      <fill>
        <patternFill>
          <bgColor theme="7"/>
        </patternFill>
      </fill>
      <border>
        <bottom style="medium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PivotStyle="PivotStyleLight16">
    <tableStyle name="Табель на две недели" pivot="0" count="5" xr9:uid="{00000000-0011-0000-FFFF-FFFF00000000}">
      <tableStyleElement type="headerRow" dxfId="11"/>
      <tableStyleElement type="totalRow" dxfId="10"/>
      <tableStyleElement type="firstColumn" dxfId="9"/>
      <tableStyleElement type="firstRowStripe" dxfId="8"/>
      <tableStyleElement type="secondRowStripe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ельУчетаРабочегоВремени" displayName="ТабельУчетаРабочегоВремени" ref="B7:H22" totalsRowCount="1">
  <autoFilter ref="B7:H21" xr:uid="{00000000-0009-0000-0100-000001000000}"/>
  <tableColumns count="7">
    <tableColumn id="1" xr3:uid="{00000000-0010-0000-0000-000001000000}" name="День" dataDxfId="6">
      <calculatedColumnFormula>IFERROR(TEXT(ТабельУчетаРабочегоВремени[[#This Row],[Дата]],"aaaa"), "")</calculatedColumnFormula>
    </tableColumn>
    <tableColumn id="3" xr3:uid="{00000000-0010-0000-0000-000003000000}" name="Дата" totalsRowLabel="Итог" dataDxfId="5"/>
    <tableColumn id="4" xr3:uid="{00000000-0010-0000-0000-000004000000}" name="Нормативные часы" totalsRowFunction="sum" totalsRowDxfId="4" dataCellStyle="Финансовый"/>
    <tableColumn id="5" xr3:uid="{00000000-0010-0000-0000-000005000000}" name="Сверхурочные часы" totalsRowFunction="sum" totalsRowDxfId="3" dataCellStyle="Финансовый"/>
    <tableColumn id="13" xr3:uid="{00000000-0010-0000-0000-00000D000000}" name="Больничный" totalsRowFunction="sum" totalsRowDxfId="2" dataCellStyle="Финансовый"/>
    <tableColumn id="12" xr3:uid="{00000000-0010-0000-0000-00000C000000}" name="Отпуск" totalsRowFunction="sum" totalsRowDxfId="1" dataCellStyle="Финансовый"/>
    <tableColumn id="11" xr3:uid="{00000000-0010-0000-0000-00000B000000}" name="Итог" totalsRowFunction="sum" totalsRowDxfId="0" dataCellStyle="Финансовый">
      <calculatedColumnFormula>IFERROR(SUM(D8:G8), "")</calculatedColumnFormula>
    </tableColumn>
  </tableColumns>
  <tableStyleInfo name="Табель на две недели" showFirstColumn="1" showLastColumn="0" showRowStripes="1" showColumnStripes="0"/>
  <extLst>
    <ext xmlns:x14="http://schemas.microsoft.com/office/spreadsheetml/2009/9/main" uri="{504A1905-F514-4f6f-8877-14C23A59335A}">
      <x14:table altTextSummary="Введите день, дату, нормативные часы, сверхурочные часы, часы больничных и часы отпусков. Общее количество часов и сумма к оплате вычисляются автоматически"/>
    </ext>
  </extLst>
</table>
</file>

<file path=xl/theme/theme11.xml><?xml version="1.0" encoding="utf-8"?>
<a:theme xmlns:a="http://schemas.openxmlformats.org/drawingml/2006/main" name="Currency">
  <a:themeElements>
    <a:clrScheme name="Currency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Currency">
      <a:maj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Currency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110000"/>
              </a:schemeClr>
            </a:gs>
            <a:gs pos="47500">
              <a:schemeClr val="phClr">
                <a:tint val="35000"/>
                <a:satMod val="110000"/>
              </a:schemeClr>
            </a:gs>
            <a:gs pos="58500">
              <a:schemeClr val="phClr">
                <a:tint val="35000"/>
                <a:satMod val="110000"/>
              </a:schemeClr>
            </a:gs>
            <a:gs pos="100000">
              <a:schemeClr val="phClr">
                <a:tint val="8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2000"/>
                <a:satMod val="105000"/>
              </a:schemeClr>
            </a:gs>
            <a:gs pos="47500">
              <a:schemeClr val="phClr">
                <a:shade val="89000"/>
                <a:satMod val="105000"/>
              </a:schemeClr>
            </a:gs>
            <a:gs pos="58500">
              <a:schemeClr val="phClr">
                <a:shade val="89000"/>
                <a:satMod val="105000"/>
              </a:schemeClr>
            </a:gs>
            <a:gs pos="100000">
              <a:schemeClr val="phClr">
                <a:shade val="52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60000" cap="flat" cmpd="thickThin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50800" dist="63500" dir="5400000" algn="r" rotWithShape="0">
              <a:srgbClr val="000000">
                <a:alpha val="65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extrusionH="63500" contourW="38100" prstMaterial="flat">
            <a:bevelT w="50800" h="635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20000"/>
                <a:satMod val="350000"/>
              </a:schemeClr>
            </a:gs>
          </a:gsLst>
          <a:path path="circle">
            <a:fillToRect l="100000" t="100000"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tint val="90000"/>
                <a:satMod val="120000"/>
              </a:schemeClr>
              <a:schemeClr val="phClr">
                <a:tint val="84000"/>
                <a:shade val="97000"/>
                <a:satMod val="130000"/>
              </a:schemeClr>
            </a:duotone>
          </a:blip>
          <a:tile tx="0" ty="0" sx="60000" sy="60000" flip="none" algn="t"/>
        </a:blip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6"/>
    <pageSetUpPr fitToPage="1"/>
  </sheetPr>
  <dimension ref="A1:H28"/>
  <sheetViews>
    <sheetView showGridLines="0" showZeros="0" tabSelected="1" workbookViewId="0"/>
  </sheetViews>
  <sheetFormatPr defaultRowHeight="30" customHeight="1" x14ac:dyDescent="0.25"/>
  <cols>
    <col min="1" max="1" width="2.375" customWidth="1"/>
    <col min="2" max="2" width="16.625" customWidth="1"/>
    <col min="3" max="3" width="20.125" customWidth="1"/>
    <col min="4" max="4" width="24.75" customWidth="1"/>
    <col min="5" max="5" width="24" customWidth="1"/>
    <col min="6" max="6" width="23.375" customWidth="1"/>
    <col min="7" max="7" width="20.625" customWidth="1"/>
    <col min="8" max="8" width="20" customWidth="1"/>
    <col min="9" max="9" width="2.625" customWidth="1"/>
    <col min="10" max="11" width="9.25" customWidth="1"/>
    <col min="12" max="12" width="14.25" customWidth="1"/>
  </cols>
  <sheetData>
    <row r="1" spans="1:8" ht="35.1" customHeight="1" x14ac:dyDescent="0.25">
      <c r="B1" s="22" t="s">
        <v>0</v>
      </c>
      <c r="C1" s="22"/>
      <c r="D1" s="22"/>
      <c r="E1" s="22"/>
      <c r="F1" s="22"/>
      <c r="G1" s="6"/>
      <c r="H1" s="6"/>
    </row>
    <row r="2" spans="1:8" ht="72.75" customHeight="1" x14ac:dyDescent="0.25">
      <c r="A2" s="3"/>
      <c r="B2" s="26" t="s">
        <v>1</v>
      </c>
      <c r="C2" s="26"/>
      <c r="D2" s="26"/>
      <c r="E2" s="26"/>
      <c r="F2" s="26"/>
      <c r="G2" s="30" t="s">
        <v>17</v>
      </c>
      <c r="H2" s="30"/>
    </row>
    <row r="3" spans="1:8" ht="20.100000000000001" customHeight="1" x14ac:dyDescent="0.25">
      <c r="A3" s="2"/>
      <c r="B3" s="27" t="s">
        <v>2</v>
      </c>
      <c r="C3" s="27"/>
      <c r="D3" s="28"/>
      <c r="E3" s="28"/>
      <c r="F3" s="7" t="s">
        <v>13</v>
      </c>
      <c r="G3" s="24"/>
      <c r="H3" s="24"/>
    </row>
    <row r="4" spans="1:8" ht="20.100000000000001" customHeight="1" x14ac:dyDescent="0.25">
      <c r="A4" s="2"/>
      <c r="B4" s="27" t="s">
        <v>3</v>
      </c>
      <c r="C4" s="27"/>
      <c r="D4" s="29"/>
      <c r="E4" s="28"/>
      <c r="F4" s="7" t="s">
        <v>14</v>
      </c>
      <c r="G4" s="7"/>
      <c r="H4" s="8">
        <f ca="1">TODAY()</f>
        <v>44706</v>
      </c>
    </row>
    <row r="5" spans="1:8" ht="20.100000000000001" customHeight="1" x14ac:dyDescent="0.25">
      <c r="B5" s="27" t="s">
        <v>4</v>
      </c>
      <c r="C5" s="27"/>
      <c r="D5" s="28"/>
      <c r="E5" s="28"/>
      <c r="F5" s="7" t="s">
        <v>15</v>
      </c>
      <c r="G5" s="7"/>
      <c r="H5" s="8">
        <f ca="1">IF($H$4="","",$H$4+13)</f>
        <v>44719</v>
      </c>
    </row>
    <row r="6" spans="1:8" ht="15" customHeight="1" x14ac:dyDescent="0.25">
      <c r="B6" s="1"/>
      <c r="C6" s="1"/>
      <c r="D6" s="1"/>
      <c r="E6" s="1"/>
      <c r="F6" s="1"/>
      <c r="G6" s="1"/>
      <c r="H6" s="1"/>
    </row>
    <row r="7" spans="1:8" ht="30" customHeight="1" x14ac:dyDescent="0.25">
      <c r="A7" s="2"/>
      <c r="B7" t="s">
        <v>5</v>
      </c>
      <c r="C7" s="9" t="s">
        <v>8</v>
      </c>
      <c r="D7" s="17" t="s">
        <v>11</v>
      </c>
      <c r="E7" s="9" t="s">
        <v>12</v>
      </c>
      <c r="F7" s="9" t="s">
        <v>16</v>
      </c>
      <c r="G7" s="9" t="s">
        <v>18</v>
      </c>
      <c r="H7" s="9" t="s">
        <v>19</v>
      </c>
    </row>
    <row r="8" spans="1:8" ht="30" customHeight="1" x14ac:dyDescent="0.25">
      <c r="A8" s="2"/>
      <c r="B8" t="str">
        <f ca="1">IFERROR(TEXT(ТабельУчетаРабочегоВремени[[#This Row],[Дата]],"aaaa"), "")</f>
        <v>среда</v>
      </c>
      <c r="C8" s="31">
        <f ca="1">H4</f>
        <v>44706</v>
      </c>
      <c r="D8" s="18">
        <v>8</v>
      </c>
      <c r="E8" s="18"/>
      <c r="F8" s="18"/>
      <c r="G8" s="18"/>
      <c r="H8" s="18">
        <f>IFERROR(SUM(D8:G8), "")</f>
        <v>8</v>
      </c>
    </row>
    <row r="9" spans="1:8" ht="30" customHeight="1" x14ac:dyDescent="0.25">
      <c r="A9" s="2"/>
      <c r="B9" t="str">
        <f ca="1">IFERROR(TEXT(ТабельУчетаРабочегоВремени[[#This Row],[Дата]],"aaaa"), "")</f>
        <v>четверг</v>
      </c>
      <c r="C9" s="31">
        <f ca="1">IF($H$4="","",$H$4+1)</f>
        <v>44707</v>
      </c>
      <c r="D9" s="18">
        <v>8</v>
      </c>
      <c r="E9" s="18">
        <v>2</v>
      </c>
      <c r="F9" s="18"/>
      <c r="G9" s="18"/>
      <c r="H9" s="18">
        <f t="shared" ref="H9:H21" si="0">IFERROR(SUM(D9:G9), "")</f>
        <v>10</v>
      </c>
    </row>
    <row r="10" spans="1:8" ht="30" customHeight="1" x14ac:dyDescent="0.25">
      <c r="A10" s="2"/>
      <c r="B10" t="str">
        <f ca="1">IFERROR(TEXT(ТабельУчетаРабочегоВремени[[#This Row],[Дата]],"aaaa"), "")</f>
        <v>пятница</v>
      </c>
      <c r="C10" s="31">
        <f ca="1">IF($H$4="","",$H$4+2)</f>
        <v>44708</v>
      </c>
      <c r="D10" s="18"/>
      <c r="E10" s="18"/>
      <c r="F10" s="18">
        <v>8</v>
      </c>
      <c r="G10" s="18"/>
      <c r="H10" s="18">
        <f t="shared" si="0"/>
        <v>8</v>
      </c>
    </row>
    <row r="11" spans="1:8" ht="30" customHeight="1" x14ac:dyDescent="0.25">
      <c r="A11" s="2"/>
      <c r="B11" t="str">
        <f ca="1">IFERROR(TEXT(ТабельУчетаРабочегоВремени[[#This Row],[Дата]],"aaaa"), "")</f>
        <v>суббота</v>
      </c>
      <c r="C11" s="31">
        <f ca="1">IF($H$4="","",$H$4+3)</f>
        <v>44709</v>
      </c>
      <c r="D11" s="18"/>
      <c r="E11" s="18"/>
      <c r="F11" s="18"/>
      <c r="G11" s="18">
        <v>8</v>
      </c>
      <c r="H11" s="18">
        <f t="shared" si="0"/>
        <v>8</v>
      </c>
    </row>
    <row r="12" spans="1:8" ht="30" customHeight="1" x14ac:dyDescent="0.25">
      <c r="A12" s="2"/>
      <c r="B12" t="str">
        <f ca="1">IFERROR(TEXT(ТабельУчетаРабочегоВремени[[#This Row],[Дата]],"aaaa"), "")</f>
        <v>воскресенье</v>
      </c>
      <c r="C12" s="31">
        <f ca="1">IF($H$4="","",$H$4+4)</f>
        <v>44710</v>
      </c>
      <c r="D12" s="18"/>
      <c r="E12" s="18"/>
      <c r="F12" s="18"/>
      <c r="G12" s="18"/>
      <c r="H12" s="18">
        <f t="shared" si="0"/>
        <v>0</v>
      </c>
    </row>
    <row r="13" spans="1:8" ht="30" customHeight="1" x14ac:dyDescent="0.25">
      <c r="A13" s="2"/>
      <c r="B13" t="str">
        <f ca="1">IFERROR(TEXT(ТабельУчетаРабочегоВремени[[#This Row],[Дата]],"aaaa"), "")</f>
        <v>понедельник</v>
      </c>
      <c r="C13" s="31">
        <f ca="1">IF($H$4="","",$H$4+5)</f>
        <v>44711</v>
      </c>
      <c r="D13" s="18"/>
      <c r="E13" s="18"/>
      <c r="F13" s="18"/>
      <c r="G13" s="18"/>
      <c r="H13" s="18">
        <f t="shared" si="0"/>
        <v>0</v>
      </c>
    </row>
    <row r="14" spans="1:8" ht="30" customHeight="1" x14ac:dyDescent="0.25">
      <c r="A14" s="2"/>
      <c r="B14" t="str">
        <f ca="1">IFERROR(TEXT(ТабельУчетаРабочегоВремени[[#This Row],[Дата]],"aaaa"), "")</f>
        <v>вторник</v>
      </c>
      <c r="C14" s="31">
        <f ca="1">IF($H$4="","",$H$4+6)</f>
        <v>44712</v>
      </c>
      <c r="D14" s="18"/>
      <c r="E14" s="18"/>
      <c r="F14" s="18"/>
      <c r="G14" s="18"/>
      <c r="H14" s="18">
        <f t="shared" si="0"/>
        <v>0</v>
      </c>
    </row>
    <row r="15" spans="1:8" ht="30" customHeight="1" x14ac:dyDescent="0.25">
      <c r="A15" s="2"/>
      <c r="B15" t="str">
        <f ca="1">IFERROR(TEXT(ТабельУчетаРабочегоВремени[[#This Row],[Дата]],"aaaa"), "")</f>
        <v>среда</v>
      </c>
      <c r="C15" s="31">
        <f ca="1">IF($H$4="","",$H$4+7)</f>
        <v>44713</v>
      </c>
      <c r="D15" s="18"/>
      <c r="E15" s="18"/>
      <c r="F15" s="18"/>
      <c r="G15" s="18"/>
      <c r="H15" s="18">
        <f t="shared" si="0"/>
        <v>0</v>
      </c>
    </row>
    <row r="16" spans="1:8" ht="30" customHeight="1" x14ac:dyDescent="0.25">
      <c r="A16" s="2"/>
      <c r="B16" t="str">
        <f ca="1">IFERROR(TEXT(ТабельУчетаРабочегоВремени[[#This Row],[Дата]],"aaaa"), "")</f>
        <v>четверг</v>
      </c>
      <c r="C16" s="31">
        <f ca="1">IF($H$4="","",$H$4+8)</f>
        <v>44714</v>
      </c>
      <c r="D16" s="18"/>
      <c r="E16" s="18"/>
      <c r="F16" s="18"/>
      <c r="G16" s="18"/>
      <c r="H16" s="18">
        <f t="shared" si="0"/>
        <v>0</v>
      </c>
    </row>
    <row r="17" spans="1:8" ht="30" customHeight="1" x14ac:dyDescent="0.25">
      <c r="A17" s="2"/>
      <c r="B17" t="str">
        <f ca="1">IFERROR(TEXT(ТабельУчетаРабочегоВремени[[#This Row],[Дата]],"aaaa"), "")</f>
        <v>пятница</v>
      </c>
      <c r="C17" s="31">
        <f ca="1">IF($H$4="","",$H$4+9)</f>
        <v>44715</v>
      </c>
      <c r="D17" s="18"/>
      <c r="E17" s="18"/>
      <c r="F17" s="18"/>
      <c r="G17" s="18"/>
      <c r="H17" s="18">
        <f t="shared" si="0"/>
        <v>0</v>
      </c>
    </row>
    <row r="18" spans="1:8" ht="30" customHeight="1" x14ac:dyDescent="0.25">
      <c r="A18" s="2"/>
      <c r="B18" t="str">
        <f ca="1">IFERROR(TEXT(ТабельУчетаРабочегоВремени[[#This Row],[Дата]],"aaaa"), "")</f>
        <v>суббота</v>
      </c>
      <c r="C18" s="31">
        <f ca="1">IF($H$4="","",$H$4+10)</f>
        <v>44716</v>
      </c>
      <c r="D18" s="18"/>
      <c r="E18" s="18"/>
      <c r="F18" s="18"/>
      <c r="G18" s="18"/>
      <c r="H18" s="18">
        <f t="shared" si="0"/>
        <v>0</v>
      </c>
    </row>
    <row r="19" spans="1:8" ht="30" customHeight="1" x14ac:dyDescent="0.25">
      <c r="A19" s="2"/>
      <c r="B19" t="str">
        <f ca="1">IFERROR(TEXT(ТабельУчетаРабочегоВремени[[#This Row],[Дата]],"aaaa"), "")</f>
        <v>воскресенье</v>
      </c>
      <c r="C19" s="31">
        <f ca="1">IF($H$4="","",$H$4+11)</f>
        <v>44717</v>
      </c>
      <c r="D19" s="18"/>
      <c r="E19" s="18"/>
      <c r="F19" s="18"/>
      <c r="G19" s="18"/>
      <c r="H19" s="18">
        <f t="shared" si="0"/>
        <v>0</v>
      </c>
    </row>
    <row r="20" spans="1:8" ht="30" customHeight="1" x14ac:dyDescent="0.25">
      <c r="A20" s="2"/>
      <c r="B20" t="str">
        <f ca="1">IFERROR(TEXT(ТабельУчетаРабочегоВремени[[#This Row],[Дата]],"aaaa"), "")</f>
        <v>понедельник</v>
      </c>
      <c r="C20" s="31">
        <f ca="1">IF($H$4="","",$H$4+12)</f>
        <v>44718</v>
      </c>
      <c r="D20" s="18"/>
      <c r="E20" s="18"/>
      <c r="F20" s="18"/>
      <c r="G20" s="18"/>
      <c r="H20" s="18">
        <f t="shared" si="0"/>
        <v>0</v>
      </c>
    </row>
    <row r="21" spans="1:8" ht="30" customHeight="1" x14ac:dyDescent="0.25">
      <c r="A21" s="2"/>
      <c r="B21" t="str">
        <f ca="1">IFERROR(TEXT(ТабельУчетаРабочегоВремени[[#This Row],[Дата]],"aaaa"), "")</f>
        <v>вторник</v>
      </c>
      <c r="C21" s="31">
        <f ca="1">IF($H$4="","",$H$4+13)</f>
        <v>44719</v>
      </c>
      <c r="D21" s="18"/>
      <c r="E21" s="18"/>
      <c r="F21" s="18"/>
      <c r="G21" s="18"/>
      <c r="H21" s="18">
        <f t="shared" si="0"/>
        <v>0</v>
      </c>
    </row>
    <row r="22" spans="1:8" ht="30" customHeight="1" thickBot="1" x14ac:dyDescent="0.3">
      <c r="A22" s="2"/>
      <c r="C22" t="s">
        <v>19</v>
      </c>
      <c r="D22" s="21">
        <f>SUBTOTAL(109,ТабельУчетаРабочегоВремени[Нормативные часы])</f>
        <v>16</v>
      </c>
      <c r="E22" s="21">
        <f>SUBTOTAL(109,ТабельУчетаРабочегоВремени[Сверхурочные часы])</f>
        <v>2</v>
      </c>
      <c r="F22" s="21">
        <f>SUBTOTAL(109,ТабельУчетаРабочегоВремени[Больничный])</f>
        <v>8</v>
      </c>
      <c r="G22" s="21">
        <f>SUBTOTAL(109,ТабельУчетаРабочегоВремени[Отпуск])</f>
        <v>8</v>
      </c>
      <c r="H22" s="21">
        <f>SUBTOTAL(109,ТабельУчетаРабочегоВремени[Итог])</f>
        <v>34</v>
      </c>
    </row>
    <row r="23" spans="1:8" ht="30" customHeight="1" thickTop="1" thickBot="1" x14ac:dyDescent="0.3">
      <c r="A23" s="2"/>
      <c r="B23" s="10"/>
      <c r="C23" s="13" t="s">
        <v>9</v>
      </c>
      <c r="D23" s="16">
        <v>10</v>
      </c>
      <c r="E23" s="16">
        <v>15</v>
      </c>
      <c r="F23" s="16">
        <v>10</v>
      </c>
      <c r="G23" s="16">
        <v>10</v>
      </c>
      <c r="H23" s="12"/>
    </row>
    <row r="24" spans="1:8" ht="30" customHeight="1" thickTop="1" thickBot="1" x14ac:dyDescent="0.3">
      <c r="B24" s="19"/>
      <c r="C24" s="14" t="s">
        <v>10</v>
      </c>
      <c r="D24" s="15">
        <f>IFERROR(SUM(D23*ТабельУчетаРабочегоВремени[[#Totals],[Нормативные часы]]), "")</f>
        <v>160</v>
      </c>
      <c r="E24" s="15">
        <f>IFERROR(SUM(E23*ТабельУчетаРабочегоВремени[[#Totals],[Сверхурочные часы]]), "")</f>
        <v>30</v>
      </c>
      <c r="F24" s="15">
        <f>IFERROR(SUM(F23*ТабельУчетаРабочегоВремени[[#Totals],[Больничный]]), "")</f>
        <v>80</v>
      </c>
      <c r="G24" s="15">
        <f>IFERROR(SUM(G23*ТабельУчетаРабочегоВремени[[#Totals],[Отпуск]]), "")</f>
        <v>80</v>
      </c>
      <c r="H24" s="15">
        <f>IFERROR(SUM(D24:G24), "")</f>
        <v>350</v>
      </c>
    </row>
    <row r="25" spans="1:8" ht="30" customHeight="1" thickTop="1" x14ac:dyDescent="0.25">
      <c r="A25" s="4"/>
      <c r="G25" s="20"/>
      <c r="H25" s="20"/>
    </row>
    <row r="26" spans="1:8" ht="30" customHeight="1" x14ac:dyDescent="0.25">
      <c r="B26" s="23" t="s">
        <v>6</v>
      </c>
      <c r="C26" s="23"/>
      <c r="D26" s="23"/>
      <c r="E26" s="23"/>
      <c r="F26" s="5"/>
      <c r="G26" s="11" t="s">
        <v>8</v>
      </c>
      <c r="H26" s="11"/>
    </row>
    <row r="27" spans="1:8" ht="30" customHeight="1" x14ac:dyDescent="0.25">
      <c r="A27" s="4"/>
      <c r="B27" s="25"/>
      <c r="C27" s="25"/>
      <c r="D27" s="25"/>
      <c r="E27" s="25"/>
      <c r="G27" s="20"/>
      <c r="H27" s="20"/>
    </row>
    <row r="28" spans="1:8" ht="30" customHeight="1" x14ac:dyDescent="0.25">
      <c r="B28" s="23" t="s">
        <v>7</v>
      </c>
      <c r="C28" s="23"/>
      <c r="D28" s="23"/>
      <c r="E28" s="23"/>
      <c r="F28" s="5"/>
      <c r="G28" s="11" t="s">
        <v>8</v>
      </c>
      <c r="H28" s="11"/>
    </row>
  </sheetData>
  <mergeCells count="13">
    <mergeCell ref="B1:F1"/>
    <mergeCell ref="B28:E28"/>
    <mergeCell ref="G3:H3"/>
    <mergeCell ref="B27:E27"/>
    <mergeCell ref="B26:E26"/>
    <mergeCell ref="B2:F2"/>
    <mergeCell ref="B3:C3"/>
    <mergeCell ref="B4:C4"/>
    <mergeCell ref="B5:C5"/>
    <mergeCell ref="D3:E3"/>
    <mergeCell ref="D4:E4"/>
    <mergeCell ref="D5:E5"/>
    <mergeCell ref="G2:H2"/>
  </mergeCells>
  <phoneticPr fontId="0" type="noConversion"/>
  <dataValidations count="27">
    <dataValidation allowBlank="1" showInputMessage="1" showErrorMessage="1" prompt="Создайте на этом листе табель учета рабочего времени на две недели. Общее количество часов и сумма к оплате вычисляются автоматически." sqref="A1" xr:uid="{00000000-0002-0000-0000-000000000000}"/>
    <dataValidation allowBlank="1" showInputMessage="1" showErrorMessage="1" prompt="Эта ячейка содержит название листа." sqref="G2:H2" xr:uid="{00000000-0002-0000-0000-000001000000}"/>
    <dataValidation allowBlank="1" showInputMessage="1" showErrorMessage="1" prompt="Введите название компании в этой ячейке. Название этого листа содержится в ячейке G2. Введите адрес компании в ячейке ниже и сведения о сотруднике в ячейках с B3 по H5." sqref="B1" xr:uid="{00000000-0002-0000-0000-000002000000}"/>
    <dataValidation allowBlank="1" showInputMessage="1" showErrorMessage="1" prompt="Введите полный адрес компании, город, регион и почтовый индекс в этой ячейке и даты начала и окончания платежного периода в ячейках H4 и H5." sqref="B2:F2" xr:uid="{00000000-0002-0000-0000-000003000000}"/>
    <dataValidation allowBlank="1" showInputMessage="1" showErrorMessage="1" prompt="Введите имя сотрудника в ячейке справа." sqref="B3:C3" xr:uid="{00000000-0002-0000-0000-000004000000}"/>
    <dataValidation allowBlank="1" showInputMessage="1" showErrorMessage="1" prompt="Введите имя сотрудника в этой ячейке." sqref="D3:E3" xr:uid="{00000000-0002-0000-0000-000005000000}"/>
    <dataValidation allowBlank="1" showInputMessage="1" showErrorMessage="1" prompt="Введите номер телефона сотрудника в ячейке справа." sqref="F3" xr:uid="{00000000-0002-0000-0000-000006000000}"/>
    <dataValidation allowBlank="1" showInputMessage="1" showErrorMessage="1" prompt="Введите номер телефона сотрудника в этой ячейке." sqref="G3:H3" xr:uid="{00000000-0002-0000-0000-000007000000}"/>
    <dataValidation allowBlank="1" showInputMessage="1" showErrorMessage="1" prompt="Введите адрес электронной почты сотрудника в ячейке справа." sqref="B4:C4" xr:uid="{00000000-0002-0000-0000-000008000000}"/>
    <dataValidation allowBlank="1" showInputMessage="1" showErrorMessage="1" prompt="Введите адрес электронной почты сотрудника в этой ячейке." sqref="D4:E4" xr:uid="{00000000-0002-0000-0000-000009000000}"/>
    <dataValidation allowBlank="1" showInputMessage="1" showErrorMessage="1" prompt="Введите имя руководителя в ячейке справа." sqref="B5:C5" xr:uid="{00000000-0002-0000-0000-00000A000000}"/>
    <dataValidation allowBlank="1" showInputMessage="1" showErrorMessage="1" prompt="Введите имя руководителя в этой ячейке." sqref="D5:E5" xr:uid="{00000000-0002-0000-0000-00000B000000}"/>
    <dataValidation allowBlank="1" showInputMessage="1" showErrorMessage="1" prompt="Введите дату начала платежного периода в ячейке справа." sqref="F4:G4" xr:uid="{00000000-0002-0000-0000-00000C000000}"/>
    <dataValidation allowBlank="1" showInputMessage="1" showErrorMessage="1" prompt="Введите дату начала платежного периода в этой ячейке." sqref="H4" xr:uid="{00000000-0002-0000-0000-00000D000000}"/>
    <dataValidation allowBlank="1" showInputMessage="1" showErrorMessage="1" prompt="Введите дату окончания платежного периода в ячейке справа." sqref="F5:G5" xr:uid="{00000000-0002-0000-0000-00000E000000}"/>
    <dataValidation allowBlank="1" showInputMessage="1" showErrorMessage="1" prompt="Введите дату окончания платежного периода в этой ячейке." sqref="H5" xr:uid="{00000000-0002-0000-0000-00000F000000}"/>
    <dataValidation allowBlank="1" showInputMessage="1" showErrorMessage="1" prompt="Дата в столбце под этим заголовком автоматически обновляется с учетом дат начала и окончания платежного периода, указанных в ячейках H4 и H5." sqref="C7" xr:uid="{00000000-0002-0000-0000-000010000000}"/>
    <dataValidation allowBlank="1" showInputMessage="1" showErrorMessage="1" prompt="Введите нормативные часы в столбце под этим заголовком." sqref="D7" xr:uid="{00000000-0002-0000-0000-000011000000}"/>
    <dataValidation allowBlank="1" showInputMessage="1" showErrorMessage="1" prompt="Введите сверхурочные часы в столбце под этим заголовком" sqref="E7" xr:uid="{00000000-0002-0000-0000-000012000000}"/>
    <dataValidation allowBlank="1" showInputMessage="1" showErrorMessage="1" prompt="Введите часы больничных в столбце под этим заголовком" sqref="F7" xr:uid="{00000000-0002-0000-0000-000013000000}"/>
    <dataValidation allowBlank="1" showInputMessage="1" showErrorMessage="1" prompt="Введите часы отпуска в столбце под этим заголовком." sqref="G7" xr:uid="{00000000-0002-0000-0000-000014000000}"/>
    <dataValidation allowBlank="1" showInputMessage="1" showErrorMessage="1" prompt="В столбце под этим заголовком автоматически вычисляется общее количество часов." sqref="H7" xr:uid="{00000000-0002-0000-0000-000015000000}"/>
    <dataValidation allowBlank="1" showInputMessage="1" showErrorMessage="1" prompt="Добавьте подпись сотрудника в этой ячейке." sqref="B25:E25" xr:uid="{00000000-0002-0000-0000-000016000000}"/>
    <dataValidation allowBlank="1" showInputMessage="1" showErrorMessage="1" prompt="Добавьте подпись руководителя в этой ячейке" sqref="B27:E27" xr:uid="{00000000-0002-0000-0000-000017000000}"/>
    <dataValidation allowBlank="1" showInputMessage="1" showErrorMessage="1" prompt="Введите дату в этой ячейке." sqref="G25:H25 G27:H27" xr:uid="{00000000-0002-0000-0000-000018000000}"/>
    <dataValidation allowBlank="1" showInputMessage="1" showErrorMessage="1" prompt="Введите почасовую ставку в ячейках справа." sqref="C23" xr:uid="{00000000-0002-0000-0000-000019000000}"/>
    <dataValidation allowBlank="1" showInputMessage="1" showErrorMessage="1" prompt="Общая сумма к оплате автоматически рассчитывается в ячейках справа." sqref="C24" xr:uid="{00000000-0002-0000-0000-00001A000000}"/>
  </dataValidations>
  <printOptions horizontalCentered="1"/>
  <pageMargins left="0.5" right="0.5" top="0.75" bottom="0.75" header="0.5" footer="0.5"/>
  <pageSetup paperSize="9" scale="71" fitToHeight="0" orientation="portrait" r:id="rId1"/>
  <headerFooter differentFirst="1">
    <oddFooter>Page &amp;P of &amp;N</oddFooter>
  </headerFooter>
  <ignoredErrors>
    <ignoredError sqref="H8:H21" emptyCellReference="1"/>
  </ignoredErrors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B969E0BB-7394-47FD-A4E9-79EC0AE9C772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D06DF37A-2353-4A89-84D6-2D4129FAEC6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1.xml><?xml version="1.0" encoding="utf-8"?>
<ds:datastoreItem xmlns:ds="http://schemas.openxmlformats.org/officeDocument/2006/customXml" ds:itemID="{8EC4FDDF-B702-420D-892D-B1278D0159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TM16400630</ap:Template>
  <ap:ScaleCrop>false</ap:ScaleCrop>
  <ap:HeadingPairs>
    <vt:vector baseType="variant" size="4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ap:HeadingPairs>
  <ap:TitlesOfParts>
    <vt:vector baseType="lpstr" size="8">
      <vt:lpstr>Табель на две недели</vt:lpstr>
      <vt:lpstr>'Табель на две недели'!Заголовки_для_печати</vt:lpstr>
      <vt:lpstr>ЗаголовокСтроки5..H24</vt:lpstr>
      <vt:lpstr>Название1</vt:lpstr>
      <vt:lpstr>ОбластьЗаголовкаСтроки1..D5</vt:lpstr>
      <vt:lpstr>ОбластьЗаголовкаСтроки2..G3</vt:lpstr>
      <vt:lpstr>ОбластьЗаголовкаСтроки3..H5</vt:lpstr>
      <vt:lpstr>ОбластьЗаголовкаСтроки4..G23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2022-02-14T05:07:58Z</dcterms:created>
  <dcterms:modified xsi:type="dcterms:W3CDTF">2022-05-25T08:42:29Z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