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029A327-5690-437D-B639-0542DF58212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Реестр чеков" sheetId="4" r:id="rId1"/>
  </sheets>
  <definedNames>
    <definedName name="Заголовок1">Категории[#All]</definedName>
    <definedName name="ЗаголовокСтолбца1">РеестрЧеков[#All]</definedName>
    <definedName name="ИтогКатегории">IF(Категории[[#This Row],[Категория]]="Внесено средств на счет",РеестрЧеков[[#Totals],[Внесено средств на счет]],(SUMIF(РеестрЧеков[Категория],"=" &amp;Категории[[#This Row],[Категория]],РеестрЧеков[Снято средств со счета])))</definedName>
    <definedName name="Остаток">IFERROR(РеестрЧеков[[#This Row],[Внесено средств на счет]]+'Реестр чеков'!$K1048576-РеестрЧеков[[#This Row],[Снято средств со счета]],'Реестр чеков'!$K1048576)</definedName>
    <definedName name="ПервоначальныйОстаток">IF(ROW()-ROW(РеестрЧеков[[#Headers],[Остаток]])=1,IF(AND(ISBLANK(РеестрЧеков[[#This Row],[Снято средств со счета]]),ISBLANK(РеестрЧеков[[#This Row],[Внесено средств на счет]])),"",РеестрЧеков[Внесено средств на счет]-РеестрЧеков[Снято средств со счета]))</definedName>
    <definedName name="ПодстановкаКатегорий" localSheetId="0">Категории[Категория]</definedName>
    <definedName name="Транзакции" localSheetId="0">РеестрЧеков[#All]</definedName>
  </definedNames>
  <calcPr calcId="162913"/>
</workbook>
</file>

<file path=xl/calcChain.xml><?xml version="1.0" encoding="utf-8"?>
<calcChain xmlns="http://schemas.openxmlformats.org/spreadsheetml/2006/main">
  <c r="B3" i="4" l="1"/>
  <c r="C16" i="4" l="1"/>
  <c r="C17" i="4"/>
  <c r="C18" i="4"/>
  <c r="C19" i="4"/>
  <c r="C20" i="4"/>
  <c r="C21" i="4"/>
  <c r="C22" i="4"/>
  <c r="K6" i="4"/>
  <c r="K7" i="4" s="1"/>
  <c r="K8" i="4" l="1"/>
  <c r="K9" i="4" l="1"/>
  <c r="K10" i="4" s="1"/>
  <c r="K11" i="4" l="1"/>
  <c r="K12" i="4" s="1"/>
  <c r="K13" i="4" l="1"/>
  <c r="K14" i="4" s="1"/>
  <c r="K15" i="4" s="1"/>
  <c r="F14" i="4" l="1"/>
  <c r="F13" i="4"/>
  <c r="F12" i="4"/>
  <c r="F11" i="4"/>
  <c r="F10" i="4"/>
  <c r="F9" i="4"/>
  <c r="F8" i="4"/>
  <c r="F7" i="4"/>
  <c r="F6" i="4"/>
  <c r="F15" i="4"/>
  <c r="J16" i="4" l="1"/>
  <c r="C15" i="4" s="1"/>
  <c r="I16" i="4"/>
  <c r="K16" i="4" l="1"/>
</calcChain>
</file>

<file path=xl/sharedStrings.xml><?xml version="1.0" encoding="utf-8"?>
<sst xmlns="http://schemas.openxmlformats.org/spreadsheetml/2006/main" count="43" uniqueCount="28">
  <si>
    <t>Реестр чеков</t>
  </si>
  <si>
    <t>Введите в этой ячейке номер банковского счета</t>
  </si>
  <si>
    <t>Сводка</t>
  </si>
  <si>
    <t>Категория</t>
  </si>
  <si>
    <t>Внесено средств на счет</t>
  </si>
  <si>
    <t>Кредитная карта</t>
  </si>
  <si>
    <t>Инвестиции</t>
  </si>
  <si>
    <t>Продовольственные товары</t>
  </si>
  <si>
    <t>Коммунальные услуги</t>
  </si>
  <si>
    <t>Страхование</t>
  </si>
  <si>
    <t>Ипотека</t>
  </si>
  <si>
    <t>Другое</t>
  </si>
  <si>
    <t>Итого</t>
  </si>
  <si>
    <t>Номер чека</t>
  </si>
  <si>
    <t>Дебет</t>
  </si>
  <si>
    <t>Банкомат</t>
  </si>
  <si>
    <t>Дата</t>
  </si>
  <si>
    <t>Описание</t>
  </si>
  <si>
    <t>Остаток на начало периода</t>
  </si>
  <si>
    <t>Продовольственные продукты</t>
  </si>
  <si>
    <t>Кафе</t>
  </si>
  <si>
    <t>Компания по газо- и электроснабжению</t>
  </si>
  <si>
    <t>Наличные</t>
  </si>
  <si>
    <t>Зарплата</t>
  </si>
  <si>
    <t>Инвестиции взаимного фонда</t>
  </si>
  <si>
    <t>Телефонная компания</t>
  </si>
  <si>
    <t>Снято средств со счета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</si>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</sst>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#,##0.00\ &quot;₽&quot;;[Red]#,##0.00\ &quot;₽&quot;"/>
    <numFmt numFmtId="167" formatCode="#,##0.00\ &quot;₽&quot;"/>
  </numFmts>
  <fonts count="10" x14ac:knownFonts="1">
    <font>
      <sz val="11"/>
      <color theme="1"/>
      <name val="Corbel"/>
      <family val="2"/>
      <scheme val="minor"/>
    </font>
    <font>
      <sz val="36"/>
      <color theme="4" tint="-0.24994659260841701"/>
      <name val="Consolas"/>
      <family val="2"/>
      <scheme val="major"/>
    </font>
    <font>
      <i/>
      <sz val="16"/>
      <color theme="4" tint="-0.24994659260841701"/>
      <name val="Corbel"/>
      <family val="2"/>
      <scheme val="minor"/>
    </font>
    <font>
      <sz val="18"/>
      <color theme="1" tint="0.34998626667073579"/>
      <name val="Consolas"/>
      <family val="3"/>
      <scheme val="major"/>
    </font>
    <font>
      <b/>
      <sz val="10"/>
      <color theme="4" tint="-0.499984740745262"/>
      <name val="Corbel"/>
      <family val="2"/>
      <scheme val="minor"/>
    </font>
    <font>
      <b/>
      <sz val="11"/>
      <color theme="0"/>
      <name val="Consolas"/>
      <family val="3"/>
      <scheme val="major"/>
    </font>
    <font>
      <b/>
      <sz val="14"/>
      <color theme="1" tint="0.34998626667073579"/>
      <name val="Consolas"/>
      <family val="3"/>
      <scheme val="major"/>
    </font>
    <font>
      <b/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1" fillId="0" borderId="0" applyNumberFormat="0" applyFill="0" applyBorder="0" applyProtection="0">
      <alignment horizontal="left" indent="8"/>
    </xf>
    <xf numFmtId="0" fontId="3" fillId="0" borderId="0" applyNumberFormat="0" applyFill="0" applyProtection="0">
      <alignment horizontal="left" indent="9"/>
    </xf>
    <xf numFmtId="0" fontId="5" fillId="2" borderId="0" applyNumberFormat="0" applyBorder="0" applyAlignment="0" applyProtection="0">
      <alignment horizontal="left"/>
    </xf>
    <xf numFmtId="0" fontId="6" fillId="0" borderId="0" applyNumberFormat="0" applyFill="0" applyProtection="0">
      <alignment horizontal="center"/>
    </xf>
    <xf numFmtId="0" fontId="2" fillId="0" borderId="0" applyNumberFormat="0" applyFill="0" applyBorder="0" applyProtection="0">
      <alignment horizontal="left" indent="9"/>
    </xf>
    <xf numFmtId="0" fontId="4" fillId="0" borderId="1" applyNumberFormat="0" applyFill="0" applyAlignment="0" applyProtection="0"/>
    <xf numFmtId="166" fontId="8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>
      <alignment horizontal="left"/>
    </xf>
    <xf numFmtId="14" fontId="8" fillId="0" borderId="0" applyFont="0" applyFill="0" applyBorder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ill="0" applyBorder="0" applyProtection="0">
      <alignment horizontal="left"/>
    </xf>
    <xf numFmtId="9" fontId="8" fillId="0" borderId="0" applyFont="0" applyFill="0" applyBorder="0" applyAlignment="0" applyProtection="0"/>
  </cellStyleXfs>
  <cellXfs count="22">
    <xf numFmtId="0" fontId="0" fillId="0" borderId="0" xfId="0">
      <alignment horizontal="left" wrapText="1"/>
    </xf>
    <xf numFmtId="0" fontId="3" fillId="0" borderId="0" xfId="2">
      <alignment horizontal="left" indent="9"/>
    </xf>
    <xf numFmtId="0" fontId="1" fillId="0" borderId="0" xfId="1">
      <alignment horizontal="left" indent="8"/>
    </xf>
    <xf numFmtId="0" fontId="2" fillId="0" borderId="0" xfId="5">
      <alignment horizontal="left" indent="9"/>
    </xf>
    <xf numFmtId="0" fontId="5" fillId="2" borderId="0" xfId="3">
      <alignment horizontal="left"/>
    </xf>
    <xf numFmtId="0" fontId="0" fillId="0" borderId="0" xfId="0" applyFo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horizontal="left" wrapText="1"/>
    </xf>
    <xf numFmtId="0" fontId="7" fillId="0" borderId="0" xfId="8" applyFill="1" applyBorder="1" applyAlignment="1">
      <alignment horizontal="left"/>
    </xf>
    <xf numFmtId="0" fontId="7" fillId="0" borderId="0" xfId="8" applyFill="1" applyBorder="1" applyAlignment="1">
      <alignment horizontal="left" wrapText="1"/>
    </xf>
    <xf numFmtId="0" fontId="7" fillId="0" borderId="0" xfId="8" applyAlignment="1"/>
    <xf numFmtId="167" fontId="8" fillId="0" borderId="0" xfId="12">
      <alignment horizontal="left"/>
    </xf>
    <xf numFmtId="14" fontId="7" fillId="0" borderId="0" xfId="9" applyNumberFormat="1" applyFont="1" applyFill="1" applyBorder="1">
      <alignment horizontal="left"/>
    </xf>
    <xf numFmtId="14" fontId="8" fillId="0" borderId="0" xfId="9" applyNumberFormat="1" applyFill="1" applyBorder="1">
      <alignment horizontal="left"/>
    </xf>
    <xf numFmtId="166" fontId="5" fillId="2" borderId="0" xfId="3" applyNumberFormat="1" applyAlignment="1">
      <alignment horizontal="right"/>
    </xf>
    <xf numFmtId="166" fontId="7" fillId="0" borderId="0" xfId="7" applyNumberFormat="1" applyFont="1" applyFill="1" applyBorder="1">
      <alignment horizontal="right"/>
    </xf>
    <xf numFmtId="166" fontId="9" fillId="0" borderId="0" xfId="7" applyNumberFormat="1" applyFont="1" applyFill="1" applyBorder="1">
      <alignment horizontal="right"/>
    </xf>
    <xf numFmtId="166" fontId="0" fillId="0" borderId="0" xfId="7" applyNumberFormat="1" applyFont="1" applyFill="1" applyBorder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0" fontId="6" fillId="0" borderId="0" xfId="4">
      <alignment horizontal="center"/>
    </xf>
  </cellXfs>
  <cellStyles count="14">
    <cellStyle name="Дата" xfId="9" xr:uid="{00000000-0005-0000-0000-000000000000}"/>
    <cellStyle name="Денежный" xfId="7" builtinId="4" customBuiltin="1"/>
    <cellStyle name="Денежный [0]" xfId="12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8" builtinId="19" customBuiltin="1"/>
    <cellStyle name="Итог" xfId="6" builtinId="25" customBuiltin="1"/>
    <cellStyle name="Название" xfId="1" builtinId="15" customBuiltin="1"/>
    <cellStyle name="Обычный" xfId="0" builtinId="0" customBuiltin="1"/>
    <cellStyle name="Пояснение" xfId="5" builtinId="53" customBuiltin="1"/>
    <cellStyle name="Процентный" xfId="13" builtinId="5" customBuiltin="1"/>
    <cellStyle name="Финансовый" xfId="10" builtinId="3" customBuiltin="1"/>
    <cellStyle name="Финансовый [0]" xfId="11" builtinId="6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₽&quot;;[Red]#,##0.00\ &quot;₽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0\ &quot;₽&quot;;[Red]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₽&quot;;[Red]#,##0.00\ &quot;₽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0\ &quot;₽&quot;;[Red]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₽&quot;;[Red]#,##0.00\ &quot;₽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#,##0.00\ &quot;₽&quot;;[Red]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&quot;$&quot;#,##0.00;[Red]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РеестрЧеков" defaultPivotStyle="PivotStyleLight16">
    <tableStyle name="РеестрЧеков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СводкаРеестраЧеков" pivot="0" count="9" xr9:uid="{00000000-0011-0000-FFFF-FFFF01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  <tableStyleElement type="second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35922266193857E-2"/>
          <c:y val="0.29222536859900794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'Реестр чеков'!$C$14</c:f>
              <c:strCache>
                <c:ptCount val="1"/>
                <c:pt idx="0">
                  <c:v>Итого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'Реестр чеков'!$B$15:$B$22</c15:sqref>
                  </c15:fullRef>
                </c:ext>
              </c:extLst>
              <c:f>'Реестр чеков'!$B$16:$B$22</c:f>
              <c:strCache>
                <c:ptCount val="7"/>
                <c:pt idx="0">
                  <c:v>Кредитная карта</c:v>
                </c:pt>
                <c:pt idx="1">
                  <c:v>Инвестиции</c:v>
                </c:pt>
                <c:pt idx="2">
                  <c:v>Продовольственные товары</c:v>
                </c:pt>
                <c:pt idx="3">
                  <c:v>Коммунальные услуги</c:v>
                </c:pt>
                <c:pt idx="4">
                  <c:v>Страхование</c:v>
                </c:pt>
                <c:pt idx="5">
                  <c:v>Ипотека</c:v>
                </c:pt>
                <c:pt idx="6">
                  <c:v>Другое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'Реестр чеков'!$C$15:$C$22</c15:sqref>
                  </c15:fullRef>
                </c:ext>
              </c:extLst>
              <c:f>'Реестр чеков'!$C$16:$C$22</c:f>
              <c:numCache>
                <c:formatCode>#\ ##0.00\ "₽"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39851179876093"/>
          <c:y val="0.11462209275524834"/>
          <c:w val="0.3653461494808839"/>
          <c:h val="0.87873102029680505"/>
        </c:manualLayout>
      </c:layout>
      <c:overlay val="0"/>
      <c:txPr>
        <a:bodyPr/>
        <a:lstStyle/>
        <a:p>
          <a:pPr rtl="0">
            <a:defRPr sz="11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Реестр чеков" descr="Ручка над полем чековой книжк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1</xdr:col>
      <xdr:colOff>101598</xdr:colOff>
      <xdr:row>3</xdr:row>
      <xdr:rowOff>247651</xdr:rowOff>
    </xdr:from>
    <xdr:to>
      <xdr:col>2</xdr:col>
      <xdr:colOff>1590676</xdr:colOff>
      <xdr:row>11</xdr:row>
      <xdr:rowOff>228600</xdr:rowOff>
    </xdr:to>
    <xdr:grpSp>
      <xdr:nvGrpSpPr>
        <xdr:cNvPr id="7" name="Группа 6" descr="Круговая диаграмма категорий с процентным распределением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444498" y="1857376"/>
          <a:ext cx="3984628" cy="3028949"/>
          <a:chOff x="444498" y="1892301"/>
          <a:chExt cx="3362502" cy="2873376"/>
        </a:xfrm>
      </xdr:grpSpPr>
      <xdr:graphicFrame macro="">
        <xdr:nvGraphicFramePr>
          <xdr:cNvPr id="5" name="Диаграмма 1" descr="Круговая диаграмма категорий с процентным распределением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498" y="1892301"/>
          <a:ext cx="333838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Скругленный прямоугольник 5" descr="Градиентная рамка вокруг круговой диаграммы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1" y="2049115"/>
            <a:ext cx="3323359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228600</xdr:colOff>
      <xdr:row>3</xdr:row>
      <xdr:rowOff>219074</xdr:rowOff>
    </xdr:from>
    <xdr:to>
      <xdr:col>12</xdr:col>
      <xdr:colOff>9525</xdr:colOff>
      <xdr:row>22</xdr:row>
      <xdr:rowOff>361948</xdr:rowOff>
    </xdr:to>
    <xdr:sp macro="" textlink="">
      <xdr:nvSpPr>
        <xdr:cNvPr id="8" name="Полилиния 1" descr="Рамка вокруг таблицы реестра чеков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67225" y="1828799"/>
          <a:ext cx="12353925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РеестрЧеков" displayName="РеестрЧеков" ref="E5:K16" totalsRowCount="1" totalsRowDxfId="13">
  <tableColumns count="7">
    <tableColumn id="1" xr3:uid="{00000000-0010-0000-0000-000001000000}" name="Номер чека" totalsRowLabel="Итого" totalsRowDxfId="12"/>
    <tableColumn id="6" xr3:uid="{00000000-0010-0000-0000-000006000000}" name="Дата" dataDxfId="11" totalsRowDxfId="10"/>
    <tableColumn id="7" xr3:uid="{00000000-0010-0000-0000-000007000000}" name="Описание" totalsRowDxfId="9"/>
    <tableColumn id="2" xr3:uid="{00000000-0010-0000-0000-000002000000}" name="Категория" totalsRowDxfId="8"/>
    <tableColumn id="3" xr3:uid="{00000000-0010-0000-0000-000003000000}" name="Снято средств со счета" totalsRowFunction="sum" dataDxfId="7" totalsRowDxfId="6"/>
    <tableColumn id="4" xr3:uid="{00000000-0010-0000-0000-000004000000}" name="Внесено средств на счет" totalsRowFunction="sum" dataDxfId="5" totalsRowDxfId="4"/>
    <tableColumn id="5" xr3:uid="{00000000-0010-0000-0000-000005000000}" name="Остаток" totalsRowFunction="custom" dataDxfId="3" totalsRowDxfId="2">
      <calculatedColumnFormula>Остаток</calculatedColumnFormula>
      <totalsRowFormula>РеестрЧеков[[#Totals],[Внесено средств на счет]]-РеестрЧеков[[#Totals],[Снято средств со счета]]</totalsRowFormula>
    </tableColumn>
  </tableColumns>
  <tableStyleInfo name="РеестрЧеков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омер чека, дату, описание, категорию, сумму средств, снятых со счета и внесенных на счет. Остаток на счете вычисляется автоматичес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Категории" displayName="Категории" ref="B14:C22" totalsRowShown="0" dataDxfId="1">
  <tableColumns count="2">
    <tableColumn id="1" xr3:uid="{00000000-0010-0000-0100-000001000000}" name="Категория" dataDxfId="0"/>
    <tableColumn id="2" xr3:uid="{00000000-0010-0000-0100-000002000000}" name="Итого" dataCellStyle="Денежный [0]">
      <calculatedColumnFormula>ИтогКатегории</calculatedColumnFormula>
    </tableColumn>
  </tableColumns>
  <tableStyleInfo name="СводкаРеестраЧеков" showFirstColumn="0" showLastColumn="0" showRowStripes="1" showColumnStripes="0"/>
  <extLst>
    <ext xmlns:x14="http://schemas.microsoft.com/office/spreadsheetml/2009/9/main" uri="{504A1905-F514-4f6f-8877-14C23A59335A}">
      <x14:table altTextSummary="Укажите элементы категории в этой таблице. Итог обновляется автоматически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K22"/>
  <sheetViews>
    <sheetView showGridLines="0" tabSelected="1" showRuler="0" zoomScaleNormal="100" workbookViewId="0"/>
  </sheetViews>
  <sheetFormatPr defaultColWidth="9.125" defaultRowHeight="30" customHeight="1" x14ac:dyDescent="0.25"/>
  <cols>
    <col min="1" max="1" width="4.5" customWidth="1"/>
    <col min="2" max="2" width="32.75" customWidth="1"/>
    <col min="3" max="3" width="22.875" customWidth="1"/>
    <col min="4" max="4" width="5.625" customWidth="1"/>
    <col min="5" max="6" width="15.625" customWidth="1"/>
    <col min="7" max="7" width="34.125" customWidth="1"/>
    <col min="8" max="8" width="25.375" customWidth="1"/>
    <col min="9" max="9" width="24.625" customWidth="1"/>
    <col min="10" max="10" width="25.75" customWidth="1"/>
    <col min="11" max="11" width="15.625" customWidth="1"/>
    <col min="12" max="12" width="2.625" customWidth="1"/>
  </cols>
  <sheetData>
    <row r="1" spans="2:11" ht="66.95" customHeight="1" x14ac:dyDescent="0.65">
      <c r="B1" s="2" t="s">
        <v>0</v>
      </c>
    </row>
    <row r="2" spans="2:11" ht="30" customHeight="1" x14ac:dyDescent="0.35">
      <c r="B2" s="3" t="s">
        <v>1</v>
      </c>
    </row>
    <row r="3" spans="2:11" ht="30" customHeight="1" x14ac:dyDescent="0.35">
      <c r="B3" s="1" t="str">
        <f>CONCATENATE("Текущий остаток : "&amp;TEXT(РеестрЧеков[[#Totals],[Остаток]],"# ##0,00 ₽"))</f>
        <v>Текущий остаток : 2 730,84 ₽</v>
      </c>
    </row>
    <row r="4" spans="2:11" ht="30" customHeight="1" x14ac:dyDescent="0.25">
      <c r="B4" s="20"/>
      <c r="C4" s="20"/>
    </row>
    <row r="5" spans="2:11" ht="30" customHeight="1" x14ac:dyDescent="0.25">
      <c r="B5" s="20"/>
      <c r="C5" s="20"/>
      <c r="E5" s="4" t="s">
        <v>13</v>
      </c>
      <c r="F5" s="4" t="s">
        <v>16</v>
      </c>
      <c r="G5" s="4" t="s">
        <v>17</v>
      </c>
      <c r="H5" s="4" t="s">
        <v>3</v>
      </c>
      <c r="I5" s="15" t="s">
        <v>26</v>
      </c>
      <c r="J5" s="15" t="s">
        <v>4</v>
      </c>
      <c r="K5" s="15" t="s">
        <v>27</v>
      </c>
    </row>
    <row r="6" spans="2:11" ht="30" customHeight="1" x14ac:dyDescent="0.25">
      <c r="B6" s="20"/>
      <c r="C6" s="20"/>
      <c r="E6" s="11"/>
      <c r="F6" s="13">
        <f ca="1">TODAY()-60</f>
        <v>43171</v>
      </c>
      <c r="G6" s="10" t="s">
        <v>18</v>
      </c>
      <c r="H6" s="9" t="s">
        <v>4</v>
      </c>
      <c r="I6" s="16"/>
      <c r="J6" s="16">
        <v>2916.73</v>
      </c>
      <c r="K6" s="17">
        <f>ПервоначальныйОстаток</f>
        <v>2916.73</v>
      </c>
    </row>
    <row r="7" spans="2:11" ht="30" customHeight="1" x14ac:dyDescent="0.25">
      <c r="B7" s="20"/>
      <c r="C7" s="20"/>
      <c r="E7">
        <v>2251</v>
      </c>
      <c r="F7" s="14">
        <f ca="1">TODAY()-59</f>
        <v>43172</v>
      </c>
      <c r="G7" s="7" t="s">
        <v>19</v>
      </c>
      <c r="H7" s="6" t="s">
        <v>7</v>
      </c>
      <c r="I7" s="18">
        <v>205.61</v>
      </c>
      <c r="J7" s="18"/>
      <c r="K7" s="18">
        <f>Остаток</f>
        <v>2711.12</v>
      </c>
    </row>
    <row r="8" spans="2:11" ht="30" customHeight="1" x14ac:dyDescent="0.25">
      <c r="B8" s="20"/>
      <c r="C8" s="20"/>
      <c r="E8">
        <v>67112449</v>
      </c>
      <c r="F8" s="14">
        <f ca="1">TODAY()-45</f>
        <v>43186</v>
      </c>
      <c r="G8" s="7" t="s">
        <v>10</v>
      </c>
      <c r="H8" s="6" t="s">
        <v>10</v>
      </c>
      <c r="I8" s="18">
        <v>961.77</v>
      </c>
      <c r="J8" s="18"/>
      <c r="K8" s="18">
        <f>Остаток</f>
        <v>1749.35</v>
      </c>
    </row>
    <row r="9" spans="2:11" ht="30" customHeight="1" x14ac:dyDescent="0.25">
      <c r="B9" s="20"/>
      <c r="C9" s="20"/>
      <c r="E9" t="s">
        <v>14</v>
      </c>
      <c r="F9" s="14">
        <f ca="1">TODAY()-40</f>
        <v>43191</v>
      </c>
      <c r="G9" s="7" t="s">
        <v>20</v>
      </c>
      <c r="H9" s="6" t="s">
        <v>11</v>
      </c>
      <c r="I9" s="18">
        <v>3.65</v>
      </c>
      <c r="J9" s="18"/>
      <c r="K9" s="18">
        <f>Остаток</f>
        <v>1745.6999999999998</v>
      </c>
    </row>
    <row r="10" spans="2:11" ht="30" customHeight="1" x14ac:dyDescent="0.25">
      <c r="B10" s="20"/>
      <c r="C10" s="20"/>
      <c r="E10">
        <v>2252</v>
      </c>
      <c r="F10" s="14">
        <f ca="1">TODAY()-35</f>
        <v>43196</v>
      </c>
      <c r="G10" s="7" t="s">
        <v>21</v>
      </c>
      <c r="H10" s="6" t="s">
        <v>8</v>
      </c>
      <c r="I10" s="18">
        <v>145.33000000000001</v>
      </c>
      <c r="J10" s="18"/>
      <c r="K10" s="18">
        <f>Остаток</f>
        <v>1600.37</v>
      </c>
    </row>
    <row r="11" spans="2:11" ht="30" customHeight="1" x14ac:dyDescent="0.25">
      <c r="B11" s="20"/>
      <c r="C11" s="20"/>
      <c r="E11" t="s">
        <v>15</v>
      </c>
      <c r="F11" s="14">
        <f ca="1">TODAY()-30</f>
        <v>43201</v>
      </c>
      <c r="G11" s="7" t="s">
        <v>22</v>
      </c>
      <c r="H11" s="6" t="s">
        <v>11</v>
      </c>
      <c r="I11" s="18">
        <v>50</v>
      </c>
      <c r="J11" s="18"/>
      <c r="K11" s="18">
        <f>Остаток</f>
        <v>1550.37</v>
      </c>
    </row>
    <row r="12" spans="2:11" ht="30" customHeight="1" x14ac:dyDescent="0.25">
      <c r="B12" s="20"/>
      <c r="C12" s="20"/>
      <c r="E12">
        <v>68240158</v>
      </c>
      <c r="F12" s="14">
        <f ca="1">TODAY()-25</f>
        <v>43206</v>
      </c>
      <c r="G12" s="7" t="s">
        <v>5</v>
      </c>
      <c r="H12" s="6" t="s">
        <v>5</v>
      </c>
      <c r="I12" s="18">
        <v>936.48</v>
      </c>
      <c r="J12" s="18"/>
      <c r="K12" s="18">
        <f>Остаток</f>
        <v>613.88999999999987</v>
      </c>
    </row>
    <row r="13" spans="2:11" ht="30" customHeight="1" x14ac:dyDescent="0.3">
      <c r="B13" s="21" t="s">
        <v>2</v>
      </c>
      <c r="C13" s="21"/>
      <c r="F13" s="14">
        <f ca="1">TODAY()-20</f>
        <v>43211</v>
      </c>
      <c r="G13" s="7" t="s">
        <v>23</v>
      </c>
      <c r="H13" s="6" t="s">
        <v>4</v>
      </c>
      <c r="I13" s="18"/>
      <c r="J13" s="18">
        <v>2365.8200000000002</v>
      </c>
      <c r="K13" s="18">
        <f>Остаток</f>
        <v>2979.71</v>
      </c>
    </row>
    <row r="14" spans="2:11" ht="30" customHeight="1" x14ac:dyDescent="0.25">
      <c r="B14" s="4" t="s">
        <v>3</v>
      </c>
      <c r="C14" s="4" t="s">
        <v>12</v>
      </c>
      <c r="F14" s="14">
        <f ca="1">TODAY()-15</f>
        <v>43216</v>
      </c>
      <c r="G14" s="7" t="s">
        <v>24</v>
      </c>
      <c r="H14" s="6" t="s">
        <v>6</v>
      </c>
      <c r="I14" s="18">
        <v>200</v>
      </c>
      <c r="J14" s="18"/>
      <c r="K14" s="18">
        <f>Остаток</f>
        <v>2779.71</v>
      </c>
    </row>
    <row r="15" spans="2:11" ht="30" customHeight="1" x14ac:dyDescent="0.25">
      <c r="B15" s="5" t="s">
        <v>4</v>
      </c>
      <c r="C15" s="12">
        <f>ИтогКатегории</f>
        <v>5282.55</v>
      </c>
      <c r="E15">
        <v>2253</v>
      </c>
      <c r="F15" s="14">
        <f ca="1">TODAY()</f>
        <v>43231</v>
      </c>
      <c r="G15" s="7" t="s">
        <v>25</v>
      </c>
      <c r="H15" s="6" t="s">
        <v>8</v>
      </c>
      <c r="I15" s="18">
        <v>48.87</v>
      </c>
      <c r="J15" s="18"/>
      <c r="K15" s="18">
        <f>Остаток</f>
        <v>2730.84</v>
      </c>
    </row>
    <row r="16" spans="2:11" ht="30" customHeight="1" x14ac:dyDescent="0.25">
      <c r="B16" s="5" t="s">
        <v>5</v>
      </c>
      <c r="C16" s="12">
        <f>ИтогКатегории</f>
        <v>936.48</v>
      </c>
      <c r="E16" s="8" t="s">
        <v>12</v>
      </c>
      <c r="F16" s="8"/>
      <c r="G16" s="8"/>
      <c r="H16" s="8"/>
      <c r="I16" s="19">
        <f>SUBTOTAL(109,РеестрЧеков[Снято средств со счета])</f>
        <v>2551.71</v>
      </c>
      <c r="J16" s="19">
        <f>SUBTOTAL(109,РеестрЧеков[Внесено средств на счет])</f>
        <v>5282.55</v>
      </c>
      <c r="K16" s="19">
        <f>РеестрЧеков[[#Totals],[Внесено средств на счет]]-РеестрЧеков[[#Totals],[Снято средств со счета]]</f>
        <v>2730.84</v>
      </c>
    </row>
    <row r="17" spans="2:3" ht="30" customHeight="1" x14ac:dyDescent="0.25">
      <c r="B17" s="5" t="s">
        <v>6</v>
      </c>
      <c r="C17" s="12">
        <f>ИтогКатегории</f>
        <v>200</v>
      </c>
    </row>
    <row r="18" spans="2:3" ht="30" customHeight="1" x14ac:dyDescent="0.25">
      <c r="B18" s="5" t="s">
        <v>7</v>
      </c>
      <c r="C18" s="12">
        <f>ИтогКатегории</f>
        <v>205.61</v>
      </c>
    </row>
    <row r="19" spans="2:3" ht="30" customHeight="1" x14ac:dyDescent="0.25">
      <c r="B19" s="5" t="s">
        <v>8</v>
      </c>
      <c r="C19" s="12">
        <f>ИтогКатегории</f>
        <v>194.20000000000002</v>
      </c>
    </row>
    <row r="20" spans="2:3" ht="30" customHeight="1" x14ac:dyDescent="0.25">
      <c r="B20" s="5" t="s">
        <v>9</v>
      </c>
      <c r="C20" s="12">
        <f>ИтогКатегории</f>
        <v>0</v>
      </c>
    </row>
    <row r="21" spans="2:3" ht="30" customHeight="1" x14ac:dyDescent="0.25">
      <c r="B21" s="5" t="s">
        <v>10</v>
      </c>
      <c r="C21" s="12">
        <f>ИтогКатегории</f>
        <v>961.77</v>
      </c>
    </row>
    <row r="22" spans="2:3" ht="30" customHeight="1" x14ac:dyDescent="0.25">
      <c r="B22" s="5" t="s">
        <v>11</v>
      </c>
      <c r="C22" s="12">
        <f>ИтогКатегории</f>
        <v>53.65</v>
      </c>
    </row>
  </sheetData>
  <mergeCells count="2">
    <mergeCell ref="B4:C12"/>
    <mergeCell ref="B13:C13"/>
  </mergeCells>
  <dataValidations count="15">
    <dataValidation allowBlank="1" showInputMessage="1" showErrorMessage="1" prompt="В этой ячейке указывается заголовок листа. Измените или обновите категории в таблице «Категории», начиная с ячейки B14. Введите сведения о чеке в таблице «Реестр чеков», начиная с ячейки E5" sqref="B1" xr:uid="{00000000-0002-0000-0000-000000000000}"/>
    <dataValidation allowBlank="1" showInputMessage="1" showErrorMessage="1" prompt="Создайте реестр чеков с диаграммой на этом листе. Текущий остаток автоматически рассчитывается в ячейке B3. Диаграмма, показывающая категории и итоги, размещается в ячейках B4–B11" sqref="A1" xr:uid="{00000000-0002-0000-0000-000001000000}"/>
    <dataValidation allowBlank="1" showInputMessage="1" showErrorMessage="1" prompt="Текущий остаток автоматически рассчитывается в этой ячейке" sqref="B3" xr:uid="{00000000-0002-0000-0000-000002000000}"/>
    <dataValidation allowBlank="1" showInputMessage="1" showErrorMessage="1" prompt="Круговая диаграмма категорий с процентным распределением размещается в ячейках с B4 по C12" sqref="B4" xr:uid="{00000000-0002-0000-0000-000003000000}"/>
    <dataValidation allowBlank="1" showInputMessage="1" showErrorMessage="1" prompt="Настройте варианты категорий в таблице «Реестр чеков», добавляя и изменяя категории в этой таблице. Итоговые значения для категорий в таблице «Реестр чеков» автоматически обновляются ниже" sqref="B13:C13" xr:uid="{00000000-0002-0000-0000-000004000000}"/>
    <dataValidation allowBlank="1" showInputMessage="1" showErrorMessage="1" prompt="В столбце под этим заголовком итоговые значения для категорий рассчитываются автоматически в зависимости от записей в таблице «Реестр чеков»" sqref="C14" xr:uid="{00000000-0002-0000-0000-000005000000}"/>
    <dataValidation allowBlank="1" showInputMessage="1" showErrorMessage="1" prompt="В столбце под этим заголовком отображаются элементы категории" sqref="B14" xr:uid="{00000000-0002-0000-0000-000006000000}"/>
    <dataValidation allowBlank="1" showInputMessage="1" showErrorMessage="1" prompt="В столбце под этим заголовком остаток рассчитывается автоматически" sqref="K5" xr:uid="{00000000-0002-0000-0000-000007000000}"/>
    <dataValidation allowBlank="1" showInputMessage="1" showErrorMessage="1" prompt="В столбце под этим заголовком введите сумму средств, внесенных на счет" sqref="J5" xr:uid="{00000000-0002-0000-0000-000008000000}"/>
    <dataValidation allowBlank="1" showInputMessage="1" showErrorMessage="1" prompt="В столбце под этим заголовком введите сумму средств, снятых со счета" sqref="I5" xr:uid="{00000000-0002-0000-0000-000009000000}"/>
    <dataValidation allowBlank="1" showInputMessage="1" showErrorMessage="1" prompt="В столбце под этим заголовком выберите категорию. Нажмите клавиши ALT+СТРЕЛКА ВНИЗ, чтобы открыть раскрывающийся список, а затем — клавишу ВВОД, чтобы сделать выбор. Список категорий обновляется автоматически в соответствии с таблицей «Категории»" sqref="H5" xr:uid="{00000000-0002-0000-0000-00000A000000}"/>
    <dataValidation allowBlank="1" showInputMessage="1" showErrorMessage="1" prompt="В столбце под этим заголовком введите описание" sqref="G5" xr:uid="{00000000-0002-0000-0000-00000B000000}"/>
    <dataValidation allowBlank="1" showInputMessage="1" showErrorMessage="1" prompt="В столбце под этим заголовком введите дату" sqref="F5" xr:uid="{00000000-0002-0000-0000-00000C000000}"/>
    <dataValidation allowBlank="1" showInputMessage="1" showErrorMessage="1" prompt="В столбце под этим заголовком введите номер чека" sqref="E5" xr:uid="{00000000-0002-0000-0000-00000D000000}"/>
    <dataValidation type="list" errorStyle="warning" allowBlank="1" showInputMessage="1" showErrorMessage="1" error="Выберите категорию из списка. Нажмите кнопку «Отмена», а затем с помощью клавиш ALT+СТРЕЛКА ВНИЗ откройте раскрывающийся список и подтвердите выбор клавишей ВВОД" sqref="H6:H15" xr:uid="{00000000-0002-0000-0000-00000E000000}">
      <formula1>ПодстановкаКатегорий</formula1>
    </dataValidation>
  </dataValidations>
  <printOptions horizontalCentered="1"/>
  <pageMargins left="0.7" right="0.7" top="0.75" bottom="0.75" header="0.3" footer="0.3"/>
  <pageSetup paperSize="9" scale="54" fitToHeight="0" orientation="landscape" r:id="rId1"/>
  <headerFooter differentFirst="1">
    <oddFooter>Page &amp;P of &amp;N</oddFooter>
  </headerFooter>
  <ignoredErrors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Реестр чеков</vt:lpstr>
      <vt:lpstr>Заголовок1</vt:lpstr>
      <vt:lpstr>ЗаголовокСтолбца1</vt:lpstr>
      <vt:lpstr>'Реестр чеков'!ПодстановкаКатегорий</vt:lpstr>
      <vt:lpstr>'Реестр чеков'!Транзакции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Администратор</dc:creator>
  <cp:lastModifiedBy>admin</cp:lastModifiedBy>
  <dcterms:created xsi:type="dcterms:W3CDTF">2017-06-24T01:05:46Z</dcterms:created>
  <dcterms:modified xsi:type="dcterms:W3CDTF">2018-05-11T05:08:06Z</dcterms:modified>
</cp:coreProperties>
</file>