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2_ncr:500000_{6587CAAC-A662-4C9F-A2C1-345B02F7407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Коммерческий счет" sheetId="1" r:id="rId1"/>
    <sheet name="Клиенты" sheetId="3" r:id="rId2"/>
  </sheets>
  <definedNames>
    <definedName name="Доставка">'Коммерческий счет'!$H$16</definedName>
    <definedName name="_xlnm.Print_Titles" localSheetId="1">Клиенты!$2:$2</definedName>
    <definedName name="_xlnm.Print_Titles" localSheetId="0">'Коммерческий счет'!$7:$7</definedName>
    <definedName name="Заголовок2">СписокКлиентов[[#Headers],[Название компании]]</definedName>
    <definedName name="ЗаголовокСтолбца1">ПозицииСчета[[#Headers],[Дата]]</definedName>
    <definedName name="Задаток">'Коммерческий счет'!$H$17</definedName>
    <definedName name="ИмяСчета">'Коммерческий счет'!$C$3</definedName>
    <definedName name="НазваниеКомпании">'Коммерческий счет'!$B$1</definedName>
    <definedName name="НалогСПродаж">'Коммерческий счет'!$H$15</definedName>
    <definedName name="_xlnm.Print_Area" localSheetId="1">Клиенты!$A:$L</definedName>
    <definedName name="_xlnm.Print_Area" localSheetId="0">'Коммерческий счет'!$A:$I</definedName>
    <definedName name="ОбластьЗаголовкаСтроки1..C6">'Коммерческий счет'!$B$3</definedName>
    <definedName name="ОбластьЗаголовкаСтроки2..E5">'Коммерческий счет'!$D$3</definedName>
    <definedName name="ОбластьЗаголовкаСтроки3..H5">'Коммерческий счет'!$G$3</definedName>
    <definedName name="ОбластьЗаголовкаСтроки4..H20">'Коммерческий счет'!$G$13</definedName>
    <definedName name="ПоискКлиента">СписокКлиентов[Название компании]</definedName>
    <definedName name="ПромежуточныйИтогПоСчету">'Коммерческий счет'!$H$13</definedName>
    <definedName name="СтавкаНалогаСПродаж">'Коммерческий счет'!$H$14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H5" i="1"/>
  <c r="E5" i="1"/>
  <c r="E4" i="1"/>
  <c r="E3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<sst xmlns="http://schemas.openxmlformats.org/spreadsheetml/2006/main" count="64" uniqueCount="59">
  <si>
    <t>Tailspin Toys</t>
  </si>
  <si>
    <t>Плательщик:</t>
  </si>
  <si>
    <t>Адрес:</t>
  </si>
  <si>
    <t>Дата</t>
  </si>
  <si>
    <t>СУММА ПОДЛЕЖИТ ОПЛАТЕ В ТЕЧЕНИЕ 10 ДНЕЙ. НА СУММЫ ПРОСРОЧЕННЫХ ПЛАТЕЖЕЙ НАЧИСЛЯЕТСЯ ПЕНЯ ИЗ РАСЧЕТА 2 % В МЕСЯЦ.</t>
  </si>
  <si>
    <t>Trey Research</t>
  </si>
  <si>
    <t>Номер позиции</t>
  </si>
  <si>
    <t>Ул. Тракторная, д. 123</t>
  </si>
  <si>
    <t>г. Тюмень, Тюменская область, 123456</t>
  </si>
  <si>
    <t>Телефон:</t>
  </si>
  <si>
    <t>Факс:</t>
  </si>
  <si>
    <t>Эл. почта:</t>
  </si>
  <si>
    <t>Описание</t>
  </si>
  <si>
    <t>Деревянные блоки</t>
  </si>
  <si>
    <t>Кол-во</t>
  </si>
  <si>
    <t>123-555-0124</t>
  </si>
  <si>
    <t>Цена за единицу</t>
  </si>
  <si>
    <t>CustomerService@tailspintoys.com</t>
  </si>
  <si>
    <t>www.tailspintoys.com</t>
  </si>
  <si>
    <t>Номер счета:</t>
  </si>
  <si>
    <t>Дата счета:</t>
  </si>
  <si>
    <t>Контактные данные:</t>
  </si>
  <si>
    <t>Скидка</t>
  </si>
  <si>
    <t>Промежуточный итог по счету</t>
  </si>
  <si>
    <t>Ставка налога</t>
  </si>
  <si>
    <t>Налог с продаж</t>
  </si>
  <si>
    <t>Доставка</t>
  </si>
  <si>
    <t>Полученный задаток</t>
  </si>
  <si>
    <t>Итого</t>
  </si>
  <si>
    <t>Клиенты</t>
  </si>
  <si>
    <t>Название компании</t>
  </si>
  <si>
    <t>Contoso, Ltd</t>
  </si>
  <si>
    <t>Имя контактного лица</t>
  </si>
  <si>
    <t>Виктор Игнатьев</t>
  </si>
  <si>
    <t>Светлана Коновалова</t>
  </si>
  <si>
    <t>Адрес</t>
  </si>
  <si>
    <t>Ул. Автозаводская, д. 345</t>
  </si>
  <si>
    <t>Ул. Каштановая, д .567</t>
  </si>
  <si>
    <t>Адрес 2</t>
  </si>
  <si>
    <t>Офис 123</t>
  </si>
  <si>
    <t>Город</t>
  </si>
  <si>
    <t>Новосибирск</t>
  </si>
  <si>
    <t>Рязань</t>
  </si>
  <si>
    <t>Область или край</t>
  </si>
  <si>
    <t>Новосибирская обл.</t>
  </si>
  <si>
    <t>Рязанская обл.</t>
  </si>
  <si>
    <t>Индекс</t>
  </si>
  <si>
    <t>234567</t>
  </si>
  <si>
    <t>Телефон</t>
  </si>
  <si>
    <t>432-555-0178</t>
  </si>
  <si>
    <t>432-555-0189</t>
  </si>
  <si>
    <t>Эл. почта</t>
  </si>
  <si>
    <t>victor@treyresearch.net</t>
  </si>
  <si>
    <t>svetlana@contoso.com</t>
  </si>
  <si>
    <t>Факс</t>
  </si>
  <si>
    <t>432-555-0187</t>
  </si>
  <si>
    <t>432-555-0123</t>
  </si>
  <si>
    <t>Коммерческий счет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</si>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</sst>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[&lt;=9999999]###\-####;\(###\)\ ###\-####"/>
    <numFmt numFmtId="169" formatCode="#,##0.00\ &quot;₽&quot;"/>
  </numFmts>
  <fonts count="18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8"/>
      <color theme="3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Protection="0">
      <alignment horizontal="left" wrapText="1" indent="2"/>
    </xf>
    <xf numFmtId="0" fontId="7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6" fillId="0" borderId="0" applyNumberFormat="0" applyFill="0" applyBorder="0" applyAlignment="0" applyProtection="0">
      <alignment vertical="center" wrapText="1"/>
    </xf>
    <xf numFmtId="2" fontId="3" fillId="0" borderId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Protection="0">
      <alignment horizontal="right" vertical="center"/>
    </xf>
    <xf numFmtId="169" fontId="1" fillId="0" borderId="0" applyFill="0" applyBorder="0" applyProtection="0">
      <alignment horizontal="right" vertical="center" indent="1"/>
    </xf>
    <xf numFmtId="0" fontId="6" fillId="0" borderId="0" applyNumberFormat="0" applyFill="0" applyProtection="0">
      <alignment horizontal="right" vertical="top" indent="2"/>
    </xf>
    <xf numFmtId="0" fontId="6" fillId="0" borderId="0" applyNumberFormat="0" applyFill="0" applyBorder="0" applyProtection="0">
      <alignment horizontal="right" indent="2"/>
    </xf>
    <xf numFmtId="0" fontId="6" fillId="2" borderId="2" applyNumberFormat="0" applyFont="0" applyAlignment="0" applyProtection="0"/>
    <xf numFmtId="0" fontId="5" fillId="0" borderId="3" applyNumberFormat="0" applyFill="0" applyAlignment="0" applyProtection="0"/>
    <xf numFmtId="0" fontId="6" fillId="0" borderId="1" applyNumberFormat="0" applyFont="0" applyFill="0" applyAlignment="0">
      <alignment vertical="center"/>
    </xf>
    <xf numFmtId="14" fontId="6" fillId="0" borderId="0" applyFont="0" applyFill="0" applyBorder="0" applyAlignment="0" applyProtection="0">
      <alignment horizontal="left" vertical="center"/>
    </xf>
    <xf numFmtId="1" fontId="6" fillId="0" borderId="0" applyFont="0" applyFill="0" applyBorder="0" applyProtection="0">
      <alignment vertical="center"/>
    </xf>
    <xf numFmtId="168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166" fontId="4" fillId="0" borderId="0" applyNumberFormat="0">
      <alignment horizontal="left" vertical="top" wrapText="1"/>
    </xf>
    <xf numFmtId="0" fontId="4" fillId="0" borderId="0" applyNumberFormat="0" applyFill="0" applyBorder="0">
      <alignment horizontal="right" vertical="center" wrapText="1"/>
    </xf>
    <xf numFmtId="0" fontId="6" fillId="0" borderId="0" applyNumberFormat="0" applyFont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</cellStyleXfs>
  <cellXfs count="41">
    <xf numFmtId="0" fontId="0" fillId="0" borderId="0" xfId="0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6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2" fontId="3" fillId="0" borderId="0" xfId="6">
      <alignment horizontal="left" vertical="center"/>
    </xf>
    <xf numFmtId="168" fontId="6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8" fillId="0" borderId="0" xfId="23" quotePrefix="1">
      <alignment horizontal="center" vertical="center" wrapText="1"/>
    </xf>
    <xf numFmtId="0" fontId="9" fillId="0" borderId="0" xfId="0" applyFont="1">
      <alignment horizontal="left" vertical="center" wrapText="1"/>
    </xf>
    <xf numFmtId="0" fontId="11" fillId="0" borderId="0" xfId="2" applyFont="1">
      <alignment horizontal="left" wrapText="1" indent="2"/>
    </xf>
    <xf numFmtId="0" fontId="9" fillId="0" borderId="0" xfId="12" applyFont="1">
      <alignment horizontal="right" indent="2"/>
    </xf>
    <xf numFmtId="0" fontId="11" fillId="0" borderId="0" xfId="3" applyFont="1">
      <alignment horizontal="left" vertical="top" wrapText="1" indent="2"/>
    </xf>
    <xf numFmtId="0" fontId="9" fillId="0" borderId="0" xfId="11" applyFont="1">
      <alignment horizontal="right" vertical="top" indent="2"/>
    </xf>
    <xf numFmtId="166" fontId="12" fillId="0" borderId="0" xfId="20" applyNumberFormat="1" applyFont="1">
      <alignment horizontal="left" vertical="top" wrapText="1"/>
    </xf>
    <xf numFmtId="0" fontId="12" fillId="0" borderId="0" xfId="20" applyNumberFormat="1" applyFont="1">
      <alignment horizontal="left" vertical="top" wrapText="1"/>
    </xf>
    <xf numFmtId="14" fontId="12" fillId="0" borderId="0" xfId="20" applyNumberFormat="1" applyFont="1">
      <alignment horizontal="left" vertical="top" wrapText="1"/>
    </xf>
    <xf numFmtId="0" fontId="13" fillId="0" borderId="0" xfId="0" applyFo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>
      <alignment vertical="top" wrapText="1"/>
    </xf>
    <xf numFmtId="0" fontId="9" fillId="0" borderId="0" xfId="22" applyFont="1">
      <alignment horizontal="left" vertical="center" wrapText="1"/>
    </xf>
    <xf numFmtId="0" fontId="12" fillId="0" borderId="0" xfId="21" applyFont="1">
      <alignment horizontal="right" vertical="center" wrapText="1"/>
    </xf>
    <xf numFmtId="14" fontId="9" fillId="0" borderId="0" xfId="16" applyFont="1" applyAlignment="1">
      <alignment horizontal="left" vertical="center" wrapText="1"/>
    </xf>
    <xf numFmtId="1" fontId="9" fillId="0" borderId="0" xfId="17" applyFont="1" applyFill="1" applyBorder="1">
      <alignment vertical="center"/>
    </xf>
    <xf numFmtId="169" fontId="9" fillId="0" borderId="0" xfId="9" applyFont="1" applyFill="1" applyBorder="1">
      <alignment horizontal="right" vertical="center"/>
    </xf>
    <xf numFmtId="169" fontId="9" fillId="0" borderId="0" xfId="10" applyFont="1" applyFill="1" applyBorder="1">
      <alignment horizontal="right" vertical="center" indent="1"/>
    </xf>
    <xf numFmtId="0" fontId="16" fillId="0" borderId="3" xfId="14" applyFont="1" applyFill="1" applyAlignment="1" applyProtection="1">
      <alignment horizontal="right" vertical="center"/>
    </xf>
    <xf numFmtId="169" fontId="17" fillId="0" borderId="3" xfId="10" applyFont="1" applyFill="1" applyBorder="1" applyProtection="1">
      <alignment horizontal="right" vertical="center" indent="1"/>
    </xf>
    <xf numFmtId="9" fontId="17" fillId="0" borderId="3" xfId="4" applyFont="1" applyFill="1" applyBorder="1" applyProtection="1">
      <alignment horizontal="right" vertical="center" indent="1"/>
    </xf>
    <xf numFmtId="0" fontId="0" fillId="0" borderId="0" xfId="0" applyFont="1">
      <alignment horizontal="left" vertical="center" wrapText="1"/>
    </xf>
    <xf numFmtId="0" fontId="8" fillId="0" borderId="0" xfId="23" applyFill="1">
      <alignment horizontal="center" vertical="center" wrapText="1"/>
    </xf>
    <xf numFmtId="0" fontId="9" fillId="0" borderId="0" xfId="19" applyFont="1"/>
    <xf numFmtId="0" fontId="9" fillId="0" borderId="0" xfId="1" applyFont="1" applyBorder="1" applyAlignment="1">
      <alignment horizontal="left" wrapText="1" indent="2"/>
    </xf>
    <xf numFmtId="0" fontId="9" fillId="0" borderId="1" xfId="1" applyFont="1" applyBorder="1" applyAlignment="1">
      <alignment horizontal="left" wrapText="1" indent="2"/>
    </xf>
    <xf numFmtId="0" fontId="6" fillId="0" borderId="1" xfId="1" applyBorder="1" applyAlignment="1">
      <alignment horizontal="left" vertical="top" wrapText="1" indent="2"/>
    </xf>
    <xf numFmtId="0" fontId="9" fillId="0" borderId="0" xfId="11" applyFont="1">
      <alignment horizontal="right" vertical="top" indent="2"/>
    </xf>
    <xf numFmtId="168" fontId="12" fillId="0" borderId="0" xfId="18" applyNumberFormat="1" applyFont="1" applyAlignment="1">
      <alignment horizontal="left" vertical="top" wrapText="1"/>
    </xf>
    <xf numFmtId="166" fontId="12" fillId="0" borderId="0" xfId="20" applyNumberFormat="1" applyFont="1">
      <alignment horizontal="left" vertical="top" wrapText="1"/>
    </xf>
    <xf numFmtId="2" fontId="10" fillId="0" borderId="0" xfId="6" applyFont="1">
      <alignment horizontal="left" vertical="center"/>
    </xf>
    <xf numFmtId="2" fontId="10" fillId="0" borderId="1" xfId="6" applyFont="1" applyBorder="1">
      <alignment horizontal="left" vertical="center"/>
    </xf>
    <xf numFmtId="168" fontId="7" fillId="0" borderId="0" xfId="18" applyNumberFormat="1" applyFont="1" applyAlignment="1">
      <alignment horizontal="left" wrapText="1" indent="2"/>
    </xf>
    <xf numFmtId="168" fontId="11" fillId="0" borderId="0" xfId="3" applyNumberFormat="1" applyFont="1">
      <alignment horizontal="left" vertical="top" wrapText="1" indent="2"/>
    </xf>
  </cellXfs>
  <cellStyles count="24">
    <cellStyle name="Гиперссылка" xfId="1" builtinId="8" customBuiltin="1"/>
    <cellStyle name="Данные счета" xfId="20" xr:uid="{00000000-0005-0000-0000-00000C000000}"/>
    <cellStyle name="Данные таблицы выровнены по левому краю." xfId="22" xr:uid="{00000000-0005-0000-0000-000013000000}"/>
    <cellStyle name="Дата" xfId="16" xr:uid="{00000000-0005-0000-0000-000004000000}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11" builtinId="18" customBuiltin="1"/>
    <cellStyle name="Заголовок 4" xfId="12" builtinId="19" customBuiltin="1"/>
    <cellStyle name="Заголовок таблицы выровнен по правому краю." xfId="21" xr:uid="{00000000-0005-0000-0000-000014000000}"/>
    <cellStyle name="Итог" xfId="14" builtinId="25" customBuiltin="1"/>
    <cellStyle name="Количество" xfId="17" xr:uid="{00000000-0005-0000-0000-000011000000}"/>
    <cellStyle name="Название" xfId="6" builtinId="15" customBuiltin="1"/>
    <cellStyle name="Обычный" xfId="0" builtinId="0" customBuiltin="1"/>
    <cellStyle name="Открывавшаяся гиперссылка" xfId="5" builtinId="9" customBuiltin="1"/>
    <cellStyle name="Пояснение" xfId="19" builtinId="53" customBuiltin="1"/>
    <cellStyle name="Правая граница" xfId="15" xr:uid="{00000000-0005-0000-0000-000012000000}"/>
    <cellStyle name="Примечание" xfId="13" builtinId="10" customBuiltin="1"/>
    <cellStyle name="Процентный" xfId="4" builtinId="5" customBuiltin="1"/>
    <cellStyle name="Телефон" xfId="18" xr:uid="{00000000-0005-0000-0000-000010000000}"/>
    <cellStyle name="Финансовый" xfId="7" builtinId="3" customBuiltin="1"/>
    <cellStyle name="Финансовый [0]" xfId="8" builtinId="6" customBuiltin="1"/>
    <cellStyle name="ячейка перехода" xfId="23" xr:uid="{00000000-0005-0000-0000-000017000000}"/>
  </cellStyles>
  <dxfs count="7">
    <dxf>
      <alignment horizontal="right" vertical="center" textRotation="0" wrapText="0" indent="1" justifyLastLine="0" shrinkToFit="0" readingOrder="0"/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Коммерческий счет" defaultPivotStyle="PivotStyleLight16">
    <tableStyle name="Коммерческий счет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3;&#1080;&#1077;&#1085;&#1090;&#109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0;&#1086;&#1084;&#1084;&#1077;&#1088;&#1095;&#1077;&#1089;&#1082;&#1080;&#1081; &#1089;&#1095;&#1077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1817772</xdr:colOff>
      <xdr:row>0</xdr:row>
      <xdr:rowOff>571500</xdr:rowOff>
    </xdr:to>
    <xdr:sp macro="" textlink="">
      <xdr:nvSpPr>
        <xdr:cNvPr id="3" name="Стрелка: Пятиугольник 2" descr="Щелкните, чтобы перейти на лист «Клиенты».">
          <a:hlinkClick xmlns:r="http://schemas.openxmlformats.org/officeDocument/2006/relationships" r:id="rId1" tooltip="Щелкните, чтобы перейти на лист «Клиенты».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11858622" y="161926"/>
          <a:ext cx="1789200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100" b="0">
              <a:solidFill>
                <a:schemeClr val="bg1"/>
              </a:solidFill>
            </a:rPr>
            <a:t>Клиенты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13</xdr:col>
      <xdr:colOff>200025</xdr:colOff>
      <xdr:row>0</xdr:row>
      <xdr:rowOff>478153</xdr:rowOff>
    </xdr:to>
    <xdr:sp macro="" textlink="">
      <xdr:nvSpPr>
        <xdr:cNvPr id="2" name="Стрелка: Пятиугольник 1" descr="Щелкните, чтобы перейти на лист «Коммерческий счет».">
          <a:hlinkClick xmlns:r="http://schemas.openxmlformats.org/officeDocument/2006/relationships" r:id="rId1" tooltip="Щелкните, чтобы перейти на лист «Коммерческий счет».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916150" y="66673"/>
          <a:ext cx="1685925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100" b="0">
              <a:solidFill>
                <a:schemeClr val="bg1"/>
              </a:solidFill>
            </a:rPr>
            <a:t>Коммерческий</a:t>
          </a:r>
          <a:r>
            <a:rPr lang="ru" sz="1100" b="0" baseline="0">
              <a:solidFill>
                <a:schemeClr val="bg1"/>
              </a:solidFill>
            </a:rPr>
            <a:t> счет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ПозицииСчета" displayName="ПозицииСчета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Дата" totalsRowLabel="Итог" dataCellStyle="Дата"/>
    <tableColumn id="1" xr3:uid="{00000000-0010-0000-0000-000001000000}" name="Номер позиции" dataCellStyle="Данные таблицы выровнены по левому краю."/>
    <tableColumn id="2" xr3:uid="{00000000-0010-0000-0000-000002000000}" name="Описание" dataCellStyle="Данные таблицы выровнены по левому краю."/>
    <tableColumn id="3" xr3:uid="{00000000-0010-0000-0000-000003000000}" name="Кол-во" dataCellStyle="Количество"/>
    <tableColumn id="4" xr3:uid="{00000000-0010-0000-0000-000004000000}" name="Цена за единицу" dataCellStyle="Денежный"/>
    <tableColumn id="5" xr3:uid="{00000000-0010-0000-0000-000005000000}" name="Скидка" dataCellStyle="Денежный"/>
    <tableColumn id="6" xr3:uid="{00000000-0010-0000-0000-000006000000}" name="Итого">
      <calculatedColumnFormula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calculatedColumnFormula>
    </tableColumn>
  </tableColumns>
  <tableStyleInfo name="Коммерческий счет" showFirstColumn="0" showLastColumn="0" showRowStripes="1" showColumnStripes="0"/>
  <extLst>
    <ext xmlns:x14="http://schemas.microsoft.com/office/spreadsheetml/2009/9/main" uri="{504A1905-F514-4f6f-8877-14C23A59335A}">
      <x14:table altTextSummary="Введите дату, номер позиции, описание, количество, цену за единицу и скидку в этой таблице. Итоговая сумма вычисляется автоматичес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окКлиентов" displayName="СписокКлиентов" ref="B2:K4">
  <autoFilter ref="B2:K4" xr:uid="{00000000-0009-0000-0100-000001000000}"/>
  <tableColumns count="10">
    <tableColumn id="2" xr3:uid="{00000000-0010-0000-0100-000002000000}" name="Название компании"/>
    <tableColumn id="3" xr3:uid="{00000000-0010-0000-0100-000003000000}" name="Имя контактного лица"/>
    <tableColumn id="4" xr3:uid="{00000000-0010-0000-0100-000004000000}" name="Адрес"/>
    <tableColumn id="1" xr3:uid="{00000000-0010-0000-0100-000001000000}" name="Адрес 2"/>
    <tableColumn id="5" xr3:uid="{00000000-0010-0000-0100-000005000000}" name="Город"/>
    <tableColumn id="6" xr3:uid="{00000000-0010-0000-0100-000006000000}" name="Область или край"/>
    <tableColumn id="7" xr3:uid="{00000000-0010-0000-0100-000007000000}" name="Индекс" dataDxfId="0"/>
    <tableColumn id="8" xr3:uid="{00000000-0010-0000-0100-000008000000}" name="Телефон" dataCellStyle="Телефон"/>
    <tableColumn id="10" xr3:uid="{00000000-0010-0000-0100-00000A000000}" name="Эл. почта"/>
    <tableColumn id="11" xr3:uid="{00000000-0010-0000-0100-00000B000000}" name="Факс" dataCellStyle="Телефон"/>
  </tableColumns>
  <tableStyleInfo name="Коммерческий счет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клиенте, например название компании, имя контактного лица, адрес, номер телефона, адрес электронной почты и номер факса,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ru-ru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ctor@treyresearch.net" TargetMode="External"/><Relationship Id="rId1" Type="http://schemas.openxmlformats.org/officeDocument/2006/relationships/hyperlink" Target="mailto:svetla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P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style="8" customWidth="1"/>
    <col min="2" max="2" width="15.7109375" style="16" customWidth="1"/>
    <col min="3" max="3" width="31.28515625" style="16" customWidth="1"/>
    <col min="4" max="4" width="31.5703125" style="16" customWidth="1"/>
    <col min="5" max="5" width="24.5703125" style="16" customWidth="1"/>
    <col min="6" max="6" width="23.28515625" style="16" customWidth="1"/>
    <col min="7" max="7" width="28.5703125" style="16" customWidth="1"/>
    <col min="8" max="8" width="17" style="16" customWidth="1"/>
    <col min="9" max="9" width="2.7109375" style="8" customWidth="1"/>
    <col min="10" max="10" width="27.85546875" style="8" customWidth="1"/>
    <col min="11" max="12" width="9.28515625" style="8"/>
    <col min="13" max="16" width="11.85546875" style="8" customWidth="1"/>
    <col min="17" max="16384" width="9.28515625" style="8"/>
  </cols>
  <sheetData>
    <row r="1" spans="2:10" ht="60" customHeight="1" x14ac:dyDescent="0.25">
      <c r="B1" s="37" t="s">
        <v>0</v>
      </c>
      <c r="C1" s="38"/>
      <c r="D1" s="9" t="s">
        <v>7</v>
      </c>
      <c r="E1" s="10" t="s">
        <v>9</v>
      </c>
      <c r="F1" s="39" t="s">
        <v>58</v>
      </c>
      <c r="G1" s="31" t="s">
        <v>17</v>
      </c>
      <c r="H1" s="32"/>
      <c r="J1" s="29" t="s">
        <v>29</v>
      </c>
    </row>
    <row r="2" spans="2:10" ht="54.95" customHeight="1" x14ac:dyDescent="0.25">
      <c r="B2" s="37"/>
      <c r="C2" s="38"/>
      <c r="D2" s="11" t="s">
        <v>8</v>
      </c>
      <c r="E2" s="12" t="s">
        <v>10</v>
      </c>
      <c r="F2" s="40" t="s">
        <v>15</v>
      </c>
      <c r="G2" s="33" t="s">
        <v>18</v>
      </c>
      <c r="H2" s="33"/>
    </row>
    <row r="3" spans="2:10" ht="30" customHeight="1" x14ac:dyDescent="0.25">
      <c r="B3" s="12" t="s">
        <v>1</v>
      </c>
      <c r="C3" s="13" t="s">
        <v>5</v>
      </c>
      <c r="D3" s="12" t="s">
        <v>9</v>
      </c>
      <c r="E3" s="35" t="str">
        <f>IFERROR(VLOOKUP(ИмяСчета,СписокКлиентов[],8,FALSE),"")</f>
        <v>432-555-0178</v>
      </c>
      <c r="F3" s="35"/>
      <c r="G3" s="12" t="s">
        <v>19</v>
      </c>
      <c r="H3" s="14">
        <v>34567</v>
      </c>
    </row>
    <row r="4" spans="2:10" ht="30" customHeight="1" x14ac:dyDescent="0.25">
      <c r="B4" s="34" t="s">
        <v>2</v>
      </c>
      <c r="C4" s="13" t="str">
        <f>IFERROR(VLOOKUP(ИмяСчета,СписокКлиентов[],3,FALSE),"")</f>
        <v>Ул. Автозаводская, д. 345</v>
      </c>
      <c r="D4" s="12" t="s">
        <v>10</v>
      </c>
      <c r="E4" s="35" t="str">
        <f>IFERROR(VLOOKUP(ИмяСчета,СписокКлиентов[],10,FALSE),"")</f>
        <v>432-555-0187</v>
      </c>
      <c r="F4" s="35"/>
      <c r="G4" s="12" t="s">
        <v>20</v>
      </c>
      <c r="H4" s="15">
        <f ca="1">TODAY()</f>
        <v>43202</v>
      </c>
    </row>
    <row r="5" spans="2:10" ht="30" customHeight="1" x14ac:dyDescent="0.25">
      <c r="B5" s="34"/>
      <c r="C5" s="13" t="str">
        <f>IF(VLOOKUP(ИмяСчета,СписокКлиентов[],4,FALSE)&lt;&gt;"",VLOOKUP(ИмяСчета,СписокКлиентов[],4,FALSE),IF(VLOOKUP(ИмяСчета,СписокКлиентов[],5,FALSE)&lt;&gt;"",CONCATENATE(VLOOKUP(ИмяСчета,СписокКлиентов[],5,FALSE),", ",VLOOKUP(ИмяСчета,СписокКлиентов[],6,FALSE)," ",VLOOKUP(ИмяСчета,СписокКлиентов[],7,FALSE)),CONCATENATE(VLOOKUP(ИмяСчета,СписокКлиентов[],6,FALSE)," ",VLOOKUP(ИмяСчета,СписокКлиентов[],7,FALSE))))</f>
        <v>Офис 123</v>
      </c>
      <c r="D5" s="12" t="s">
        <v>11</v>
      </c>
      <c r="E5" s="36" t="str">
        <f>IFERROR(VLOOKUP(ИмяСчета,СписокКлиентов[],9,FALSE),"")</f>
        <v>victor@treyresearch.net</v>
      </c>
      <c r="F5" s="36"/>
      <c r="G5" s="12" t="s">
        <v>21</v>
      </c>
      <c r="H5" s="13" t="str">
        <f>IFERROR(VLOOKUP(ИмяСчета,СписокКлиентов[],2,FALSE),"")</f>
        <v>Виктор Игнатьев</v>
      </c>
    </row>
    <row r="6" spans="2:10" ht="30" customHeight="1" x14ac:dyDescent="0.25">
      <c r="B6" s="34"/>
      <c r="C6" s="13" t="str">
        <f>IF(VLOOKUP(ИмяСчета,СписокКлиентов[],4,FALSE)="","",IF(VLOOKUP(ИмяСчета,СписокКлиентов[],5,FALSE)&lt;&gt;"",CONCATENATE(VLOOKUP(ИмяСчета,СписокКлиентов[],5,FALSE),", ",VLOOKUP(ИмяСчета,СписокКлиентов[],6,FALSE)," ",VLOOKUP(ИмяСчета,СписокКлиентов[],7,FALSE)),CONCATENATE(VLOOKUP(ИмяСчета,СписокКлиентов[],6,FALSE)," ",VLOOKUP(ИмяСчета,СписокКлиентов[],7,FALSE))))</f>
        <v>Новосибирск, Новосибирская обл. 12345</v>
      </c>
      <c r="F6" s="17"/>
      <c r="G6" s="18"/>
    </row>
    <row r="7" spans="2:10" ht="30" customHeight="1" x14ac:dyDescent="0.25">
      <c r="B7" s="19" t="s">
        <v>3</v>
      </c>
      <c r="C7" s="19" t="s">
        <v>6</v>
      </c>
      <c r="D7" s="19" t="s">
        <v>12</v>
      </c>
      <c r="E7" s="20" t="s">
        <v>14</v>
      </c>
      <c r="F7" s="20" t="s">
        <v>16</v>
      </c>
      <c r="G7" s="20" t="s">
        <v>22</v>
      </c>
      <c r="H7" s="20" t="s">
        <v>28</v>
      </c>
    </row>
    <row r="8" spans="2:10" ht="30" customHeight="1" x14ac:dyDescent="0.25">
      <c r="B8" s="21">
        <f ca="1">TODAY()</f>
        <v>43202</v>
      </c>
      <c r="C8" s="19">
        <v>789807</v>
      </c>
      <c r="D8" s="19" t="s">
        <v>13</v>
      </c>
      <c r="E8" s="22">
        <v>4</v>
      </c>
      <c r="F8" s="23">
        <v>10</v>
      </c>
      <c r="G8" s="23">
        <v>2</v>
      </c>
      <c r="H8" s="24">
        <f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f>
        <v>38</v>
      </c>
    </row>
    <row r="9" spans="2:10" ht="30" customHeight="1" x14ac:dyDescent="0.25">
      <c r="B9" s="21"/>
      <c r="C9" s="19"/>
      <c r="D9" s="19"/>
      <c r="E9" s="22"/>
      <c r="F9" s="23"/>
      <c r="G9" s="23"/>
      <c r="H9" s="24" t="str">
        <f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f>
        <v/>
      </c>
    </row>
    <row r="10" spans="2:10" ht="30" customHeight="1" x14ac:dyDescent="0.25">
      <c r="B10" s="21"/>
      <c r="C10" s="19"/>
      <c r="D10" s="19"/>
      <c r="E10" s="22"/>
      <c r="F10" s="23"/>
      <c r="G10" s="23"/>
      <c r="H10" s="24" t="str">
        <f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f>
        <v/>
      </c>
    </row>
    <row r="11" spans="2:10" ht="30" customHeight="1" x14ac:dyDescent="0.25">
      <c r="B11" s="21"/>
      <c r="C11" s="19"/>
      <c r="D11" s="19"/>
      <c r="E11" s="22"/>
      <c r="F11" s="23"/>
      <c r="G11" s="23"/>
      <c r="H11" s="24" t="str">
        <f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f>
        <v/>
      </c>
    </row>
    <row r="12" spans="2:10" ht="30" customHeight="1" x14ac:dyDescent="0.25">
      <c r="B12" s="21"/>
      <c r="C12" s="19"/>
      <c r="D12" s="19"/>
      <c r="E12" s="22"/>
      <c r="F12" s="23"/>
      <c r="G12" s="23"/>
      <c r="H12" s="24" t="str">
        <f>IF(AND(ПозицииСчета[[#This Row],[Кол-во]]&lt;&gt;"",ПозицииСчета[[#This Row],[Цена за единицу]]&lt;&gt;""),(ПозицииСчета[[#This Row],[Кол-во]]*ПозицииСчета[[#This Row],[Цена за единицу]])-ПозицииСчета[[#This Row],[Скидка]],"")</f>
        <v/>
      </c>
    </row>
    <row r="13" spans="2:10" ht="30" customHeight="1" x14ac:dyDescent="0.25">
      <c r="B13" s="8"/>
      <c r="C13" s="8"/>
      <c r="D13" s="8"/>
      <c r="E13" s="8"/>
      <c r="F13" s="8"/>
      <c r="G13" s="25" t="s">
        <v>23</v>
      </c>
      <c r="H13" s="26">
        <f>SUM(ПозицииСчета[Итого])</f>
        <v>38</v>
      </c>
    </row>
    <row r="14" spans="2:10" ht="30" customHeight="1" x14ac:dyDescent="0.25">
      <c r="B14" s="8"/>
      <c r="C14" s="8"/>
      <c r="D14" s="8"/>
      <c r="E14" s="8"/>
      <c r="F14" s="8"/>
      <c r="G14" s="25" t="s">
        <v>24</v>
      </c>
      <c r="H14" s="27">
        <v>8.8999999999999996E-2</v>
      </c>
    </row>
    <row r="15" spans="2:10" ht="30" customHeight="1" x14ac:dyDescent="0.25">
      <c r="B15" s="8"/>
      <c r="C15" s="8"/>
      <c r="D15" s="8"/>
      <c r="E15" s="8"/>
      <c r="F15" s="8"/>
      <c r="G15" s="25" t="s">
        <v>25</v>
      </c>
      <c r="H15" s="26">
        <f>ПромежуточныйИтогПоСчету*СтавкаНалогаСПродаж</f>
        <v>3.3819999999999997</v>
      </c>
    </row>
    <row r="16" spans="2:10" ht="30" customHeight="1" x14ac:dyDescent="0.25">
      <c r="B16" s="8"/>
      <c r="C16" s="8"/>
      <c r="D16" s="8"/>
      <c r="E16" s="8"/>
      <c r="F16" s="8"/>
      <c r="G16" s="25" t="s">
        <v>26</v>
      </c>
      <c r="H16" s="26">
        <v>5</v>
      </c>
    </row>
    <row r="17" spans="2:16" ht="30" customHeight="1" x14ac:dyDescent="0.25">
      <c r="B17" s="30" t="str">
        <f>"ВСЕ ЧЕКИ ДОЛЖНЫ БЫТЬ ВЫПИСАНЫ НА "&amp;UPPER(НазваниеКомпании)&amp;"."</f>
        <v>ВСЕ ЧЕКИ ДОЛЖНЫ БЫТЬ ВЫПИСАНЫ НА TAILSPIN TOYS.</v>
      </c>
      <c r="C17" s="30"/>
      <c r="D17" s="30"/>
      <c r="E17" s="30"/>
      <c r="F17" s="30"/>
      <c r="G17" s="25" t="s">
        <v>27</v>
      </c>
      <c r="H17" s="26">
        <v>0</v>
      </c>
    </row>
    <row r="18" spans="2:16" ht="30" customHeight="1" x14ac:dyDescent="0.25">
      <c r="B18" s="30" t="s">
        <v>4</v>
      </c>
      <c r="C18" s="30"/>
      <c r="D18" s="30"/>
      <c r="E18" s="30"/>
      <c r="F18" s="30"/>
      <c r="G18" s="25" t="s">
        <v>28</v>
      </c>
      <c r="H18" s="26">
        <f>ПромежуточныйИтогПоСчету+НалогСПродаж+Доставка-Задаток</f>
        <v>46.381999999999998</v>
      </c>
      <c r="M18" s="28"/>
      <c r="N18" s="28"/>
      <c r="O18" s="28"/>
      <c r="P18" s="28"/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" priority="1">
      <formula>$E$5&lt;&gt;""</formula>
    </cfRule>
  </conditionalFormatting>
  <dataValidations xWindow="956" yWindow="463" count="50">
    <dataValidation type="list" allowBlank="1" showInputMessage="1" prompt="Выберите имя клиента в этой ячейке. Нажмите клавиши ALT+СТРЕЛКА ВНИЗ, чтобы открыть раскрывающийся список, а затем — клавишу ВВОД, чтобы сделать выбор. Добавьте дополнительных клиентов на листе «Клиенты», чтобы расширить список выбора." sqref="C3" xr:uid="{00000000-0002-0000-0000-000000000000}">
      <formula1>ПоискКлиента</formula1>
    </dataValidation>
    <dataValidation allowBlank="1" showInputMessage="1" showErrorMessage="1" prompt="Введите в этой ячейке адрес компании, выставляющей счет." sqref="D1" xr:uid="{00000000-0002-0000-0000-000001000000}"/>
    <dataValidation allowBlank="1" showInputMessage="1" showErrorMessage="1" prompt="Введите в этой ячейке город, область или край, а также почтовый индекс." sqref="D2" xr:uid="{00000000-0002-0000-0000-000002000000}"/>
    <dataValidation allowBlank="1" showInputMessage="1" showErrorMessage="1" prompt="Введите в этой ячейке номер телефона компании, выставляющей счет." sqref="F1" xr:uid="{00000000-0002-0000-0000-000003000000}"/>
    <dataValidation allowBlank="1" showInputMessage="1" showErrorMessage="1" prompt="Введите в этой ячейке номер факса компании, выставляющей счет." sqref="F2" xr:uid="{00000000-0002-0000-0000-000004000000}"/>
    <dataValidation allowBlank="1" showInputMessage="1" showErrorMessage="1" prompt="Введите в этой ячейке адрес электронной почты компании, выставляющей счет." sqref="G1" xr:uid="{00000000-0002-0000-0000-000005000000}"/>
    <dataValidation allowBlank="1" showInputMessage="1" showErrorMessage="1" prompt="Введите в этой ячейке веб-сайт компании, выставляющей счет." sqref="G2:H2" xr:uid="{00000000-0002-0000-0000-000006000000}"/>
    <dataValidation allowBlank="1" showInputMessage="1" showErrorMessage="1" prompt="Сведения о плательщике автоматически обновляются в строках 3–6 на основе вашего выбора в ячейке справа. Введите номер и дату счета в ячейках H3 и H4." sqref="B3" xr:uid="{00000000-0002-0000-0000-000007000000}"/>
    <dataValidation allowBlank="1" showInputMessage="1" showErrorMessage="1" prompt="Номер телефона клиента автоматически обновляется в ячейке справа." sqref="D3" xr:uid="{00000000-0002-0000-0000-000008000000}"/>
    <dataValidation allowBlank="1" showInputMessage="1" showErrorMessage="1" prompt="Номер телефона клиента автоматически обновляется в этой ячейке. " sqref="E3" xr:uid="{00000000-0002-0000-0000-000009000000}"/>
    <dataValidation allowBlank="1" showInputMessage="1" showErrorMessage="1" prompt="Номер факса клиента автоматически обновляется в ячейке справа." sqref="D4" xr:uid="{00000000-0002-0000-0000-00000A000000}"/>
    <dataValidation allowBlank="1" showInputMessage="1" showErrorMessage="1" prompt="Номер факса клиента автоматически обновляется в этой ячейке." sqref="E4" xr:uid="{00000000-0002-0000-0000-00000B000000}"/>
    <dataValidation allowBlank="1" showInputMessage="1" showErrorMessage="1" prompt="Адрес электронной почты клиента автоматически обновляется в ячейке справа." sqref="D5" xr:uid="{00000000-0002-0000-0000-00000C000000}"/>
    <dataValidation allowBlank="1" showInputMessage="1" showErrorMessage="1" prompt="Введите в ячейке справа номер счета." sqref="G3" xr:uid="{00000000-0002-0000-0000-00000D000000}"/>
    <dataValidation allowBlank="1" showInputMessage="1" showErrorMessage="1" prompt="Введите в этой ячейке номер счета." sqref="H3" xr:uid="{00000000-0002-0000-0000-00000E000000}"/>
    <dataValidation allowBlank="1" showInputMessage="1" showErrorMessage="1" prompt="Введите в ячейке справа дату счета." sqref="G4" xr:uid="{00000000-0002-0000-0000-00000F000000}"/>
    <dataValidation allowBlank="1" showInputMessage="1" showErrorMessage="1" prompt="Введите в этой ячейке дату счета." sqref="H4" xr:uid="{00000000-0002-0000-0000-000010000000}"/>
    <dataValidation allowBlank="1" showInputMessage="1" showErrorMessage="1" prompt="Имя контактного лица клиента автоматически обновляется в ячейке справа. " sqref="G5" xr:uid="{00000000-0002-0000-0000-000011000000}"/>
    <dataValidation allowBlank="1" showInputMessage="1" showErrorMessage="1" prompt="Имя контактного лица клиента автоматически обновляется в этой ячейке." sqref="H5" xr:uid="{00000000-0002-0000-0000-000012000000}"/>
    <dataValidation allowBlank="1" showInputMessage="1" showErrorMessage="1" prompt="В столбце под этим заголовком введите дату." sqref="B7" xr:uid="{00000000-0002-0000-0000-000013000000}"/>
    <dataValidation allowBlank="1" showInputMessage="1" showErrorMessage="1" prompt="В столбце под этим заголовком введите номер позиции." sqref="C7" xr:uid="{00000000-0002-0000-0000-000014000000}"/>
    <dataValidation allowBlank="1" showInputMessage="1" showErrorMessage="1" prompt="В столбце под этим заголовком введите описание позиции." sqref="D7" xr:uid="{00000000-0002-0000-0000-000015000000}"/>
    <dataValidation allowBlank="1" showInputMessage="1" showErrorMessage="1" prompt="В столбце под этим заголовком введите количество." sqref="E7" xr:uid="{00000000-0002-0000-0000-000016000000}"/>
    <dataValidation allowBlank="1" showInputMessage="1" showErrorMessage="1" prompt="В столбце под этим заголовком введите цену за единицу." sqref="F7" xr:uid="{00000000-0002-0000-0000-000017000000}"/>
    <dataValidation allowBlank="1" showInputMessage="1" showErrorMessage="1" prompt="В столбце под этим заголовком введите скидку." sqref="G7" xr:uid="{00000000-0002-0000-0000-000018000000}"/>
    <dataValidation allowBlank="1" showInputMessage="1" showErrorMessage="1" prompt="Итог вычисляется автоматически в столбце под этим заголовком." sqref="H7" xr:uid="{00000000-0002-0000-0000-000019000000}"/>
    <dataValidation allowBlank="1" showInputMessage="1" showErrorMessage="1" prompt="Промежуточный итог по счету вычисляется автоматически в ячейке справа." sqref="G13" xr:uid="{00000000-0002-0000-0000-00001A000000}"/>
    <dataValidation allowBlank="1" showInputMessage="1" showErrorMessage="1" prompt="Промежуточный итог по счету вычисляется автоматически в этой ячейке." sqref="H13" xr:uid="{00000000-0002-0000-0000-00001B000000}"/>
    <dataValidation allowBlank="1" showInputMessage="1" showErrorMessage="1" prompt="Введите ставку налога в ячейке справа." sqref="G14" xr:uid="{00000000-0002-0000-0000-00001C000000}"/>
    <dataValidation allowBlank="1" showInputMessage="1" showErrorMessage="1" prompt="Введите ставку налога в этой ячейке." sqref="H14" xr:uid="{00000000-0002-0000-0000-00001D000000}"/>
    <dataValidation allowBlank="1" showInputMessage="1" showErrorMessage="1" prompt="Налог с продаж вычисляется автоматически в ячейке справа." sqref="G15" xr:uid="{00000000-0002-0000-0000-00001E000000}"/>
    <dataValidation allowBlank="1" showInputMessage="1" showErrorMessage="1" prompt="Налог с продаж вычисляется автоматически в этой ячейке." sqref="H15" xr:uid="{00000000-0002-0000-0000-00001F000000}"/>
    <dataValidation allowBlank="1" showInputMessage="1" showErrorMessage="1" prompt="Введите стоимость доставки в ячейке справа." sqref="G16" xr:uid="{00000000-0002-0000-0000-000020000000}"/>
    <dataValidation allowBlank="1" showInputMessage="1" showErrorMessage="1" prompt="Введите стоимость доставки в этой ячейке." sqref="H16" xr:uid="{00000000-0002-0000-0000-000021000000}"/>
    <dataValidation allowBlank="1" showInputMessage="1" showErrorMessage="1" prompt="Введите сумму полученного задатка в ячейке справа." sqref="G17" xr:uid="{00000000-0002-0000-0000-000022000000}"/>
    <dataValidation allowBlank="1" showInputMessage="1" showErrorMessage="1" prompt="Введите сумму полученного задатка в этой ячейке." sqref="H17" xr:uid="{00000000-0002-0000-0000-000023000000}"/>
    <dataValidation allowBlank="1" showInputMessage="1" showErrorMessage="1" prompt="Итог автоматически рассчитывается в ячейке справа." sqref="G18" xr:uid="{00000000-0002-0000-0000-000024000000}"/>
    <dataValidation allowBlank="1" showInputMessage="1" showErrorMessage="1" prompt="Итог автоматически рассчитывается в этой ячейке." sqref="H18" xr:uid="{00000000-0002-0000-0000-000025000000}"/>
    <dataValidation allowBlank="1" showInputMessage="1" showErrorMessage="1" prompt="Название компании автоматически подставляется в этой ячейке." sqref="B17:F17" xr:uid="{00000000-0002-0000-0000-000026000000}"/>
    <dataValidation allowBlank="1" showInputMessage="1" showErrorMessage="1" prompt="Введите количество дней, через которое истекает срок оплаты, и укажите процент за просрочку платежа в этой ячейке. Шаблон содержит данные, которые приведены в качестве примера." sqref="B18:F18" xr:uid="{00000000-0002-0000-0000-000027000000}"/>
    <dataValidation allowBlank="1" showInputMessage="1" showErrorMessage="1" prompt="Адрес клиента автоматически обновляется в этой ячейке." sqref="C4" xr:uid="{00000000-0002-0000-0000-000028000000}"/>
    <dataValidation allowBlank="1" showInputMessage="1" showErrorMessage="1" prompt="Вторая часть адреса клиента автоматически обновляется в этой ячейке." sqref="C5" xr:uid="{00000000-0002-0000-0000-000029000000}"/>
    <dataValidation allowBlank="1" showInputMessage="1" showErrorMessage="1" prompt="Город, область или край, а также почтовый индекс клиента автоматически обновляются в этой ячейке." sqref="C6" xr:uid="{00000000-0002-0000-0000-00002A000000}"/>
    <dataValidation allowBlank="1" showInputMessage="1" showErrorMessage="1" prompt="Адрес электронной почты клиента автоматически обновляется в этой ячейке." sqref="E5" xr:uid="{00000000-0002-0000-0000-00002B000000}"/>
    <dataValidation allowBlank="1" showInputMessage="1" showErrorMessage="1" prompt="Создайте коммерческий счет в этой книге. Введите сведения о компании на этом листе и сведения о клиенте на листе «Клиенты». Щелкните ячейку J1, чтобы перейти на лист «Клиенты»." sqref="A1" xr:uid="{00000000-0002-0000-0000-00002C000000}"/>
    <dataValidation allowBlank="1" showInputMessage="1" showErrorMessage="1" prompt="Введите номер телефона компании, выставляющей счет, в ячейке справа." sqref="E1" xr:uid="{00000000-0002-0000-0000-00002D000000}"/>
    <dataValidation allowBlank="1" showInputMessage="1" showErrorMessage="1" prompt="Введите номер факса компании, выставляющей счет, в ячейке справа." sqref="E2" xr:uid="{00000000-0002-0000-0000-00002E000000}"/>
    <dataValidation allowBlank="1" showInputMessage="1" showErrorMessage="1" prompt="Адрес клиента автоматически обновляется в ячейках C3:C6." sqref="B4:B6" xr:uid="{00000000-0002-0000-0000-00002F000000}"/>
    <dataValidation allowBlank="1" showInputMessage="1" showErrorMessage="1" prompt="Введите название компании, выставляющей счет, в этой ячейке. Введите сведения о компании, выставляющей счет, в ячейках с D1 по G2 и сведения о плательщике в ячейках с B3 по H5. Введите данные счета в таблице, начиная с ячейки B7." sqref="B1:C2" xr:uid="{00000000-0002-0000-0000-000030000000}"/>
    <dataValidation allowBlank="1" showInputMessage="1" showErrorMessage="1" prompt="Ссылка для перехода на лист &quot;Клиенты&quot; Эта ячейка не выводится на печать.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Щелкните, чтобы посмотреть этот веб-сайт." display="www.tailspintoys.com" xr:uid="{00000000-0004-0000-0000-000002000000}"/>
    <hyperlink ref="J1" location="Клиенты!A1" tooltip="Щелкните, чтобы перейти на лист «Клиенты»." display="Клиенты" xr:uid="{00000000-0004-0000-0000-000003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bestFit="1" customWidth="1"/>
    <col min="3" max="3" width="25.5703125" customWidth="1"/>
    <col min="4" max="4" width="25.85546875" customWidth="1"/>
    <col min="5" max="6" width="25.7109375" customWidth="1"/>
    <col min="7" max="7" width="20.5703125" customWidth="1"/>
    <col min="8" max="8" width="15.7109375" customWidth="1"/>
    <col min="9" max="9" width="13.5703125" customWidth="1"/>
    <col min="10" max="10" width="23.42578125" customWidth="1"/>
    <col min="11" max="11" width="22.7109375" customWidth="1"/>
    <col min="12" max="12" width="2.7109375" customWidth="1"/>
    <col min="13" max="13" width="24.28515625" customWidth="1"/>
  </cols>
  <sheetData>
    <row r="1" spans="1:13" ht="42" customHeight="1" x14ac:dyDescent="0.25">
      <c r="A1" s="3"/>
      <c r="B1" s="4" t="s">
        <v>29</v>
      </c>
      <c r="C1" s="3"/>
      <c r="D1" s="3"/>
      <c r="E1" s="3"/>
      <c r="F1" s="3"/>
      <c r="G1" s="3"/>
      <c r="H1" s="3"/>
      <c r="I1" s="3"/>
      <c r="J1" s="3"/>
      <c r="K1" s="3"/>
      <c r="M1" s="7" t="s">
        <v>57</v>
      </c>
    </row>
    <row r="2" spans="1:13" ht="30" customHeight="1" x14ac:dyDescent="0.25">
      <c r="A2" s="3"/>
      <c r="B2" s="3" t="s">
        <v>30</v>
      </c>
      <c r="C2" s="3" t="s">
        <v>32</v>
      </c>
      <c r="D2" s="3" t="s">
        <v>35</v>
      </c>
      <c r="E2" s="3" t="s">
        <v>38</v>
      </c>
      <c r="F2" s="3" t="s">
        <v>40</v>
      </c>
      <c r="G2" s="3" t="s">
        <v>43</v>
      </c>
      <c r="H2" s="3" t="s">
        <v>46</v>
      </c>
      <c r="I2" s="3" t="s">
        <v>48</v>
      </c>
      <c r="J2" s="3" t="s">
        <v>51</v>
      </c>
      <c r="K2" s="3" t="s">
        <v>54</v>
      </c>
    </row>
    <row r="3" spans="1:13" ht="30" customHeight="1" x14ac:dyDescent="0.25">
      <c r="A3" s="3"/>
      <c r="B3" s="1" t="s">
        <v>5</v>
      </c>
      <c r="C3" s="1" t="s">
        <v>33</v>
      </c>
      <c r="D3" s="1" t="s">
        <v>36</v>
      </c>
      <c r="E3" s="1" t="s">
        <v>39</v>
      </c>
      <c r="F3" s="1" t="s">
        <v>41</v>
      </c>
      <c r="G3" s="1" t="s">
        <v>44</v>
      </c>
      <c r="H3" s="6">
        <v>12345</v>
      </c>
      <c r="I3" s="5" t="s">
        <v>49</v>
      </c>
      <c r="J3" s="2" t="s">
        <v>52</v>
      </c>
      <c r="K3" s="5" t="s">
        <v>55</v>
      </c>
    </row>
    <row r="4" spans="1:13" ht="30" customHeight="1" x14ac:dyDescent="0.25">
      <c r="A4" s="3"/>
      <c r="B4" s="1" t="s">
        <v>31</v>
      </c>
      <c r="C4" s="1" t="s">
        <v>34</v>
      </c>
      <c r="D4" s="1" t="s">
        <v>37</v>
      </c>
      <c r="E4" s="1"/>
      <c r="F4" s="1" t="s">
        <v>42</v>
      </c>
      <c r="G4" s="1" t="s">
        <v>45</v>
      </c>
      <c r="H4" s="6" t="s">
        <v>47</v>
      </c>
      <c r="I4" s="5" t="s">
        <v>50</v>
      </c>
      <c r="J4" s="2" t="s">
        <v>53</v>
      </c>
      <c r="K4" s="5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На этом листе введите сведения о клиенте. Введенные сведения о клиенте используются на листе «Коммерческий счет». Щелкните ячейку M1, чтобы перейти на лист «Коммерческий счет»." sqref="A1" xr:uid="{00000000-0002-0000-0100-000000000000}"/>
    <dataValidation allowBlank="1" showInputMessage="1" showErrorMessage="1" prompt="Эта ячейка содержит название листа." sqref="B1" xr:uid="{00000000-0002-0000-0100-000001000000}"/>
    <dataValidation allowBlank="1" showInputMessage="1" showErrorMessage="1" prompt="Введите название компании в столбце под этим заголовком. Для поиска нужных записей используйте фильтры в заголовках." sqref="B2" xr:uid="{00000000-0002-0000-0100-000002000000}"/>
    <dataValidation allowBlank="1" showInputMessage="1" showErrorMessage="1" prompt="В столбце под этим заголовком введите имя контактного лица." sqref="C2" xr:uid="{00000000-0002-0000-0100-000003000000}"/>
    <dataValidation allowBlank="1" showInputMessage="1" showErrorMessage="1" prompt="В столбце под этим заголовком введите адрес." sqref="D2" xr:uid="{00000000-0002-0000-0100-000004000000}"/>
    <dataValidation allowBlank="1" showInputMessage="1" showErrorMessage="1" prompt="В столбце под этим заголовком введите вторую часть адреса." sqref="E2" xr:uid="{00000000-0002-0000-0100-000005000000}"/>
    <dataValidation allowBlank="1" showInputMessage="1" showErrorMessage="1" prompt="В столбце под этим заголовком введите название города." sqref="F2" xr:uid="{00000000-0002-0000-0100-000006000000}"/>
    <dataValidation allowBlank="1" showInputMessage="1" showErrorMessage="1" prompt="В столбце под этим заголовком введите название области или края." sqref="G2" xr:uid="{00000000-0002-0000-0100-000007000000}"/>
    <dataValidation allowBlank="1" showInputMessage="1" showErrorMessage="1" prompt="В столбце под этим заголовком введите почтовый индекс." sqref="H2" xr:uid="{00000000-0002-0000-0100-000008000000}"/>
    <dataValidation allowBlank="1" showInputMessage="1" showErrorMessage="1" prompt="В столбце под этим заголовком введите номер телефона." sqref="I2" xr:uid="{00000000-0002-0000-0100-000009000000}"/>
    <dataValidation allowBlank="1" showInputMessage="1" showErrorMessage="1" prompt="В столбце под этим заголовком введите адрес электронной почты." sqref="J2" xr:uid="{00000000-0002-0000-0100-00000A000000}"/>
    <dataValidation allowBlank="1" showInputMessage="1" showErrorMessage="1" prompt="В столбце под этим заголовком введите номер факса." sqref="K2" xr:uid="{00000000-0002-0000-0100-00000B000000}"/>
    <dataValidation allowBlank="1" showInputMessage="1" showErrorMessage="1" prompt="Ссылка для перехода на лист «Коммерческий счет» Эта ячейка не выводится на печать.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Коммерческий счет'!A1" tooltip="Щелкните, чтобы перейти на лист «Коммерческий счет»." display="Коммерческий счет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18</vt:i4>
      </vt:variant>
    </vt:vector>
  </HeadingPairs>
  <TitlesOfParts>
    <vt:vector size="20" baseType="lpstr">
      <vt:lpstr>Коммерческий счет</vt:lpstr>
      <vt:lpstr>Клиенты</vt:lpstr>
      <vt:lpstr>Доставка</vt:lpstr>
      <vt:lpstr>Клиенты!Заголовки_для_печати</vt:lpstr>
      <vt:lpstr>'Коммерческий счет'!Заголовки_для_печати</vt:lpstr>
      <vt:lpstr>Заголовок2</vt:lpstr>
      <vt:lpstr>ЗаголовокСтолбца1</vt:lpstr>
      <vt:lpstr>Задаток</vt:lpstr>
      <vt:lpstr>ИмяСчета</vt:lpstr>
      <vt:lpstr>НазваниеКомпании</vt:lpstr>
      <vt:lpstr>НалогСПродаж</vt:lpstr>
      <vt:lpstr>Клиенты!Область_печати</vt:lpstr>
      <vt:lpstr>'Коммерческий счет'!Область_печати</vt:lpstr>
      <vt:lpstr>ОбластьЗаголовкаСтроки1..C6</vt:lpstr>
      <vt:lpstr>ОбластьЗаголовкаСтроки2..E5</vt:lpstr>
      <vt:lpstr>ОбластьЗаголовкаСтроки3..H5</vt:lpstr>
      <vt:lpstr>ОбластьЗаголовкаСтроки4..H20</vt:lpstr>
      <vt:lpstr>ПоискКлиента</vt:lpstr>
      <vt:lpstr>ПромежуточныйИтогПоСчету</vt:lpstr>
      <vt:lpstr>СтавкаНалогаСПродаж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2018-04-12T12:54:14Z</dcterms:modified>
</cp:coreProperties>
</file>