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_Template\2018_014_WordTech_Accessible_Templates_WAC_B4\04_PreDTP_Done\ru-RU\"/>
    </mc:Choice>
  </mc:AlternateContent>
  <bookViews>
    <workbookView xWindow="0" yWindow="0" windowWidth="28800" windowHeight="11760"/>
  </bookViews>
  <sheets>
    <sheet name="Расписание сдачи заданий" sheetId="1" r:id="rId1"/>
    <sheet name="Сведения о заданиях" sheetId="3" r:id="rId2"/>
  </sheets>
  <definedNames>
    <definedName name="_xlnm.Print_Titles" localSheetId="0">'Расписание сдачи заданий'!$5:$5</definedName>
    <definedName name="_xlnm.Print_Titles" localSheetId="1">'Сведения о заданиях'!$3:$3</definedName>
    <definedName name="_xlnm.Print_Area" localSheetId="1">'Сведения о заданиях'!$A:$H</definedName>
    <definedName name="ПравилоВыделения">IF('Расписание сдачи заданий'!$E$3="БЕЗ ВЫДЕЛЕНИЯ",FALSE,TRUE)</definedName>
    <definedName name="ПроверкаДаты">'Расписание сдачи заданий'!$D$3*IF('Расписание сдачи заданий'!$E$3="НЕДЕЛИ",7,IF('Расписание сдачи заданий'!$E$3="ДНИ",1,30))</definedName>
    <definedName name="Срез_Задание">#N/A</definedName>
    <definedName name="Срез_Курс">#N/A</definedName>
    <definedName name="Срез_Начало">#N/A</definedName>
    <definedName name="Срез_Срок_выполнения">#N/A</definedName>
    <definedName name="Срез_Ход_выполнения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6" i="1"/>
  <c r="F7" i="1"/>
  <c r="G7" i="1" l="1"/>
  <c r="G8" i="1"/>
  <c r="G9" i="1"/>
  <c r="G10" i="1"/>
  <c r="G11" i="1"/>
  <c r="G12" i="1"/>
  <c r="G13" i="1"/>
  <c r="G14" i="1"/>
  <c r="G15" i="1"/>
  <c r="G16" i="1"/>
  <c r="G17" i="1"/>
  <c r="G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<sst xmlns="http://schemas.openxmlformats.org/spreadsheetml/2006/main" count="87" uniqueCount="41">
  <si>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РАСПИСАНИЕ СДАЧИ ЗАДАНИЙ</t>
  </si>
  <si>
    <t>Задание</t>
  </si>
  <si>
    <t>Проект 1</t>
  </si>
  <si>
    <t>Проект 2</t>
  </si>
  <si>
    <t>Проект 3</t>
  </si>
  <si>
    <t>Проект 4</t>
  </si>
  <si>
    <t>Проект 5</t>
  </si>
  <si>
    <t>Проект 6</t>
  </si>
  <si>
    <t>Проект 7</t>
  </si>
  <si>
    <t>Проект 8</t>
  </si>
  <si>
    <t>Проект 9</t>
  </si>
  <si>
    <t>Проект 10</t>
  </si>
  <si>
    <t>Проект 11</t>
  </si>
  <si>
    <t>Проект 12</t>
  </si>
  <si>
    <t>Курс</t>
  </si>
  <si>
    <t>Первая помощь 1</t>
  </si>
  <si>
    <t>Первая помощь 2</t>
  </si>
  <si>
    <t>Первая помощь 3</t>
  </si>
  <si>
    <t>СВЕДЕНИЯ О ЗАДАНИЯХ &gt;</t>
  </si>
  <si>
    <t>ЦВЕТОВЫЕ УСЛОВНЫЕ ОБОЗНАЧЕНИЯ ДЛЯ ХОДА ВЫПОЛНЕНИЯ</t>
  </si>
  <si>
    <t>ДНИ</t>
  </si>
  <si>
    <t>Преподаватель</t>
  </si>
  <si>
    <t>Преподаватель 1</t>
  </si>
  <si>
    <t>Преподаватель 2</t>
  </si>
  <si>
    <t>Преподаватель 3</t>
  </si>
  <si>
    <t>Преподаватель 4</t>
  </si>
  <si>
    <t>Начало</t>
  </si>
  <si>
    <t>&gt; = 0%</t>
  </si>
  <si>
    <t>Срок выполнения</t>
  </si>
  <si>
    <t>&lt; 40% = &gt;</t>
  </si>
  <si>
    <t>Ход выполнения</t>
  </si>
  <si>
    <t>Процент выполнения</t>
  </si>
  <si>
    <t>СВЕДЕНИЯ О ЗАДАНИЯХ</t>
  </si>
  <si>
    <t xml:space="preserve">Чтобы обновить эти данные, выделите ячейку в сводной таблице, которая начинается в ячейке B3, затем откройте вкладку «Анализ» и нажмите «Обновить». Срезы для фильтрации данных по заданиям, дате начала, курсу, сроку выполнения и проценту выполнения находятся в ячейках I3, K3, M3, I13 и K13.
</t>
  </si>
  <si>
    <t>В этой ячейке находится срез для фильтрации данных таблицы на основе задания.</t>
  </si>
  <si>
    <t>В этой ячейке находится срез для фильтрации данных таблицы на основе срока выполнения.</t>
  </si>
  <si>
    <t>В этой ячейке находится срез для фильтрации данных таблицы на основе даты начала.</t>
  </si>
  <si>
    <t>В этой ячейке находится срез для фильтрации данных таблицы на основе процента выполнения.</t>
  </si>
  <si>
    <t>&lt; РАСПИСАНИЕ СДАЧИ ЗАДАНИЙ</t>
  </si>
  <si>
    <t>В этой ячейке находится срез для фильтрации данных таблицы на основе курса.</t>
  </si>
  <si>
    <t xml:space="preserve">ЗАДАЙТЕ УСЛОВИЯ ОТБОРА ЗАДАНИЙ (ВЫБЕРИТЕ ПЕРИОД, 
НА КОТОРЫЙ ПРИХОДИТСЯ СРОК ВЫПОЛНЕНИЯ):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</si>
</sst>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0" fillId="0" borderId="0" applyNumberFormat="0" applyBorder="0" applyAlignment="0" applyProtection="0"/>
    <xf numFmtId="0" fontId="5" fillId="2" borderId="1" applyNumberFormat="0" applyAlignment="0" applyProtection="0"/>
    <xf numFmtId="0" fontId="7" fillId="0" borderId="0" applyNumberFormat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Protection="0">
      <alignment horizontal="center" vertical="center"/>
    </xf>
    <xf numFmtId="0" fontId="9" fillId="0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4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9" fontId="11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10" applyAlignment="1">
      <alignment horizontal="right" vertical="center" wrapText="1" indent="1"/>
    </xf>
    <xf numFmtId="0" fontId="12" fillId="0" borderId="3" xfId="10" applyBorder="1" applyAlignment="1">
      <alignment horizontal="right" vertical="center" wrapText="1" indent="1"/>
    </xf>
    <xf numFmtId="0" fontId="12" fillId="0" borderId="0" xfId="10" applyNumberFormat="1" applyBorder="1" applyAlignment="1">
      <alignment horizontal="right" vertical="center" indent="1"/>
    </xf>
    <xf numFmtId="0" fontId="7" fillId="0" borderId="0" xfId="4" applyAlignment="1">
      <alignment horizontal="right" vertical="center"/>
    </xf>
    <xf numFmtId="0" fontId="10" fillId="0" borderId="0" xfId="2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11" applyAlignment="1">
      <alignment horizontal="left" vertical="top" wrapText="1"/>
    </xf>
  </cellXfs>
  <cellStyles count="16">
    <cellStyle name="40% — акцент2" xfId="12" builtinId="35"/>
    <cellStyle name="40% — акцент4" xfId="14" builtinId="43"/>
    <cellStyle name="Акцент3" xfId="13" builtinId="37" customBuiltin="1"/>
    <cellStyle name="Гиперссылка" xfId="4" builtinId="8" customBuiltin="1"/>
    <cellStyle name="Дата" xfId="15"/>
    <cellStyle name="Денежный" xfId="8" builtinId="4" customBuiltin="1"/>
    <cellStyle name="Денежный [0]" xfId="9" builtinId="7" customBuiltin="1"/>
    <cellStyle name="Заголовок 1" xfId="10" builtinId="16" customBuiltin="1"/>
    <cellStyle name="Контрольная ячейка" xfId="3" builtinId="23" customBuiltin="1"/>
    <cellStyle name="Название" xfId="2" builtinId="15" customBuiltin="1"/>
    <cellStyle name="Обычный" xfId="0" builtinId="0" customBuiltin="1"/>
    <cellStyle name="Открывавшаяся гиперссылка" xfId="5" builtinId="9" customBuiltin="1"/>
    <cellStyle name="Пояснение" xfId="11" builtinId="53" customBuiltin="1"/>
    <cellStyle name="Процентный" xfId="1" builtinId="5"/>
    <cellStyle name="Финансовый" xfId="6" builtinId="3" customBuiltin="1"/>
    <cellStyle name="Финансовый [0]" xfId="7" builtinId="6" customBuiltin="1"/>
  </cellStyles>
  <dxfs count="39">
    <dxf>
      <alignment horizontal="general" readingOrder="0"/>
    </dxf>
    <dxf>
      <alignment horizontal="center" readingOrder="0"/>
    </dxf>
    <dxf>
      <alignment wrapText="1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6795556505021"/>
          <bgColor theme="0" tint="-0.1499679555650502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charset val="204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 patternType="solid">
          <bgColor theme="0"/>
        </patternFill>
      </fill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TableStyleMedium2" defaultPivotStyle="PivotStyleLight16">
    <tableStyle name="Assignment Detail" table="0" count="11">
      <tableStyleElement type="wholeTable" dxfId="38"/>
      <tableStyleElement type="headerRow" dxfId="37"/>
      <tableStyleElement type="totalRow" dxfId="36"/>
      <tableStyleElement type="firstRowStripe" dxfId="35"/>
      <tableStyleElement type="firstColumnStripe" dxfId="34"/>
      <tableStyleElement type="firstSubtotalRow" dxfId="33"/>
      <tableStyleElement type="secondSubtotalRow" dxfId="32"/>
      <tableStyleElement type="firstRowSubheading" dxfId="31"/>
      <tableStyleElement type="secondRowSubheading" dxfId="30"/>
      <tableStyleElement type="pageFieldLabels" dxfId="29"/>
      <tableStyleElement type="pageFieldValues" dxfId="28"/>
    </tableStyle>
    <tableStyle name="Assignment detail Slicer" pivot="0" table="0" count="10">
      <tableStyleElement type="wholeTable" dxfId="27"/>
      <tableStyleElement type="headerRow" dxfId="26"/>
    </tableStyle>
    <tableStyle name="Расписание сдачи заданий" pivot="0" count="6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ColumnStripe" dxfId="20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22650</xdr:colOff>
      <xdr:row>2</xdr:row>
      <xdr:rowOff>11100</xdr:rowOff>
    </xdr:from>
    <xdr:to>
      <xdr:col>9</xdr:col>
      <xdr:colOff>688800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Задание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Зад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47600" y="11160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27750</xdr:colOff>
      <xdr:row>2</xdr:row>
      <xdr:rowOff>11100</xdr:rowOff>
    </xdr:from>
    <xdr:to>
      <xdr:col>11</xdr:col>
      <xdr:colOff>693900</xdr:colOff>
      <xdr:row>11</xdr:row>
      <xdr:rowOff>135225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Начало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чало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62400" y="1116000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68850</xdr:colOff>
      <xdr:row>2</xdr:row>
      <xdr:rowOff>11100</xdr:rowOff>
    </xdr:from>
    <xdr:to>
      <xdr:col>14</xdr:col>
      <xdr:colOff>38925</xdr:colOff>
      <xdr:row>11</xdr:row>
      <xdr:rowOff>88425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урс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13200" y="1116000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22650</xdr:colOff>
      <xdr:row>12</xdr:row>
      <xdr:rowOff>104400</xdr:rowOff>
    </xdr:from>
    <xdr:to>
      <xdr:col>9</xdr:col>
      <xdr:colOff>688800</xdr:colOff>
      <xdr:row>19</xdr:row>
      <xdr:rowOff>17925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Срок выполнения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рок выполн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476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38550</xdr:colOff>
      <xdr:row>12</xdr:row>
      <xdr:rowOff>104400</xdr:rowOff>
    </xdr:from>
    <xdr:to>
      <xdr:col>11</xdr:col>
      <xdr:colOff>704700</xdr:colOff>
      <xdr:row>19</xdr:row>
      <xdr:rowOff>17925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Ход выполнения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Ход выполн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732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8.266508912035" createdVersion="6" refreshedVersion="6" minRefreshableVersion="3" recordCount="12">
  <cacheSource type="worksheet">
    <worksheetSource name="Задания"/>
  </cacheSource>
  <cacheFields count="7">
    <cacheField name="Задание" numFmtId="0">
      <sharedItems count="12">
        <s v="Проект 1"/>
        <s v="Проект 2"/>
        <s v="Проект 3"/>
        <s v="Проект 4"/>
        <s v="Проект 5"/>
        <s v="Проект 6"/>
        <s v="Проект 7"/>
        <s v="Проект 8"/>
        <s v="Проект 9"/>
        <s v="Проект 10"/>
        <s v="Проект 11"/>
        <s v="Проект 12"/>
      </sharedItems>
    </cacheField>
    <cacheField name="Курс" numFmtId="0">
      <sharedItems count="3">
        <s v="Первая помощь 1"/>
        <s v="Первая помощь 2"/>
        <s v="Первая помощь 3"/>
      </sharedItems>
    </cacheField>
    <cacheField name="Преподаватель" numFmtId="0">
      <sharedItems count="4">
        <s v="Преподаватель 1"/>
        <s v="Преподаватель 2"/>
        <s v="Преподаватель 3"/>
        <s v="Преподаватель 4"/>
      </sharedItems>
    </cacheField>
    <cacheField name="Начало" numFmtId="14">
      <sharedItems containsSemiMixedTypes="0" containsNonDate="0" containsDate="1" containsString="0" minDate="2018-02-16T00:00:00" maxDate="2018-04-09T00:00:00" count="22">
        <d v="2018-03-19T00:00:00"/>
        <d v="2018-03-29T00:00:00"/>
        <d v="2018-04-03T00:00:00"/>
        <d v="2018-02-17T00:00:00"/>
        <d v="2018-03-24T00:00:00"/>
        <d v="2018-03-15T00:00:00"/>
        <d v="2018-03-27T00:00:00"/>
        <d v="2018-04-08T00:00:00"/>
        <d v="2018-02-27T00:00:00"/>
        <d v="2018-04-05T00:00:00"/>
        <d v="2018-03-21T00:00:00"/>
        <d v="2018-03-14T00:00:00" u="1"/>
        <d v="2018-03-26T00:00:00" u="1"/>
        <d v="2018-02-26T00:00:00" u="1"/>
        <d v="2018-03-20T00:00:00" u="1"/>
        <d v="2018-04-04T00:00:00" u="1"/>
        <d v="2018-03-18T00:00:00" u="1"/>
        <d v="2018-03-23T00:00:00" u="1"/>
        <d v="2018-04-02T00:00:00" u="1"/>
        <d v="2018-03-28T00:00:00" u="1"/>
        <d v="2018-02-16T00:00:00" u="1"/>
        <d v="2018-04-07T00:00:00" u="1"/>
      </sharedItems>
    </cacheField>
    <cacheField name="Срок выполнения" numFmtId="14">
      <sharedItems containsSemiMixedTypes="0" containsNonDate="0" containsDate="1" containsString="0" minDate="2018-05-05T00:00:00" maxDate="2018-07-08T00:00:00" count="22">
        <d v="2018-05-18T00:00:00"/>
        <d v="2018-06-17T00:00:00"/>
        <d v="2018-05-30T00:00:00"/>
        <d v="2018-05-28T00:00:00"/>
        <d v="2018-05-08T00:00:00"/>
        <d v="2018-07-07T00:00:00"/>
        <d v="2018-05-12T00:00:00"/>
        <d v="2018-06-07T00:00:00"/>
        <d v="2018-05-06T00:00:00"/>
        <d v="2018-06-12T00:00:00"/>
        <d v="2018-06-01T00:00:00"/>
        <d v="2018-05-31T00:00:00" u="1"/>
        <d v="2018-05-05T00:00:00" u="1"/>
        <d v="2018-05-17T00:00:00" u="1"/>
        <d v="2018-05-29T00:00:00" u="1"/>
        <d v="2018-07-06T00:00:00" u="1"/>
        <d v="2018-05-27T00:00:00" u="1"/>
        <d v="2018-06-06T00:00:00" u="1"/>
        <d v="2018-06-11T00:00:00" u="1"/>
        <d v="2018-05-11T00:00:00" u="1"/>
        <d v="2018-06-16T00:00:00" u="1"/>
        <d v="2018-05-07T00:00:00" u="1"/>
      </sharedItems>
    </cacheField>
    <cacheField name="Ход выполнения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Процент выполнения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Заданий" cacheId="8" applyNumberFormats="0" applyBorderFormats="0" applyFontFormats="0" applyPatternFormats="0" applyAlignmentFormats="0" applyWidthHeightFormats="1" dataCaption="Значения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1"/>
        <item x="2"/>
        <item x="3"/>
        <item x="0"/>
        <item x="4"/>
        <item x="5"/>
        <item x="6"/>
        <item x="9"/>
        <item x="10"/>
        <item x="11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22">
        <item m="1" x="20"/>
        <item m="1" x="13"/>
        <item m="1" x="11"/>
        <item m="1" x="16"/>
        <item m="1" x="14"/>
        <item m="1" x="17"/>
        <item m="1" x="12"/>
        <item m="1" x="19"/>
        <item m="1" x="18"/>
        <item m="1" x="15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4" outline="0" showAll="0" defaultSubtotal="0">
      <items count="22">
        <item m="1" x="13"/>
        <item m="1" x="20"/>
        <item m="1" x="14"/>
        <item m="1" x="16"/>
        <item m="1" x="21"/>
        <item m="1" x="15"/>
        <item m="1" x="19"/>
        <item m="1" x="17"/>
        <item m="1" x="12"/>
        <item m="1" x="18"/>
        <item m="1" x="11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 v="3"/>
      <x v="11"/>
      <x v="11"/>
      <x v="10"/>
    </i>
    <i r="2">
      <x v="4"/>
      <x v="15"/>
      <x v="15"/>
      <x v="5"/>
    </i>
    <i r="2">
      <x v="11"/>
      <x v="18"/>
      <x v="19"/>
      <x v="8"/>
    </i>
    <i r="1">
      <x v="2"/>
      <x v="9"/>
      <x v="21"/>
      <x v="21"/>
      <x v="7"/>
    </i>
    <i>
      <x v="1"/>
      <x/>
      <x/>
      <x v="12"/>
      <x v="12"/>
      <x/>
    </i>
    <i r="2">
      <x v="1"/>
      <x v="13"/>
      <x v="13"/>
      <x v="9"/>
    </i>
    <i r="2">
      <x v="5"/>
      <x v="16"/>
      <x v="16"/>
      <x v="2"/>
    </i>
    <i>
      <x v="2"/>
      <x/>
      <x v="2"/>
      <x v="14"/>
      <x v="14"/>
      <x v="1"/>
    </i>
    <i r="2">
      <x v="6"/>
      <x v="17"/>
      <x v="17"/>
      <x v="3"/>
    </i>
    <i r="1">
      <x v="1"/>
      <x v="8"/>
      <x v="20"/>
      <x v="20"/>
      <x v="6"/>
    </i>
    <i>
      <x v="3"/>
      <x/>
      <x v="10"/>
      <x v="18"/>
      <x v="18"/>
      <x v="4"/>
    </i>
    <i r="1">
      <x v="1"/>
      <x v="7"/>
      <x v="19"/>
      <x v="12"/>
      <x v="5"/>
    </i>
  </rowItems>
  <colItems count="1">
    <i/>
  </colItems>
  <formats count="7">
    <format dxfId="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0"/>
        </references>
      </pivotArea>
    </format>
    <format dxfId="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0"/>
        </references>
      </pivotArea>
    </format>
    <format dxfId="11">
      <pivotArea dataOnly="0" labelOnly="1" outline="0" fieldPosition="0">
        <references count="1">
          <reference field="4" count="0"/>
        </references>
      </pivotArea>
    </format>
    <format dxfId="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0"/>
        </references>
      </pivotArea>
    </format>
    <format dxfId="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0"/>
        </references>
      </pivotArea>
    </format>
    <format dxfId="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0"/>
        </references>
      </pivotArea>
    </format>
    <format dxfId="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0"/>
        </references>
      </pivotArea>
    </format>
  </format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ведения о заданиях, сгруппированные по преподавателям, а затем по курсам, автоматически обновляются в соответствии с таблицей заданий на листе «Расписание сдачи заданий»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Задание" sourceName="Задание">
  <pivotTables>
    <pivotTable tabId="3" name="СводнаяТаблицаЗаданий"/>
  </pivotTables>
  <data>
    <tabular pivotCacheId="1">
      <items count="12">
        <i x="1" s="1"/>
        <i x="2" s="1"/>
        <i x="3" s="1"/>
        <i x="4" s="1"/>
        <i x="5" s="1"/>
        <i x="6" s="1"/>
        <i x="0" s="1"/>
        <i x="9" s="1"/>
        <i x="10" s="1"/>
        <i x="11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чало" sourceName="Начало">
  <pivotTables>
    <pivotTable tabId="3" name="СводнаяТаблицаЗаданий"/>
  </pivotTables>
  <data>
    <tabular pivotCacheId="1" showMissing="0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20" s="1" nd="1"/>
        <i x="13" s="1" nd="1"/>
        <i x="11" s="1" nd="1"/>
        <i x="16" s="1" nd="1"/>
        <i x="14" s="1" nd="1"/>
        <i x="17" s="1" nd="1"/>
        <i x="12" s="1" nd="1"/>
        <i x="19" s="1" nd="1"/>
        <i x="18" s="1" nd="1"/>
        <i x="15" s="1" nd="1"/>
        <i x="2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урс" sourceName="Курс">
  <pivotTables>
    <pivotTable tabId="3" name="СводнаяТаблицаЗаданий"/>
  </pivotTables>
  <data>
    <tabular pivotCacheId="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рок_выполнения" sourceName="Срок выполнения">
  <pivotTables>
    <pivotTable tabId="3" name="СводнаяТаблицаЗаданий"/>
  </pivotTables>
  <data>
    <tabular pivotCacheId="1" showMissing="0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2" s="1" nd="1"/>
        <i x="21" s="1" nd="1"/>
        <i x="19" s="1" nd="1"/>
        <i x="13" s="1" nd="1"/>
        <i x="16" s="1" nd="1"/>
        <i x="14" s="1" nd="1"/>
        <i x="11" s="1" nd="1"/>
        <i x="17" s="1" nd="1"/>
        <i x="18" s="1" nd="1"/>
        <i x="20" s="1" nd="1"/>
        <i x="1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Ход_выполнения" sourceName="Ход выполнения">
  <pivotTables>
    <pivotTable tabId="3" name="СводнаяТаблицаЗаданий"/>
  </pivotTables>
  <data>
    <tabular pivotCacheId="1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Задание" cache="Срез_Задание" caption="Задание" style="Assignment detail Slicer" rowHeight="183600"/>
  <slicer name="Начало" cache="Срез_Начало" caption="Начало" style="Assignment detail Slicer" rowHeight="183600"/>
  <slicer name="Курс" cache="Срез_Курс" caption="Курс" style="Assignment detail Slicer" rowHeight="183600"/>
  <slicer name="Срок выполнения" cache="Срез_Срок_выполнения" caption="Срок выполнения" style="Assignment detail Slicer" rowHeight="183600"/>
  <slicer name="Ход выполнения" cache="Срез_Ход_выполнения" caption="Ход выполнения" style="Assignment detail Slicer" rowHeight="183600"/>
</slicers>
</file>

<file path=xl/tables/table1.xml><?xml version="1.0" encoding="utf-8"?>
<table xmlns="http://schemas.openxmlformats.org/spreadsheetml/2006/main" id="2" name="Задания" displayName="Задания" ref="B5:H17" totalsRowShown="0">
  <autoFilter ref="B5:H17"/>
  <tableColumns count="7">
    <tableColumn id="2" name="Задание" dataCellStyle="Обычный"/>
    <tableColumn id="1" name="Курс" dataCellStyle="Обычный"/>
    <tableColumn id="6" name="Преподаватель" dataCellStyle="Обычный"/>
    <tableColumn id="4" name="Начало" dataCellStyle="Дата"/>
    <tableColumn id="3" name="Срок выполнения" dataDxfId="16" dataCellStyle="Дата">
      <calculatedColumnFormula>TODAY()+30</calculatedColumnFormula>
    </tableColumn>
    <tableColumn id="5" name="Ход выполнения" dataDxfId="15" dataCellStyle="Процентный">
      <calculatedColumnFormula>Задания[[#This Row],[Процент выполнения]]</calculatedColumnFormula>
    </tableColumn>
    <tableColumn id="7" name="Процент выполнения" dataDxfId="14" dataCellStyle="Процентный"/>
  </tableColumns>
  <tableStyleInfo name="Расписание сдачи заданий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сведения о задании, курсе, преподавателе, дату начала, срок выполнения и процент выполнения. Индикатор выполнения обновляется автоматически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26.28515625" customWidth="1"/>
    <col min="3" max="3" width="30.42578125" customWidth="1"/>
    <col min="4" max="4" width="22.5703125" customWidth="1"/>
    <col min="5" max="5" width="21.140625" style="10" customWidth="1"/>
    <col min="6" max="6" width="19.85546875" style="10" customWidth="1"/>
    <col min="7" max="7" width="18.7109375" customWidth="1"/>
    <col min="8" max="8" width="24.85546875" customWidth="1"/>
    <col min="9" max="9" width="2.7109375" customWidth="1"/>
    <col min="10" max="10" width="3.7109375" customWidth="1"/>
  </cols>
  <sheetData>
    <row r="1" spans="2:8" ht="37.5" customHeight="1" x14ac:dyDescent="0.25">
      <c r="B1" s="29" t="s">
        <v>0</v>
      </c>
      <c r="C1" s="29"/>
      <c r="D1" s="29"/>
      <c r="E1" s="28" t="s">
        <v>18</v>
      </c>
      <c r="F1" s="28"/>
      <c r="G1" s="28"/>
      <c r="H1" s="28"/>
    </row>
    <row r="2" spans="2:8" ht="24.95" customHeight="1" x14ac:dyDescent="0.25">
      <c r="B2" s="27" t="s">
        <v>19</v>
      </c>
      <c r="C2" s="27"/>
      <c r="D2" s="27"/>
      <c r="E2" s="27"/>
      <c r="F2" s="17" t="s">
        <v>27</v>
      </c>
      <c r="G2" s="20" t="s">
        <v>29</v>
      </c>
      <c r="H2" s="16">
        <v>0.99</v>
      </c>
    </row>
    <row r="3" spans="2:8" ht="30" customHeight="1" x14ac:dyDescent="0.25">
      <c r="B3" s="25" t="s">
        <v>40</v>
      </c>
      <c r="C3" s="26"/>
      <c r="D3" s="9">
        <v>2</v>
      </c>
      <c r="E3" s="9" t="s">
        <v>20</v>
      </c>
      <c r="F3" s="12"/>
      <c r="G3" s="4"/>
      <c r="H3" s="4"/>
    </row>
    <row r="4" spans="2:8" ht="13.5" customHeight="1" x14ac:dyDescent="0.25">
      <c r="E4" s="11"/>
      <c r="F4" s="11"/>
    </row>
    <row r="5" spans="2:8" ht="30" customHeight="1" x14ac:dyDescent="0.25">
      <c r="B5" s="13" t="s">
        <v>1</v>
      </c>
      <c r="C5" s="13" t="s">
        <v>14</v>
      </c>
      <c r="D5" s="13" t="s">
        <v>21</v>
      </c>
      <c r="E5" s="14" t="s">
        <v>26</v>
      </c>
      <c r="F5" s="14" t="s">
        <v>28</v>
      </c>
      <c r="G5" s="13" t="s">
        <v>30</v>
      </c>
      <c r="H5" s="13" t="s">
        <v>31</v>
      </c>
    </row>
    <row r="6" spans="2:8" ht="30" customHeight="1" x14ac:dyDescent="0.25">
      <c r="B6" t="s">
        <v>2</v>
      </c>
      <c r="C6" t="s">
        <v>15</v>
      </c>
      <c r="D6" t="s">
        <v>22</v>
      </c>
      <c r="E6" s="18">
        <f ca="1">TODAY()-30</f>
        <v>43178</v>
      </c>
      <c r="F6" s="18">
        <f ca="1">TODAY()+30</f>
        <v>43238</v>
      </c>
      <c r="G6" s="8">
        <f>Задания[[#This Row],[Процент выполнения]]</f>
        <v>1</v>
      </c>
      <c r="H6" s="19">
        <v>1</v>
      </c>
    </row>
    <row r="7" spans="2:8" ht="30" customHeight="1" x14ac:dyDescent="0.25">
      <c r="B7" t="s">
        <v>3</v>
      </c>
      <c r="C7" t="s">
        <v>15</v>
      </c>
      <c r="D7" t="s">
        <v>23</v>
      </c>
      <c r="E7" s="18">
        <f ca="1">TODAY()-20</f>
        <v>43188</v>
      </c>
      <c r="F7" s="18">
        <f ca="1">TODAY()+60</f>
        <v>43268</v>
      </c>
      <c r="G7" s="8">
        <f>Задания[[#This Row],[Процент выполнения]]</f>
        <v>0.1</v>
      </c>
      <c r="H7" s="19">
        <v>0.1</v>
      </c>
    </row>
    <row r="8" spans="2:8" ht="30" customHeight="1" x14ac:dyDescent="0.25">
      <c r="B8" t="s">
        <v>4</v>
      </c>
      <c r="C8" t="s">
        <v>15</v>
      </c>
      <c r="D8" t="s">
        <v>23</v>
      </c>
      <c r="E8" s="18">
        <f ca="1">TODAY()-15</f>
        <v>43193</v>
      </c>
      <c r="F8" s="18">
        <f ca="1">TODAY()+42</f>
        <v>43250</v>
      </c>
      <c r="G8" s="8">
        <f>Задания[[#This Row],[Процент выполнения]]</f>
        <v>0.8</v>
      </c>
      <c r="H8" s="19">
        <v>0.8</v>
      </c>
    </row>
    <row r="9" spans="2:8" ht="30" customHeight="1" x14ac:dyDescent="0.25">
      <c r="B9" t="s">
        <v>5</v>
      </c>
      <c r="C9" t="s">
        <v>15</v>
      </c>
      <c r="D9" t="s">
        <v>24</v>
      </c>
      <c r="E9" s="18">
        <f ca="1">TODAY()-60</f>
        <v>43148</v>
      </c>
      <c r="F9" s="18">
        <f ca="1">TODAY()+40</f>
        <v>43248</v>
      </c>
      <c r="G9" s="8">
        <f>Задания[[#This Row],[Процент выполнения]]</f>
        <v>0.2</v>
      </c>
      <c r="H9" s="19">
        <v>0.2</v>
      </c>
    </row>
    <row r="10" spans="2:8" ht="30" customHeight="1" x14ac:dyDescent="0.25">
      <c r="B10" t="s">
        <v>6</v>
      </c>
      <c r="C10" t="s">
        <v>15</v>
      </c>
      <c r="D10" t="s">
        <v>22</v>
      </c>
      <c r="E10" s="18">
        <f ca="1">TODAY()-25</f>
        <v>43183</v>
      </c>
      <c r="F10" s="18">
        <f ca="1">TODAY()+20</f>
        <v>43228</v>
      </c>
      <c r="G10" s="8">
        <f>Задания[[#This Row],[Процент выполнения]]</f>
        <v>0.5</v>
      </c>
      <c r="H10" s="19">
        <v>0.5</v>
      </c>
    </row>
    <row r="11" spans="2:8" ht="30" customHeight="1" x14ac:dyDescent="0.25">
      <c r="B11" t="s">
        <v>7</v>
      </c>
      <c r="C11" t="s">
        <v>15</v>
      </c>
      <c r="D11" t="s">
        <v>23</v>
      </c>
      <c r="E11" s="18">
        <f ca="1">TODAY()-34</f>
        <v>43174</v>
      </c>
      <c r="F11" s="18">
        <f ca="1">TODAY()+80</f>
        <v>43288</v>
      </c>
      <c r="G11" s="8">
        <f>Задания[[#This Row],[Процент выполнения]]</f>
        <v>0.3</v>
      </c>
      <c r="H11" s="19">
        <v>0.3</v>
      </c>
    </row>
    <row r="12" spans="2:8" ht="30" customHeight="1" x14ac:dyDescent="0.25">
      <c r="B12" t="s">
        <v>8</v>
      </c>
      <c r="C12" t="s">
        <v>15</v>
      </c>
      <c r="D12" t="s">
        <v>24</v>
      </c>
      <c r="E12" s="18">
        <f ca="1">TODAY()-22</f>
        <v>43186</v>
      </c>
      <c r="F12" s="18">
        <f ca="1">TODAY()+24</f>
        <v>43232</v>
      </c>
      <c r="G12" s="8">
        <f>Задания[[#This Row],[Процент выполнения]]</f>
        <v>0.35</v>
      </c>
      <c r="H12" s="19">
        <v>0.35</v>
      </c>
    </row>
    <row r="13" spans="2:8" ht="30" customHeight="1" x14ac:dyDescent="0.25">
      <c r="B13" t="s">
        <v>9</v>
      </c>
      <c r="C13" t="s">
        <v>15</v>
      </c>
      <c r="D13" t="s">
        <v>25</v>
      </c>
      <c r="E13" s="18">
        <f ca="1">TODAY()-10</f>
        <v>43198</v>
      </c>
      <c r="F13" s="18">
        <f ca="1">TODAY()+50</f>
        <v>43258</v>
      </c>
      <c r="G13" s="8">
        <f>Задания[[#This Row],[Процент выполнения]]</f>
        <v>0.4</v>
      </c>
      <c r="H13" s="19">
        <v>0.4</v>
      </c>
    </row>
    <row r="14" spans="2:8" ht="30" customHeight="1" x14ac:dyDescent="0.25">
      <c r="B14" t="s">
        <v>10</v>
      </c>
      <c r="C14" t="s">
        <v>15</v>
      </c>
      <c r="D14" t="s">
        <v>22</v>
      </c>
      <c r="E14" s="18">
        <f ca="1">TODAY()-10</f>
        <v>43198</v>
      </c>
      <c r="F14" s="18">
        <f ca="1">TODAY()+18</f>
        <v>43226</v>
      </c>
      <c r="G14" s="8">
        <f>Задания[[#This Row],[Процент выполнения]]</f>
        <v>0.75</v>
      </c>
      <c r="H14" s="19">
        <v>0.75</v>
      </c>
    </row>
    <row r="15" spans="2:8" ht="30" customHeight="1" x14ac:dyDescent="0.25">
      <c r="B15" t="s">
        <v>11</v>
      </c>
      <c r="C15" t="s">
        <v>16</v>
      </c>
      <c r="D15" t="s">
        <v>25</v>
      </c>
      <c r="E15" s="18">
        <f ca="1">TODAY()-50</f>
        <v>43158</v>
      </c>
      <c r="F15" s="18">
        <f ca="1">TODAY()+60</f>
        <v>43268</v>
      </c>
      <c r="G15" s="8">
        <f>Задания[[#This Row],[Процент выполнения]]</f>
        <v>0.5</v>
      </c>
      <c r="H15" s="19">
        <v>0.5</v>
      </c>
    </row>
    <row r="16" spans="2:8" ht="30" customHeight="1" x14ac:dyDescent="0.25">
      <c r="B16" t="s">
        <v>12</v>
      </c>
      <c r="C16" t="s">
        <v>16</v>
      </c>
      <c r="D16" t="s">
        <v>24</v>
      </c>
      <c r="E16" s="18">
        <f ca="1">TODAY()-13</f>
        <v>43195</v>
      </c>
      <c r="F16" s="18">
        <f ca="1">TODAY()+55</f>
        <v>43263</v>
      </c>
      <c r="G16" s="8">
        <f>Задания[[#This Row],[Процент выполнения]]</f>
        <v>0.55000000000000004</v>
      </c>
      <c r="H16" s="19">
        <v>0.55000000000000004</v>
      </c>
    </row>
    <row r="17" spans="2:8" ht="30" customHeight="1" x14ac:dyDescent="0.25">
      <c r="B17" t="s">
        <v>13</v>
      </c>
      <c r="C17" t="s">
        <v>17</v>
      </c>
      <c r="D17" t="s">
        <v>22</v>
      </c>
      <c r="E17" s="18">
        <f ca="1">TODAY()-28</f>
        <v>43180</v>
      </c>
      <c r="F17" s="18">
        <f ca="1">TODAY()+44</f>
        <v>43252</v>
      </c>
      <c r="G17" s="8">
        <f>Задания[[#This Row],[Процент выполнения]]</f>
        <v>0.6</v>
      </c>
      <c r="H17" s="19">
        <v>0.6</v>
      </c>
    </row>
  </sheetData>
  <mergeCells count="4">
    <mergeCell ref="B3:C3"/>
    <mergeCell ref="B2:E2"/>
    <mergeCell ref="E1:H1"/>
    <mergeCell ref="B1:D1"/>
  </mergeCells>
  <conditionalFormatting sqref="B6:H17">
    <cfRule type="expression" dxfId="19" priority="2" stopIfTrue="1">
      <formula>$G6=1</formula>
    </cfRule>
    <cfRule type="expression" dxfId="18" priority="3" stopIfTrue="1">
      <formula>(ПравилоВыделения)*($F6&lt;=TODAY()+ПроверкаДаты)*($F6&gt;=TODAY())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D3">
    <cfRule type="expression" dxfId="17" priority="5">
      <formula>$E$3="БЕЗ ВЫДЕЛЕНИЯ"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Выберите период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prompt="В этой ячейке выберите интервал, на который приходится срок выполнения заданий, которые нужно выделить. Нажмите клавиши ALT+СТРЕЛКА ВНИЗ, чтобы открыть список, и используйте клавиши СТРЕЛКА ВНИЗ и ВВОД для выбора нужного варианта." sqref="E3">
      <formula1>"БЕЗ ВЫДЕЛЕНИЯ,ДНИ,НЕДЕЛИ,МЕСЯЦЫ"</formula1>
    </dataValidation>
    <dataValidation type="list" errorStyle="warning" allowBlank="1" showInputMessage="1" showErrorMessage="1" error="Выберите значение интервала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prompt="В этой ячейке выберите значение интервала, на который приходится срок выполнения заданий, которые нужно выделить. Нажмите клавиши ALT+СТРЕЛКА ВНИЗ, чтобы открыть список, и используйте клавиши СТРЕЛКА ВНИЗ и ВВОД для выбора нужного варианта." sqref="D3">
      <formula1>"1,2,3,4,5,6,7,8,9,10,11,12,13,14,15,16,17,18,19,20,21,22,23,24,25,26,27,28,29,30"</formula1>
    </dataValidation>
    <dataValidation allowBlank="1" showInputMessage="1" showErrorMessage="1" prompt="Введите задание в столбце под этим заголовком. Для поиска нужных записей используйте фильтры в заголовках." sqref="B5"/>
    <dataValidation allowBlank="1" showInputMessage="1" showErrorMessage="1" prompt="Введите курс в столбце под этим заголовком." sqref="C5"/>
    <dataValidation allowBlank="1" showInputMessage="1" showErrorMessage="1" prompt="Укажите преподавателя в столбце под этим заголовком." sqref="D5"/>
    <dataValidation allowBlank="1" showInputMessage="1" showErrorMessage="1" prompt="Введите дату начала в столбце под этим заголовком." sqref="E5"/>
    <dataValidation allowBlank="1" showInputMessage="1" showErrorMessage="1" prompt="Введите срок выполнения в столбце под этим заголовком." sqref="F5"/>
    <dataValidation allowBlank="1" showInputMessage="1" showErrorMessage="1" prompt="Индикатор выполнения автоматически обновляется в столбце под этим заголовком." sqref="G5"/>
    <dataValidation allowBlank="1" showInputMessage="1" showErrorMessage="1" prompt="Введите процент выполнения в столбце под этим заголовком." sqref="H5"/>
    <dataValidation allowBlank="1" showInputMessage="1" showErrorMessage="1" prompt="Выберите условия отбора заданий по срокам выполнения в ячейках C3 и D3 справа." sqref="B3"/>
    <dataValidation allowBlank="1" showInputMessage="1" showErrorMessage="1" prompt="Эта ячейка содержит название листа. Цветовые условные обозначения для хода выполнения представлены в ячейках F2–H2. Ссылка для перехода на лист «Сведения о заданиях» находится в ячейке D1." sqref="B1"/>
    <dataValidation allowBlank="1" showInputMessage="1" showErrorMessage="1" prompt="Цветовые условные обозначения для хода выполнения представлены в ячейках справа. Цветные полосы в столбце «Ход выполнения» таблицы заданий обновляются автоматически." sqref="B2"/>
    <dataValidation allowBlank="1" showInputMessage="1" showErrorMessage="1" prompt="Создайте расписание сдачи заданий в этой книге. На этом листе введите сведения в таблице заданий, начиная с ячейки B5." sqref="A1"/>
    <dataValidation allowBlank="1" showInputMessage="1" showErrorMessage="1" prompt="Задания, для которых процент выполнения больше или равен 0, но меньше 40, выделяются цветом RGB (123, 209, 255)." sqref="F2"/>
    <dataValidation allowBlank="1" showInputMessage="1" showErrorMessage="1" prompt="Задания, для которых процент выполнения больше 40, но меньше 75, выделяются цветом RGB (188, 222, 182)." sqref="G2"/>
    <dataValidation allowBlank="1" showInputMessage="1" showErrorMessage="1" prompt="Задания, для которых процент выполнения больше 75, но меньше 99, выделяются цветом RGB (254, 198, 11)." sqref="H2"/>
    <dataValidation allowBlank="1" showInputMessage="1" showErrorMessage="1" prompt="Ссылка для перехода на лист «Сведения о заданиях»" sqref="E1"/>
  </dataValidations>
  <hyperlinks>
    <hyperlink ref="E1:H1" location="'Сведения о заданиях'!A1" display="СВЕДЕНИЯ О ЗАДАНИЯХ 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7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50"/>
  <sheetViews>
    <sheetView showGridLines="0" zoomScaleNormal="100" workbookViewId="0"/>
  </sheetViews>
  <sheetFormatPr defaultRowHeight="30" customHeight="1" x14ac:dyDescent="0.25"/>
  <cols>
    <col min="1" max="1" width="2.7109375" style="3" customWidth="1"/>
    <col min="2" max="2" width="19.85546875" style="1" customWidth="1"/>
    <col min="3" max="3" width="26.140625" style="7" customWidth="1"/>
    <col min="4" max="4" width="23.5703125" style="6" customWidth="1"/>
    <col min="5" max="5" width="16.28515625" style="5" customWidth="1"/>
    <col min="6" max="6" width="22.140625" style="5" customWidth="1"/>
    <col min="7" max="7" width="23.5703125" style="5" customWidth="1"/>
    <col min="8" max="8" width="2.5703125" customWidth="1"/>
    <col min="9" max="13" width="10.5703125" customWidth="1"/>
    <col min="14" max="14" width="10.42578125" customWidth="1"/>
    <col min="15" max="15" width="2.7109375" customWidth="1"/>
  </cols>
  <sheetData>
    <row r="1" spans="1:15" ht="37.5" customHeight="1" x14ac:dyDescent="0.25">
      <c r="A1"/>
      <c r="B1" s="29" t="s">
        <v>32</v>
      </c>
      <c r="C1" s="29"/>
      <c r="D1" s="29"/>
      <c r="E1" s="29"/>
      <c r="F1" s="29"/>
      <c r="G1" s="29"/>
      <c r="H1" s="29"/>
      <c r="I1" s="29"/>
      <c r="J1" s="29"/>
      <c r="K1" s="29"/>
      <c r="L1" s="28" t="s">
        <v>38</v>
      </c>
      <c r="M1" s="28"/>
      <c r="N1" s="28"/>
    </row>
    <row r="2" spans="1:15" ht="50.1" customHeight="1" x14ac:dyDescent="0.25">
      <c r="A2"/>
      <c r="B2" s="33" t="s">
        <v>33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3.25" x14ac:dyDescent="0.25">
      <c r="A3" s="2"/>
      <c r="B3" s="21" t="s">
        <v>21</v>
      </c>
      <c r="C3" s="21" t="s">
        <v>14</v>
      </c>
      <c r="D3" s="21" t="s">
        <v>1</v>
      </c>
      <c r="E3" s="21" t="s">
        <v>26</v>
      </c>
      <c r="F3" s="21" t="s">
        <v>28</v>
      </c>
      <c r="G3" s="21" t="s">
        <v>30</v>
      </c>
      <c r="I3" s="32" t="s">
        <v>34</v>
      </c>
      <c r="J3" s="32"/>
      <c r="K3" s="32" t="s">
        <v>36</v>
      </c>
      <c r="L3" s="32"/>
      <c r="M3" s="32" t="s">
        <v>39</v>
      </c>
      <c r="N3" s="32"/>
      <c r="O3" s="32"/>
    </row>
    <row r="4" spans="1:15" ht="15.75" x14ac:dyDescent="0.25">
      <c r="B4" s="30" t="s">
        <v>22</v>
      </c>
      <c r="C4" s="30" t="s">
        <v>15</v>
      </c>
      <c r="D4" s="24" t="s">
        <v>2</v>
      </c>
      <c r="E4" s="22">
        <v>43178</v>
      </c>
      <c r="F4" s="22">
        <v>43238</v>
      </c>
      <c r="G4" s="23">
        <v>1</v>
      </c>
      <c r="I4" s="32"/>
      <c r="J4" s="32"/>
      <c r="K4" s="32"/>
      <c r="L4" s="32"/>
      <c r="M4" s="32"/>
      <c r="N4" s="32"/>
      <c r="O4" s="32"/>
    </row>
    <row r="5" spans="1:15" ht="15.75" x14ac:dyDescent="0.25">
      <c r="B5" s="31"/>
      <c r="C5" s="31"/>
      <c r="D5" s="24" t="s">
        <v>6</v>
      </c>
      <c r="E5" s="22">
        <v>43183</v>
      </c>
      <c r="F5" s="22">
        <v>43228</v>
      </c>
      <c r="G5" s="23">
        <v>0.5</v>
      </c>
      <c r="I5" s="32"/>
      <c r="J5" s="32"/>
      <c r="K5" s="32"/>
      <c r="L5" s="32"/>
      <c r="M5" s="32"/>
      <c r="N5" s="32"/>
      <c r="O5" s="32"/>
    </row>
    <row r="6" spans="1:15" ht="15.75" x14ac:dyDescent="0.25">
      <c r="B6" s="31"/>
      <c r="C6" s="31"/>
      <c r="D6" s="24" t="s">
        <v>10</v>
      </c>
      <c r="E6" s="22">
        <v>43198</v>
      </c>
      <c r="F6" s="22">
        <v>43226</v>
      </c>
      <c r="G6" s="23">
        <v>0.75</v>
      </c>
      <c r="I6" s="32"/>
      <c r="J6" s="32"/>
      <c r="K6" s="32"/>
      <c r="L6" s="32"/>
      <c r="M6" s="32"/>
      <c r="N6" s="32"/>
      <c r="O6" s="32"/>
    </row>
    <row r="7" spans="1:15" ht="15.75" x14ac:dyDescent="0.25">
      <c r="B7" s="31"/>
      <c r="C7" s="24" t="s">
        <v>17</v>
      </c>
      <c r="D7" s="24" t="s">
        <v>13</v>
      </c>
      <c r="E7" s="22">
        <v>43180</v>
      </c>
      <c r="F7" s="22">
        <v>43252</v>
      </c>
      <c r="G7" s="23">
        <v>0.6</v>
      </c>
      <c r="I7" s="32"/>
      <c r="J7" s="32"/>
      <c r="K7" s="32"/>
      <c r="L7" s="32"/>
      <c r="M7" s="32"/>
      <c r="N7" s="32"/>
      <c r="O7" s="32"/>
    </row>
    <row r="8" spans="1:15" ht="15.75" x14ac:dyDescent="0.25">
      <c r="B8" s="30" t="s">
        <v>23</v>
      </c>
      <c r="C8" s="30" t="s">
        <v>15</v>
      </c>
      <c r="D8" s="24" t="s">
        <v>3</v>
      </c>
      <c r="E8" s="22">
        <v>43188</v>
      </c>
      <c r="F8" s="22">
        <v>43268</v>
      </c>
      <c r="G8" s="23">
        <v>0.1</v>
      </c>
      <c r="I8" s="32"/>
      <c r="J8" s="32"/>
      <c r="K8" s="32"/>
      <c r="L8" s="32"/>
      <c r="M8" s="32"/>
      <c r="N8" s="32"/>
      <c r="O8" s="32"/>
    </row>
    <row r="9" spans="1:15" ht="15.75" x14ac:dyDescent="0.25">
      <c r="B9" s="31"/>
      <c r="C9" s="31"/>
      <c r="D9" s="24" t="s">
        <v>4</v>
      </c>
      <c r="E9" s="22">
        <v>43193</v>
      </c>
      <c r="F9" s="22">
        <v>43250</v>
      </c>
      <c r="G9" s="23">
        <v>0.8</v>
      </c>
      <c r="I9" s="32"/>
      <c r="J9" s="32"/>
      <c r="K9" s="32"/>
      <c r="L9" s="32"/>
      <c r="M9" s="32"/>
      <c r="N9" s="32"/>
      <c r="O9" s="32"/>
    </row>
    <row r="10" spans="1:15" ht="15.75" x14ac:dyDescent="0.25">
      <c r="B10" s="31"/>
      <c r="C10" s="31"/>
      <c r="D10" s="24" t="s">
        <v>7</v>
      </c>
      <c r="E10" s="22">
        <v>43174</v>
      </c>
      <c r="F10" s="22">
        <v>43288</v>
      </c>
      <c r="G10" s="23">
        <v>0.3</v>
      </c>
      <c r="I10" s="32"/>
      <c r="J10" s="32"/>
      <c r="K10" s="32"/>
      <c r="L10" s="32"/>
      <c r="M10" s="32"/>
      <c r="N10" s="32"/>
      <c r="O10" s="32"/>
    </row>
    <row r="11" spans="1:15" ht="15.75" x14ac:dyDescent="0.25">
      <c r="B11" s="30" t="s">
        <v>24</v>
      </c>
      <c r="C11" s="31" t="s">
        <v>15</v>
      </c>
      <c r="D11" s="24" t="s">
        <v>5</v>
      </c>
      <c r="E11" s="22">
        <v>43148</v>
      </c>
      <c r="F11" s="22">
        <v>43248</v>
      </c>
      <c r="G11" s="23">
        <v>0.2</v>
      </c>
      <c r="I11" s="32"/>
      <c r="J11" s="32"/>
      <c r="K11" s="32"/>
      <c r="L11" s="32"/>
      <c r="M11" s="32"/>
      <c r="N11" s="32"/>
      <c r="O11" s="32"/>
    </row>
    <row r="12" spans="1:15" ht="15.75" x14ac:dyDescent="0.25">
      <c r="B12" s="31"/>
      <c r="C12" s="31"/>
      <c r="D12" s="24" t="s">
        <v>8</v>
      </c>
      <c r="E12" s="22">
        <v>43186</v>
      </c>
      <c r="F12" s="22">
        <v>43232</v>
      </c>
      <c r="G12" s="23">
        <v>0.35</v>
      </c>
      <c r="I12" s="32"/>
      <c r="J12" s="32"/>
      <c r="K12" s="32"/>
      <c r="L12" s="32"/>
      <c r="M12" s="32"/>
      <c r="N12" s="32"/>
      <c r="O12" s="32"/>
    </row>
    <row r="13" spans="1:15" ht="15.75" x14ac:dyDescent="0.25">
      <c r="B13" s="31"/>
      <c r="C13" s="24" t="s">
        <v>16</v>
      </c>
      <c r="D13" s="24" t="s">
        <v>12</v>
      </c>
      <c r="E13" s="22">
        <v>43195</v>
      </c>
      <c r="F13" s="22">
        <v>43263</v>
      </c>
      <c r="G13" s="23">
        <v>0.55000000000000004</v>
      </c>
      <c r="I13" s="32" t="s">
        <v>35</v>
      </c>
      <c r="J13" s="32"/>
      <c r="K13" s="32" t="s">
        <v>37</v>
      </c>
      <c r="L13" s="32"/>
    </row>
    <row r="14" spans="1:15" ht="15.75" x14ac:dyDescent="0.25">
      <c r="B14" s="30" t="s">
        <v>25</v>
      </c>
      <c r="C14" s="24" t="s">
        <v>15</v>
      </c>
      <c r="D14" s="24" t="s">
        <v>9</v>
      </c>
      <c r="E14" s="22">
        <v>43198</v>
      </c>
      <c r="F14" s="22">
        <v>43258</v>
      </c>
      <c r="G14" s="23">
        <v>0.4</v>
      </c>
      <c r="K14" s="15"/>
      <c r="L14" s="15"/>
    </row>
    <row r="15" spans="1:15" ht="15.75" x14ac:dyDescent="0.25">
      <c r="B15" s="31"/>
      <c r="C15" s="24" t="s">
        <v>16</v>
      </c>
      <c r="D15" s="24" t="s">
        <v>11</v>
      </c>
      <c r="E15" s="22">
        <v>43158</v>
      </c>
      <c r="F15" s="22">
        <v>43268</v>
      </c>
      <c r="G15" s="23">
        <v>0.5</v>
      </c>
      <c r="I15" s="15"/>
      <c r="J15" s="15"/>
      <c r="K15" s="15"/>
      <c r="L15" s="15"/>
    </row>
    <row r="16" spans="1:15" ht="30" customHeight="1" x14ac:dyDescent="0.25">
      <c r="B16"/>
      <c r="C16"/>
      <c r="D16"/>
      <c r="E16"/>
      <c r="F16"/>
      <c r="G16"/>
      <c r="I16" s="15"/>
      <c r="J16" s="15"/>
      <c r="K16" s="15"/>
      <c r="L16" s="15"/>
    </row>
    <row r="17" spans="2:12" ht="30" customHeight="1" x14ac:dyDescent="0.25">
      <c r="B17"/>
      <c r="C17"/>
      <c r="D17"/>
      <c r="E17"/>
      <c r="F17"/>
      <c r="G17"/>
      <c r="I17" s="15"/>
      <c r="J17" s="15"/>
      <c r="K17" s="15"/>
      <c r="L17" s="15"/>
    </row>
    <row r="18" spans="2:12" ht="30" customHeight="1" x14ac:dyDescent="0.25">
      <c r="B18"/>
      <c r="C18"/>
      <c r="D18"/>
      <c r="E18"/>
      <c r="F18"/>
      <c r="G18"/>
      <c r="I18" s="15"/>
      <c r="J18" s="15"/>
      <c r="K18" s="15"/>
      <c r="L18" s="15"/>
    </row>
    <row r="19" spans="2:12" ht="30" customHeight="1" x14ac:dyDescent="0.25">
      <c r="B19"/>
      <c r="C19"/>
      <c r="D19"/>
      <c r="E19"/>
      <c r="F19"/>
      <c r="G19"/>
      <c r="I19" s="15"/>
      <c r="J19" s="15"/>
      <c r="K19" s="15"/>
      <c r="L19" s="15"/>
    </row>
    <row r="20" spans="2:12" ht="30" customHeight="1" x14ac:dyDescent="0.25">
      <c r="B20"/>
      <c r="C20"/>
      <c r="D20"/>
      <c r="E20"/>
      <c r="F20"/>
      <c r="G20"/>
      <c r="I20" s="15"/>
      <c r="J20" s="15"/>
      <c r="K20" s="15"/>
      <c r="L20" s="15"/>
    </row>
    <row r="21" spans="2:12" ht="30" customHeight="1" x14ac:dyDescent="0.25">
      <c r="B21"/>
      <c r="C21"/>
      <c r="D21"/>
      <c r="E21"/>
      <c r="F21"/>
      <c r="G21"/>
      <c r="I21" s="15"/>
      <c r="J21" s="15"/>
      <c r="K21" s="15"/>
      <c r="L21" s="15"/>
    </row>
    <row r="22" spans="2:12" ht="30" customHeight="1" x14ac:dyDescent="0.25">
      <c r="B22"/>
      <c r="C22"/>
      <c r="D22"/>
      <c r="E22"/>
      <c r="F22"/>
      <c r="G22"/>
      <c r="I22" s="15"/>
      <c r="J22" s="15"/>
      <c r="K22" s="15"/>
      <c r="L22" s="15"/>
    </row>
    <row r="23" spans="2:12" ht="30" customHeight="1" x14ac:dyDescent="0.25">
      <c r="B23"/>
      <c r="C23"/>
      <c r="D23"/>
      <c r="E23"/>
      <c r="F23"/>
      <c r="G23"/>
    </row>
    <row r="24" spans="2:12" ht="30" customHeight="1" x14ac:dyDescent="0.25">
      <c r="B24"/>
      <c r="C24"/>
      <c r="D24"/>
      <c r="E24"/>
      <c r="F24"/>
      <c r="G24"/>
    </row>
    <row r="25" spans="2:12" ht="30" customHeight="1" x14ac:dyDescent="0.25">
      <c r="B25"/>
      <c r="C25"/>
      <c r="D25"/>
      <c r="E25"/>
      <c r="F25"/>
      <c r="G25"/>
    </row>
    <row r="26" spans="2:12" ht="30" customHeight="1" x14ac:dyDescent="0.25">
      <c r="B26"/>
      <c r="C26"/>
      <c r="D26"/>
      <c r="E26"/>
      <c r="F26"/>
      <c r="G26"/>
    </row>
    <row r="27" spans="2:12" ht="30" customHeight="1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</sheetData>
  <mergeCells count="14"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  <mergeCell ref="B11:B13"/>
    <mergeCell ref="C4:C6"/>
    <mergeCell ref="C8:C12"/>
    <mergeCell ref="B14:B15"/>
  </mergeCells>
  <dataValidations count="3">
    <dataValidation allowBlank="1" showInputMessage="1" showErrorMessage="1" prompt="Сведения о заданиях автоматически обновляются в сводной таблице зданий на этом листе. Ссылка для перехода на лист «Расписание сдачи заданий» находится в ячейке L1." sqref="A1"/>
    <dataValidation allowBlank="1" showInputMessage="1" showErrorMessage="1" prompt="Эта ячейка содержит название. Ссылка для перехода на лист «Расписание сдачи заданий» находится в ячейке справа. Ячейка ниже содержит инструкцию." sqref="B1:K1"/>
    <dataValidation allowBlank="1" showInputMessage="1" showErrorMessage="1" prompt="В этой ячейке находится ссылка для перехода на лист «Расписание сдачи заданий»." sqref="L1:N1"/>
  </dataValidations>
  <hyperlinks>
    <hyperlink ref="L1:N1" location="'Расписание сдачи заданий'!A1" tooltip="Щелкните, чтобы перейти на лист «Расписание сдачи заданий»." display="&lt; РАСПИСАНИЕ СДАЧИ ЗАДАНИЙ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Расписание сдачи заданий</vt:lpstr>
      <vt:lpstr>Сведения о заданиях</vt:lpstr>
      <vt:lpstr>'Расписание сдачи заданий'!Заголовки_для_печати</vt:lpstr>
      <vt:lpstr>'Сведения о заданиях'!Заголовки_для_печати</vt:lpstr>
      <vt:lpstr>'Сведения о заданиях'!Область_печати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2018-04-18T02:25:18Z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