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71.xml" ContentType="application/vnd.openxmlformats-officedocument.spreadsheetml.table+xml"/>
  <Override PartName="/xl/tables/table122.xml" ContentType="application/vnd.openxmlformats-officedocument.spreadsheetml.table+xml"/>
  <Override PartName="/xl/tables/table23.xml" ContentType="application/vnd.openxmlformats-officedocument.spreadsheetml.table+xml"/>
  <Override PartName="/xl/tables/table64.xml" ContentType="application/vnd.openxmlformats-officedocument.spreadsheetml.table+xml"/>
  <Override PartName="/xl/tables/table115.xml" ContentType="application/vnd.openxmlformats-officedocument.spreadsheetml.table+xml"/>
  <Override PartName="/xl/tables/table16.xml" ContentType="application/vnd.openxmlformats-officedocument.spreadsheetml.table+xml"/>
  <Override PartName="/xl/tables/table57.xml" ContentType="application/vnd.openxmlformats-officedocument.spreadsheetml.table+xml"/>
  <Override PartName="/xl/tables/table108.xml" ContentType="application/vnd.openxmlformats-officedocument.spreadsheetml.table+xml"/>
  <Override PartName="/xl/tables/table49.xml" ContentType="application/vnd.openxmlformats-officedocument.spreadsheetml.table+xml"/>
  <Override PartName="/xl/tables/table910.xml" ContentType="application/vnd.openxmlformats-officedocument.spreadsheetml.table+xml"/>
  <Override PartName="/xl/tables/table311.xml" ContentType="application/vnd.openxmlformats-officedocument.spreadsheetml.table+xml"/>
  <Override PartName="/xl/tables/table81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2"/>
  <workbookPr filterPrivacy="1"/>
  <xr:revisionPtr revIDLastSave="0" documentId="13_ncr:20001_{FBD5ED60-2865-4C2D-BABB-D392AB354688}" xr6:coauthVersionLast="47" xr6:coauthVersionMax="47" xr10:uidLastSave="{00000000-0000-0000-0000-000000000000}"/>
  <bookViews>
    <workbookView xWindow="-120" yWindow="-120" windowWidth="28950" windowHeight="16065" activeTab="1" xr2:uid="{00000000-000D-0000-FFFF-FFFF00000000}"/>
  </bookViews>
  <sheets>
    <sheet name="ÎNCEPUT" sheetId="2" r:id="rId1"/>
    <sheet name="BUGET PERSONAL LUNAR" sheetId="1"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1" i="1" l="1"/>
  <c r="J59" i="1"/>
  <c r="E50" i="1"/>
  <c r="E51" i="1"/>
  <c r="E52" i="1"/>
  <c r="E53" i="1"/>
  <c r="E49" i="1"/>
  <c r="E10" i="1"/>
  <c r="E6" i="1"/>
  <c r="J53" i="1"/>
  <c r="J54" i="1"/>
  <c r="J55" i="1"/>
  <c r="J56" i="1"/>
  <c r="J47" i="1"/>
  <c r="J48" i="1"/>
  <c r="J49" i="1"/>
  <c r="J41" i="1"/>
  <c r="J42" i="1"/>
  <c r="J43" i="1"/>
  <c r="J34" i="1"/>
  <c r="J35" i="1"/>
  <c r="J36" i="1"/>
  <c r="J37" i="1"/>
  <c r="J25" i="1"/>
  <c r="J26" i="1"/>
  <c r="J27" i="1"/>
  <c r="J28" i="1"/>
  <c r="J29" i="1"/>
  <c r="J30" i="1"/>
  <c r="J13" i="1"/>
  <c r="J14" i="1"/>
  <c r="J15" i="1"/>
  <c r="J16" i="1"/>
  <c r="J17" i="1"/>
  <c r="J18" i="1"/>
  <c r="J19" i="1"/>
  <c r="J20" i="1"/>
  <c r="J21" i="1"/>
  <c r="E57" i="1"/>
  <c r="E58" i="1"/>
  <c r="E59" i="1"/>
  <c r="E60" i="1"/>
  <c r="E61" i="1"/>
  <c r="E62" i="1"/>
  <c r="E63" i="1"/>
  <c r="E43" i="1"/>
  <c r="E44" i="1"/>
  <c r="E45" i="1"/>
  <c r="E36" i="1"/>
  <c r="E37" i="1"/>
  <c r="E38" i="1"/>
  <c r="E39" i="1"/>
  <c r="E26" i="1"/>
  <c r="E27" i="1"/>
  <c r="E28" i="1"/>
  <c r="E29" i="1"/>
  <c r="E30" i="1"/>
  <c r="E31" i="1"/>
  <c r="E32" i="1"/>
  <c r="E13" i="1"/>
  <c r="E14" i="1"/>
  <c r="E15" i="1"/>
  <c r="E16" i="1"/>
  <c r="E17" i="1"/>
  <c r="E18" i="1"/>
  <c r="E19" i="1"/>
  <c r="E20" i="1"/>
  <c r="E21" i="1"/>
  <c r="E22" i="1"/>
  <c r="E54" i="1" l="1"/>
  <c r="J38" i="1"/>
  <c r="J31" i="1"/>
  <c r="J6" i="1"/>
  <c r="J4" i="1"/>
  <c r="J8" i="1" s="1"/>
  <c r="E46" i="1"/>
  <c r="E23" i="1"/>
  <c r="E64" i="1"/>
  <c r="J44" i="1"/>
  <c r="J63" i="1"/>
  <c r="E40" i="1"/>
  <c r="J50" i="1"/>
  <c r="J57" i="1"/>
  <c r="E33" i="1"/>
  <c r="J22" i="1"/>
</calcChain>
</file>

<file path=xl/sharedStrings.xml><?xml version="1.0" encoding="utf-8"?>
<sst xmlns="http://schemas.openxmlformats.org/spreadsheetml/2006/main" count="159" uniqueCount="97">
  <si>
    <t>DESPRE ACEST ȘABLON</t>
  </si>
  <si>
    <t>Utilizați această foaie de lucru pentru bugetul personal lunar pentru a vă urmări venitul lunar proiectat și efectiv, precum și costul proiectat și efectiv.</t>
  </si>
  <si>
    <t>Introduceți cheltuielile suportate pentru diverse categorii în tabelele respective.</t>
  </si>
  <si>
    <t>Soldul proiectat, soldul efectiv și diferența se calculează automat.</t>
  </si>
  <si>
    <t>Notă: </t>
  </si>
  <si>
    <t>Instrucțiuni suplimentare sunt furnizate în coloana A din foaia de lucru BUGET PERSONAL LUNAR Acest text a fost ascuns intenționat. Pentru a elimina textul, selectați coloana A, apoi DELETE. Pentru a reafișa textul, selectați coloana A, apoi schimbați culoarea de font.</t>
  </si>
  <si>
    <t>Pentru a afla mai multe despre tabelele din foaia de lucru, apăsați SHIFT, apoi F10 într-un tabel, selectați opțiunea TABEL, apoi TEXT ALTERNATIV.</t>
  </si>
  <si>
    <t>Creați un Buget personal lunar în această foaie de lucru. Găsiți instrucțiuni utile despre cum să utilizați această foaie de lucru în celulele din această coloană. Apăsați săgeata în jos pentru a începe.</t>
  </si>
  <si>
    <t>Titlul acestei foi de lucru se află în celula din dreapta. Următoarele instrucțiuni se află în celula A4.</t>
  </si>
  <si>
    <t>Eticheta Venit lunar proiectat se află în celula din dreapta. Introduceți Venit 1 în celula E4 și Venit suplimentar în E5 pentru a calcula Totalul venitului lunar în E6. Următoarele instrucțiuni se află în celula A6.</t>
  </si>
  <si>
    <t>Soldul proiectat se calculează automat în celula J4, Soldul efectiv în J6 și Diferența în J8. Următoarele instrucțiuni se află în celula A8.</t>
  </si>
  <si>
    <t>Eticheta Venit lunar efectiv se află în celula din dreapta. Introduceți Venit 1 în celula E8 și Venit suplimentar în E9 pentru a calcula Totalul venitului lunar în E10. Următoarele instrucțiuni se află în celula A12.</t>
  </si>
  <si>
    <t>Introduceți detaliile în tabelul Locuință începând din celula de la dreapta, iar tabelul Distracție începând cu celula G12. Următoarele instrucțiuni se află în celula A25.</t>
  </si>
  <si>
    <t>Introduceți detaliile în tabelul Transport începând din celula de la dreapta, iar tabelul Împrumuturi începând cu celula G24. Următoarele instrucțiuni se află în celula A35.</t>
  </si>
  <si>
    <t>Introduceți detaliile în tabelul Asigurare începând din celula de la dreapta, iar tabelul Taxe începând cu celula G33. Următoarele instrucțiuni se află în celula A42.</t>
  </si>
  <si>
    <t>Introduceți detaliile în tabelul Alimente începând din celula de la dreapta, iar tabelul Economii începând cu celula G40. Următoarele instrucțiuni se află în celula A48.</t>
  </si>
  <si>
    <t>Introduceți detaliile în tabelul Animale de casă începând din celula de la dreapta, iar tabelul Cadouri începând cu celula G46. Următoarele instrucțiuni se află în celula A56.</t>
  </si>
  <si>
    <t>Introduceți detaliile în tabelul Îngrijire personală începând din celula de la dreapta, iar tabelul Juridic începând cu celula G52. Următoarele instrucțiuni se află în celula A59.</t>
  </si>
  <si>
    <t>Costul proiectat total se calculează automat în celula J59, Costul efectiv total în J61, iar Diferența totală în J63.</t>
  </si>
  <si>
    <t>BUGET PERSONAL LUNAR</t>
  </si>
  <si>
    <t>VENIT LUNAR PROIECTAT</t>
  </si>
  <si>
    <t>VENIT LUNAR EFECTIV</t>
  </si>
  <si>
    <t>LOCUINȚĂ</t>
  </si>
  <si>
    <t>Credit ipotecar sau chirie</t>
  </si>
  <si>
    <t>Telefon</t>
  </si>
  <si>
    <t>Electricitate</t>
  </si>
  <si>
    <t>Gaze</t>
  </si>
  <si>
    <t>Apă și canalizare</t>
  </si>
  <si>
    <t>Cablu</t>
  </si>
  <si>
    <t>Eliminare reziduri</t>
  </si>
  <si>
    <t>Întreținere sau reparații</t>
  </si>
  <si>
    <t>Consumabile</t>
  </si>
  <si>
    <t>Altele</t>
  </si>
  <si>
    <t>Subtotal</t>
  </si>
  <si>
    <t>TRANSPORT</t>
  </si>
  <si>
    <t>Plată vehicul</t>
  </si>
  <si>
    <t>Tarif autobuz/taxi</t>
  </si>
  <si>
    <t>Asigurare</t>
  </si>
  <si>
    <t>Licențiere</t>
  </si>
  <si>
    <t>Benzină</t>
  </si>
  <si>
    <t>Întreținere</t>
  </si>
  <si>
    <t>ASIGURARE</t>
  </si>
  <si>
    <t>Pornire</t>
  </si>
  <si>
    <t>Sănătate</t>
  </si>
  <si>
    <t>Viață</t>
  </si>
  <si>
    <t>ALIMENT</t>
  </si>
  <si>
    <t>Articole de băcănie</t>
  </si>
  <si>
    <t>Masă în oraș</t>
  </si>
  <si>
    <t>ANIMALE DE CASĂ</t>
  </si>
  <si>
    <t>Alimente</t>
  </si>
  <si>
    <t>Medicale</t>
  </si>
  <si>
    <t>Îngrijire</t>
  </si>
  <si>
    <t>Jucării</t>
  </si>
  <si>
    <t>ÎNGRIJIRE PERSONALĂ</t>
  </si>
  <si>
    <t>Păr/unghii</t>
  </si>
  <si>
    <t>Îmbrăcăminte</t>
  </si>
  <si>
    <t>Curățătorie</t>
  </si>
  <si>
    <t>Club de sănătate</t>
  </si>
  <si>
    <t>Datoriile sau taxele către organizație</t>
  </si>
  <si>
    <t>Venit 1</t>
  </si>
  <si>
    <t>Venit suplimentar</t>
  </si>
  <si>
    <t>Total venit lunar</t>
  </si>
  <si>
    <t>Costul proiectat</t>
  </si>
  <si>
    <t>Costul efectiv</t>
  </si>
  <si>
    <t>Diferență</t>
  </si>
  <si>
    <t>SOLDUL PROIECTAT 
(Venit proiectat minus cheltuieli)</t>
  </si>
  <si>
    <t>SOLDUL EFECTIV 
(Venit efectiv minus cheltuielile)</t>
  </si>
  <si>
    <t>DIFERENȚĂ 
(Efectiv minus proiectat)</t>
  </si>
  <si>
    <t>DIVERTISMENT</t>
  </si>
  <si>
    <t>Ieșire de noapte în oraș</t>
  </si>
  <si>
    <t>Platforme muzicale</t>
  </si>
  <si>
    <t>Filme</t>
  </si>
  <si>
    <t>Concerte</t>
  </si>
  <si>
    <t>Evenimente sportive</t>
  </si>
  <si>
    <t>Teatru live</t>
  </si>
  <si>
    <t>ÎMPRUMUTURI</t>
  </si>
  <si>
    <t>Personal</t>
  </si>
  <si>
    <t>Student</t>
  </si>
  <si>
    <t>Card de credit</t>
  </si>
  <si>
    <t>TAXE</t>
  </si>
  <si>
    <t>Regional</t>
  </si>
  <si>
    <t>Județ</t>
  </si>
  <si>
    <t>Local</t>
  </si>
  <si>
    <t>ECONOMII SAU INVESTIȚII</t>
  </si>
  <si>
    <t>Cont pensionare</t>
  </si>
  <si>
    <t>Cont de investiții</t>
  </si>
  <si>
    <t>CADOURI ȘI DONAȚII</t>
  </si>
  <si>
    <t>Caritate 1</t>
  </si>
  <si>
    <t>Caritate 2</t>
  </si>
  <si>
    <t>Caritate 3</t>
  </si>
  <si>
    <t>JURIDIC</t>
  </si>
  <si>
    <t>Avocat</t>
  </si>
  <si>
    <t>Pensie</t>
  </si>
  <si>
    <t>Plăți pentru sechestru sau judecată</t>
  </si>
  <si>
    <t>COSTUL TOTAL PROIECTAT</t>
  </si>
  <si>
    <t>COSTUL TOTAL EFECTIV</t>
  </si>
  <si>
    <t>DIFERENȚĂ TOTALURI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</si>
</sst>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8" formatCode="#,##0.00\ &quot;lei&quot;;[Red]\-#,##0.00\ &quot;lei&quot;"/>
    <numFmt numFmtId="166" formatCode="#,##0.00\ &quot;lei&quot;"/>
  </numFmts>
  <fonts count="10" x14ac:knownFonts="1">
    <font>
      <sz val="10"/>
      <color theme="1" tint="0.24994659260841701"/>
      <name val="Calibri"/>
      <family val="2"/>
      <scheme val="minor"/>
    </font>
    <font>
      <sz val="11"/>
      <color theme="1"/>
      <name val="Calibri"/>
      <family val="2"/>
      <scheme val="minor"/>
    </font>
    <font>
      <sz val="10"/>
      <color theme="1" tint="0.24994659260841701"/>
      <name val="Century Gothic"/>
      <family val="2"/>
      <scheme val="major"/>
    </font>
    <font>
      <b/>
      <sz val="10"/>
      <color theme="1" tint="0.24994659260841701"/>
      <name val="Century Gothic"/>
      <family val="2"/>
      <scheme val="major"/>
    </font>
    <font>
      <sz val="22"/>
      <color theme="3" tint="0.24994659260841701"/>
      <name val="Century Gothic"/>
      <family val="2"/>
      <scheme val="major"/>
    </font>
    <font>
      <sz val="11"/>
      <color theme="0"/>
      <name val="Calibri"/>
      <family val="2"/>
      <scheme val="minor"/>
    </font>
    <font>
      <sz val="11"/>
      <color theme="1" tint="0.24994659260841701"/>
      <name val="Calibri"/>
      <family val="2"/>
      <scheme val="minor"/>
    </font>
    <font>
      <b/>
      <sz val="11"/>
      <color theme="1" tint="0.24994659260841701"/>
      <name val="Calibri"/>
      <family val="2"/>
      <scheme val="minor"/>
    </font>
    <font>
      <b/>
      <sz val="16"/>
      <color theme="1" tint="0.24994659260841701"/>
      <name val="Century Gothic"/>
      <family val="2"/>
      <scheme val="major"/>
    </font>
    <font>
      <sz val="10"/>
      <color theme="0"/>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6" tint="0.79998168889431442"/>
        <bgColor indexed="64"/>
      </patternFill>
    </fill>
  </fills>
  <borders count="1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s>
  <cellStyleXfs count="4">
    <xf numFmtId="0" fontId="0" fillId="0" borderId="0"/>
    <xf numFmtId="0" fontId="4" fillId="0" borderId="7" applyNumberFormat="0" applyFill="0" applyAlignment="0" applyProtection="0"/>
    <xf numFmtId="0" fontId="2" fillId="0" borderId="8" applyNumberFormat="0" applyFill="0" applyBorder="0" applyAlignment="0" applyProtection="0"/>
    <xf numFmtId="0" fontId="3" fillId="0" borderId="9" applyNumberFormat="0" applyFill="0" applyBorder="0" applyAlignment="0" applyProtection="0"/>
  </cellStyleXfs>
  <cellXfs count="24">
    <xf numFmtId="0" fontId="0" fillId="0" borderId="0" xfId="0"/>
    <xf numFmtId="0" fontId="4" fillId="0" borderId="7" xfId="1"/>
    <xf numFmtId="0" fontId="1" fillId="0" borderId="0" xfId="0" applyFont="1"/>
    <xf numFmtId="0" fontId="2" fillId="0" borderId="0" xfId="0" applyFont="1"/>
    <xf numFmtId="0" fontId="6" fillId="0" borderId="0" xfId="0" applyFont="1" applyAlignment="1">
      <alignment vertical="center" wrapText="1"/>
    </xf>
    <xf numFmtId="0" fontId="7" fillId="0" borderId="0" xfId="0" applyFont="1" applyAlignment="1">
      <alignment vertical="center" wrapText="1"/>
    </xf>
    <xf numFmtId="0" fontId="5" fillId="0" borderId="0" xfId="0" applyFont="1"/>
    <xf numFmtId="0" fontId="9" fillId="0" borderId="0" xfId="0" applyFont="1"/>
    <xf numFmtId="0" fontId="8" fillId="3" borderId="0" xfId="2" applyFont="1" applyFill="1" applyBorder="1" applyAlignment="1">
      <alignment horizontal="center" vertical="center"/>
    </xf>
    <xf numFmtId="0" fontId="0" fillId="0" borderId="0" xfId="0" applyAlignment="1">
      <alignment vertical="center"/>
    </xf>
    <xf numFmtId="0" fontId="0" fillId="0" borderId="0" xfId="0" applyAlignment="1">
      <alignment horizontal="center"/>
    </xf>
    <xf numFmtId="0" fontId="3" fillId="0" borderId="1" xfId="3" applyBorder="1" applyAlignment="1">
      <alignment horizontal="left" vertical="center"/>
    </xf>
    <xf numFmtId="0" fontId="2" fillId="0" borderId="5" xfId="2" applyBorder="1" applyAlignment="1">
      <alignment vertical="center"/>
    </xf>
    <xf numFmtId="0" fontId="2" fillId="0" borderId="6" xfId="2" applyBorder="1" applyAlignment="1">
      <alignment vertical="center"/>
    </xf>
    <xf numFmtId="0" fontId="2" fillId="0" borderId="2" xfId="2" applyBorder="1" applyAlignment="1">
      <alignment vertical="center" wrapText="1"/>
    </xf>
    <xf numFmtId="0" fontId="2" fillId="0" borderId="3" xfId="2" applyBorder="1" applyAlignment="1">
      <alignment vertical="center" wrapText="1"/>
    </xf>
    <xf numFmtId="0" fontId="2" fillId="0" borderId="4" xfId="2" applyBorder="1" applyAlignment="1">
      <alignment vertical="center" wrapText="1"/>
    </xf>
    <xf numFmtId="0" fontId="2" fillId="0" borderId="1" xfId="2" applyBorder="1" applyAlignment="1">
      <alignment horizontal="left" vertical="center" wrapText="1"/>
    </xf>
    <xf numFmtId="0" fontId="2" fillId="0" borderId="1" xfId="2" applyBorder="1" applyAlignment="1">
      <alignment horizontal="left" vertical="center"/>
    </xf>
    <xf numFmtId="8" fontId="2" fillId="0" borderId="2" xfId="0" applyNumberFormat="1" applyFont="1" applyBorder="1"/>
    <xf numFmtId="8" fontId="2" fillId="0" borderId="3" xfId="0" applyNumberFormat="1" applyFont="1" applyBorder="1"/>
    <xf numFmtId="8" fontId="3" fillId="2" borderId="4" xfId="0" applyNumberFormat="1" applyFont="1" applyFill="1" applyBorder="1"/>
    <xf numFmtId="8" fontId="3" fillId="2" borderId="1" xfId="0" applyNumberFormat="1" applyFont="1" applyFill="1" applyBorder="1" applyAlignment="1">
      <alignment vertical="center"/>
    </xf>
    <xf numFmtId="166" fontId="0" fillId="0" borderId="0" xfId="0" applyNumberFormat="1"/>
  </cellXfs>
  <cellStyles count="4">
    <cellStyle name="Normal" xfId="0" builtinId="0" customBuiltin="1"/>
    <cellStyle name="Titlu 1" xfId="1" builtinId="16" customBuiltin="1"/>
    <cellStyle name="Titlu 2" xfId="2" builtinId="17" customBuiltin="1"/>
    <cellStyle name="Titlu 3" xfId="3" builtinId="18" customBuiltin="1"/>
  </cellStyles>
  <dxfs count="75">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numFmt numFmtId="166" formatCode="#,##0.00\ &quot;lei&quot;"/>
    </dxf>
    <dxf>
      <font>
        <color rgb="FFC00000"/>
      </font>
    </dxf>
    <dxf>
      <font>
        <color rgb="FFC00000"/>
      </font>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tint="-0.499984740745262"/>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Light9" defaultPivotStyle="PivotStyleLight16">
    <tableStyle name="Buget personal lunar" pivot="0" count="7" xr9:uid="{DF2684C2-C435-47FA-9646-E632C3AE8948}">
      <tableStyleElement type="wholeTable" dxfId="74"/>
      <tableStyleElement type="headerRow" dxfId="73"/>
      <tableStyleElement type="totalRow" dxfId="72"/>
      <tableStyleElement type="firstColumn" dxfId="71"/>
      <tableStyleElement type="lastColumn" dxfId="70"/>
      <tableStyleElement type="firstRowStripe" dxfId="69"/>
      <tableStyleElement type="firstColumnStripe" dxfId="6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Animale de casă" displayName="Animale_de_casă" ref="B48:E54" totalsRowCount="1">
  <tableColumns count="4">
    <tableColumn id="1" xr3:uid="{00000000-0010-0000-0900-000001000000}" name="ANIMALE DE CASĂ" totalsRowLabel="Subtotal"/>
    <tableColumn id="2" xr3:uid="{00000000-0010-0000-0900-000002000000}" name="Costul proiectat" dataDxfId="8" totalsRowDxfId="43"/>
    <tableColumn id="3" xr3:uid="{00000000-0010-0000-0900-000003000000}" name="Costul efectiv" dataDxfId="7" totalsRowDxfId="42"/>
    <tableColumn id="4" xr3:uid="{00000000-0010-0000-0900-000004000000}" name="Diferență" totalsRowFunction="sum" dataDxfId="6" totalsRowDxfId="41"/>
  </tableColumns>
  <tableStyleInfo name="Buget personal lunar" showFirstColumn="1" showLastColumn="1" showRowStripes="0" showColumnStripes="0"/>
  <extLst>
    <ext xmlns:x14="http://schemas.microsoft.com/office/spreadsheetml/2009/9/main" uri="{504A1905-F514-4f6f-8877-14C23A59335A}">
      <x14:table altTextSummary="Introduceți Costurile proiectate și efective privind animalele de casă în acest tabel. Diferența se calculează automat"/>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Juridic" displayName="Juridic" ref="G52:J57" totalsRowCount="1" headerRowCellStyle="Normal">
  <autoFilter ref="G52:J56" xr:uid="{00000000-0009-0000-0100-00000B000000}">
    <filterColumn colId="0" hiddenButton="1"/>
    <filterColumn colId="1" hiddenButton="1"/>
    <filterColumn colId="2" hiddenButton="1"/>
    <filterColumn colId="3" hiddenButton="1"/>
  </autoFilter>
  <tableColumns count="4">
    <tableColumn id="1" xr3:uid="{00000000-0010-0000-0A00-000001000000}" name="JURIDIC" totalsRowLabel="Subtotal"/>
    <tableColumn id="2" xr3:uid="{00000000-0010-0000-0A00-000002000000}" name="Costul proiectat" dataDxfId="5" totalsRowDxfId="40"/>
    <tableColumn id="3" xr3:uid="{00000000-0010-0000-0A00-000003000000}" name="Costul efectiv" dataDxfId="4" totalsRowDxfId="39"/>
    <tableColumn id="4" xr3:uid="{00000000-0010-0000-0A00-000004000000}" name="Diferență" totalsRowFunction="sum" dataDxfId="3" totalsRowDxfId="38">
      <calculatedColumnFormula>Juridic[[#This Row],[Costul proiectat]]-Juridic[[#This Row],[Costul efectiv]]</calculatedColumnFormula>
    </tableColumn>
  </tableColumns>
  <tableStyleInfo name="Buget personal lunar" showFirstColumn="1" showLastColumn="1" showRowStripes="0" showColumnStripes="0"/>
  <extLst>
    <ext xmlns:x14="http://schemas.microsoft.com/office/spreadsheetml/2009/9/main" uri="{504A1905-F514-4f6f-8877-14C23A59335A}">
      <x14:table altTextSummary="Introduceți Costurile proiectate și efective privind aspectele juridice în acest tabel. Diferența se calculează automat"/>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ÎngrijirePersonală" displayName="ÎngrijirePersonală" ref="B56:E64" totalsRowCount="1">
  <autoFilter ref="B56:E63" xr:uid="{00000000-0009-0000-0100-00000C000000}">
    <filterColumn colId="0" hiddenButton="1"/>
    <filterColumn colId="1" hiddenButton="1"/>
    <filterColumn colId="2" hiddenButton="1"/>
    <filterColumn colId="3" hiddenButton="1"/>
  </autoFilter>
  <tableColumns count="4">
    <tableColumn id="1" xr3:uid="{00000000-0010-0000-0B00-000001000000}" name="ÎNGRIJIRE PERSONALĂ" totalsRowLabel="Subtotal"/>
    <tableColumn id="2" xr3:uid="{00000000-0010-0000-0B00-000002000000}" name="Costul proiectat" dataDxfId="2"/>
    <tableColumn id="3" xr3:uid="{00000000-0010-0000-0B00-000003000000}" name="Costul efectiv" dataDxfId="1"/>
    <tableColumn id="4" xr3:uid="{00000000-0010-0000-0B00-000004000000}" name="Diferență" totalsRowFunction="sum" dataDxfId="0">
      <calculatedColumnFormula>ÎngrijirePersonală[[#This Row],[Costul proiectat]]-ÎngrijirePersonală[[#This Row],[Costul efectiv]]</calculatedColumnFormula>
    </tableColumn>
  </tableColumns>
  <tableStyleInfo name="Buget personal lunar" showFirstColumn="1" showLastColumn="1" showRowStripes="0" showColumnStripes="0"/>
  <extLst>
    <ext xmlns:x14="http://schemas.microsoft.com/office/spreadsheetml/2009/9/main" uri="{504A1905-F514-4f6f-8877-14C23A59335A}">
      <x14:table altTextSummary="Introduceți Costurile proiectate și efective privind îngrijirea personală în acest tabel. Diferența se calculează automa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ocuință" displayName="Locuință" ref="B12:E23" totalsRowCount="1">
  <autoFilter ref="B12:E22" xr:uid="{00000000-0009-0000-0100-000001000000}">
    <filterColumn colId="0" hiddenButton="1"/>
    <filterColumn colId="1" hiddenButton="1"/>
    <filterColumn colId="2" hiddenButton="1"/>
    <filterColumn colId="3" hiddenButton="1"/>
  </autoFilter>
  <tableColumns count="4">
    <tableColumn id="1" xr3:uid="{00000000-0010-0000-0000-000001000000}" name="LOCUINȚĂ" totalsRowLabel="Subtotal"/>
    <tableColumn id="2" xr3:uid="{00000000-0010-0000-0000-000002000000}" name="Costul proiectat" dataDxfId="35"/>
    <tableColumn id="3" xr3:uid="{00000000-0010-0000-0000-000003000000}" name="Costul efectiv" dataDxfId="34"/>
    <tableColumn id="4" xr3:uid="{00000000-0010-0000-0000-000004000000}" name="Diferență" totalsRowFunction="sum" dataDxfId="33">
      <calculatedColumnFormula>Locuință[[#This Row],[Costul proiectat]]-Locuință[[#This Row],[Costul efectiv]]</calculatedColumnFormula>
    </tableColumn>
  </tableColumns>
  <tableStyleInfo name="Buget personal lunar" showFirstColumn="1" showLastColumn="1" showRowStripes="0" showColumnStripes="0"/>
  <extLst>
    <ext xmlns:x14="http://schemas.microsoft.com/office/spreadsheetml/2009/9/main" uri="{504A1905-F514-4f6f-8877-14C23A59335A}">
      <x14:table altTextSummary="Introduceți Costurile proiectate și efective privind locuința în acest tabel. Diferența se calculează automat"/>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ivertisment" displayName="Divertisment" ref="G12:J22" totalsRowCount="1" headerRowCellStyle="Normal">
  <autoFilter ref="G12:J21" xr:uid="{00000000-0009-0000-0100-000002000000}">
    <filterColumn colId="0" hiddenButton="1"/>
    <filterColumn colId="1" hiddenButton="1"/>
    <filterColumn colId="2" hiddenButton="1"/>
    <filterColumn colId="3" hiddenButton="1"/>
  </autoFilter>
  <tableColumns count="4">
    <tableColumn id="1" xr3:uid="{00000000-0010-0000-0100-000001000000}" name="DIVERTISMENT" totalsRowLabel="Subtotal"/>
    <tableColumn id="2" xr3:uid="{00000000-0010-0000-0100-000002000000}" name="Costul proiectat" dataDxfId="32" totalsRowDxfId="67"/>
    <tableColumn id="3" xr3:uid="{00000000-0010-0000-0100-000003000000}" name="Costul efectiv" dataDxfId="31" totalsRowDxfId="66"/>
    <tableColumn id="4" xr3:uid="{00000000-0010-0000-0100-000004000000}" name="Diferență" totalsRowFunction="sum" dataDxfId="30" totalsRowDxfId="65">
      <calculatedColumnFormula>Divertisment[[#This Row],[Costul proiectat]]-Divertisment[[#This Row],[Costul efectiv]]</calculatedColumnFormula>
    </tableColumn>
  </tableColumns>
  <tableStyleInfo name="Buget personal lunar" showFirstColumn="0" showLastColumn="1" showRowStripes="0" showColumnStripes="0"/>
  <extLst>
    <ext xmlns:x14="http://schemas.microsoft.com/office/spreadsheetml/2009/9/main" uri="{504A1905-F514-4f6f-8877-14C23A59335A}">
      <x14:table altTextSummary="Introduceți Costurile proiectate și efective privind divertismentul în acest tabel. Diferența se calculează automat"/>
    </ext>
  </extLst>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Împrumuturi" displayName="Împrumuturi" ref="G24:J31" totalsRowCount="1">
  <autoFilter ref="G24:J30" xr:uid="{00000000-0009-0000-0100-000003000000}">
    <filterColumn colId="0" hiddenButton="1"/>
    <filterColumn colId="1" hiddenButton="1"/>
    <filterColumn colId="2" hiddenButton="1"/>
    <filterColumn colId="3" hiddenButton="1"/>
  </autoFilter>
  <tableColumns count="4">
    <tableColumn id="1" xr3:uid="{00000000-0010-0000-0200-000001000000}" name="ÎMPRUMUTURI" totalsRowLabel="Subtotal"/>
    <tableColumn id="2" xr3:uid="{00000000-0010-0000-0200-000002000000}" name="Costul proiectat" dataDxfId="29" totalsRowDxfId="64"/>
    <tableColumn id="3" xr3:uid="{00000000-0010-0000-0200-000003000000}" name="Costul efectiv" dataDxfId="28" totalsRowDxfId="63"/>
    <tableColumn id="4" xr3:uid="{00000000-0010-0000-0200-000004000000}" name="Diferență" totalsRowFunction="sum" dataDxfId="27" totalsRowDxfId="62">
      <calculatedColumnFormula>Împrumuturi[[#This Row],[Costul proiectat]]-Împrumuturi[[#This Row],[Costul efectiv]]</calculatedColumnFormula>
    </tableColumn>
  </tableColumns>
  <tableStyleInfo name="Buget personal lunar" showFirstColumn="1" showLastColumn="1" showRowStripes="0" showColumnStripes="0"/>
  <extLst>
    <ext xmlns:x14="http://schemas.microsoft.com/office/spreadsheetml/2009/9/main" uri="{504A1905-F514-4f6f-8877-14C23A59335A}">
      <x14:table altTextSummary="Introduceți Costurile proiectate și efective privind împrumuturile în acest tabel. Diferența se calculează automat"/>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ransport" displayName="Transport" ref="B25:E33" totalsRowCount="1" headerRowCellStyle="Normal">
  <autoFilter ref="B25:E32" xr:uid="{00000000-0009-0000-0100-000004000000}">
    <filterColumn colId="0" hiddenButton="1"/>
    <filterColumn colId="1" hiddenButton="1"/>
    <filterColumn colId="2" hiddenButton="1"/>
    <filterColumn colId="3" hiddenButton="1"/>
  </autoFilter>
  <tableColumns count="4">
    <tableColumn id="1" xr3:uid="{00000000-0010-0000-0300-000001000000}" name="TRANSPORT" totalsRowLabel="Subtotal"/>
    <tableColumn id="2" xr3:uid="{00000000-0010-0000-0300-000002000000}" name="Costul proiectat" dataDxfId="26" totalsRowDxfId="61"/>
    <tableColumn id="3" xr3:uid="{00000000-0010-0000-0300-000003000000}" name="Costul efectiv" dataDxfId="25" totalsRowDxfId="60"/>
    <tableColumn id="4" xr3:uid="{00000000-0010-0000-0300-000004000000}" name="Diferență" totalsRowFunction="sum" dataDxfId="24" totalsRowDxfId="59">
      <calculatedColumnFormula>Transport[[#This Row],[Costul proiectat]]-Transport[[#This Row],[Costul efectiv]]</calculatedColumnFormula>
    </tableColumn>
  </tableColumns>
  <tableStyleInfo name="Buget personal lunar" showFirstColumn="1" showLastColumn="1" showRowStripes="0" showColumnStripes="0"/>
  <extLst>
    <ext xmlns:x14="http://schemas.microsoft.com/office/spreadsheetml/2009/9/main" uri="{504A1905-F514-4f6f-8877-14C23A59335A}">
      <x14:table altTextSummary="Introduceți Costurile proiectate și efective privind transportul în acest tabel. Diferența se calculează automat"/>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Asigurări" displayName="Asigurări" ref="B35:E40" totalsRowCount="1" headerRowCellStyle="Normal">
  <autoFilter ref="B35:E39" xr:uid="{00000000-0009-0000-0100-000005000000}">
    <filterColumn colId="0" hiddenButton="1"/>
    <filterColumn colId="1" hiddenButton="1"/>
    <filterColumn colId="2" hiddenButton="1"/>
    <filterColumn colId="3" hiddenButton="1"/>
  </autoFilter>
  <tableColumns count="4">
    <tableColumn id="1" xr3:uid="{00000000-0010-0000-0400-000001000000}" name="ASIGURARE" totalsRowLabel="Subtotal"/>
    <tableColumn id="2" xr3:uid="{00000000-0010-0000-0400-000002000000}" name="Costul proiectat" dataDxfId="23" totalsRowDxfId="58"/>
    <tableColumn id="3" xr3:uid="{00000000-0010-0000-0400-000003000000}" name="Costul efectiv" dataDxfId="22" totalsRowDxfId="57"/>
    <tableColumn id="4" xr3:uid="{00000000-0010-0000-0400-000004000000}" name="Diferență" totalsRowFunction="sum" dataDxfId="21" totalsRowDxfId="56">
      <calculatedColumnFormula>Asigurări[[#This Row],[Costul proiectat]]-Asigurări[[#This Row],[Costul efectiv]]</calculatedColumnFormula>
    </tableColumn>
  </tableColumns>
  <tableStyleInfo name="Buget personal lunar" showFirstColumn="1" showLastColumn="1" showRowStripes="0" showColumnStripes="0"/>
  <extLst>
    <ext xmlns:x14="http://schemas.microsoft.com/office/spreadsheetml/2009/9/main" uri="{504A1905-F514-4f6f-8877-14C23A59335A}">
      <x14:table altTextSummary="Introduceți Costurile proiectate și efective privind asigurările în acest tabel. Diferența se calculează automat"/>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xe" displayName="Taxe" ref="G33:J38" totalsRowCount="1" headerRowCellStyle="Normal">
  <autoFilter ref="G33:J37" xr:uid="{00000000-0009-0000-0100-000006000000}">
    <filterColumn colId="0" hiddenButton="1"/>
    <filterColumn colId="1" hiddenButton="1"/>
    <filterColumn colId="2" hiddenButton="1"/>
    <filterColumn colId="3" hiddenButton="1"/>
  </autoFilter>
  <tableColumns count="4">
    <tableColumn id="1" xr3:uid="{00000000-0010-0000-0500-000001000000}" name="TAXE" totalsRowLabel="Subtotal"/>
    <tableColumn id="2" xr3:uid="{00000000-0010-0000-0500-000002000000}" name="Costul proiectat" dataDxfId="20" totalsRowDxfId="55"/>
    <tableColumn id="3" xr3:uid="{00000000-0010-0000-0500-000003000000}" name="Costul efectiv" dataDxfId="19" totalsRowDxfId="54"/>
    <tableColumn id="4" xr3:uid="{00000000-0010-0000-0500-000004000000}" name="Diferență" totalsRowFunction="sum" dataDxfId="18" totalsRowDxfId="53">
      <calculatedColumnFormula>Taxe[[#This Row],[Costul proiectat]]-Taxe[[#This Row],[Costul efectiv]]</calculatedColumnFormula>
    </tableColumn>
  </tableColumns>
  <tableStyleInfo name="Buget personal lunar" showFirstColumn="1" showLastColumn="1" showRowStripes="0" showColumnStripes="0"/>
  <extLst>
    <ext xmlns:x14="http://schemas.microsoft.com/office/spreadsheetml/2009/9/main" uri="{504A1905-F514-4f6f-8877-14C23A59335A}">
      <x14:table altTextSummary="Introduceți Costurile proiectate și efective privind taxele în acest tabel. Diferența se calculează automat"/>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Economii" displayName="Economii" ref="G40:J44" totalsRowCount="1" headerRowCellStyle="Normal">
  <autoFilter ref="G40:J43" xr:uid="{00000000-0009-0000-0100-000007000000}">
    <filterColumn colId="0" hiddenButton="1"/>
    <filterColumn colId="1" hiddenButton="1"/>
    <filterColumn colId="2" hiddenButton="1"/>
    <filterColumn colId="3" hiddenButton="1"/>
  </autoFilter>
  <tableColumns count="4">
    <tableColumn id="1" xr3:uid="{00000000-0010-0000-0600-000001000000}" name="ECONOMII SAU INVESTIȚII" totalsRowLabel="Subtotal"/>
    <tableColumn id="2" xr3:uid="{00000000-0010-0000-0600-000002000000}" name="Costul proiectat" dataDxfId="17" totalsRowDxfId="52"/>
    <tableColumn id="3" xr3:uid="{00000000-0010-0000-0600-000003000000}" name="Costul efectiv" dataDxfId="16" totalsRowDxfId="51"/>
    <tableColumn id="4" xr3:uid="{00000000-0010-0000-0600-000004000000}" name="Diferență" totalsRowFunction="sum" dataDxfId="15" totalsRowDxfId="50">
      <calculatedColumnFormula>Economii[[#This Row],[Costul proiectat]]-Economii[[#This Row],[Costul efectiv]]</calculatedColumnFormula>
    </tableColumn>
  </tableColumns>
  <tableStyleInfo name="Buget personal lunar" showFirstColumn="1" showLastColumn="1" showRowStripes="0" showColumnStripes="0"/>
  <extLst>
    <ext xmlns:x14="http://schemas.microsoft.com/office/spreadsheetml/2009/9/main" uri="{504A1905-F514-4f6f-8877-14C23A59335A}">
      <x14:table altTextSummary="Introduceți Costurile proiectate și efective privind economiile sau investițiile în acest tabel. Diferența se calculează automat"/>
    </ext>
  </extLst>
</table>
</file>

<file path=xl/tables/table8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Alimente" displayName="Alimente" ref="B42:E46" totalsRowCount="1" headerRowCellStyle="Normal">
  <autoFilter ref="B42:E45" xr:uid="{00000000-0009-0000-0100-000008000000}">
    <filterColumn colId="0" hiddenButton="1"/>
    <filterColumn colId="1" hiddenButton="1"/>
    <filterColumn colId="2" hiddenButton="1"/>
    <filterColumn colId="3" hiddenButton="1"/>
  </autoFilter>
  <tableColumns count="4">
    <tableColumn id="1" xr3:uid="{00000000-0010-0000-0700-000001000000}" name="ALIMENT" totalsRowLabel="Subtotal"/>
    <tableColumn id="2" xr3:uid="{00000000-0010-0000-0700-000002000000}" name="Costul proiectat" dataDxfId="14" totalsRowDxfId="49"/>
    <tableColumn id="3" xr3:uid="{00000000-0010-0000-0700-000003000000}" name="Costul efectiv" dataDxfId="13" totalsRowDxfId="48"/>
    <tableColumn id="4" xr3:uid="{00000000-0010-0000-0700-000004000000}" name="Diferență" totalsRowFunction="sum" dataDxfId="12" totalsRowDxfId="47">
      <calculatedColumnFormula>Alimente[[#This Row],[Costul proiectat]]-Alimente[[#This Row],[Costul efectiv]]</calculatedColumnFormula>
    </tableColumn>
  </tableColumns>
  <tableStyleInfo name="Buget personal lunar" showFirstColumn="1" showLastColumn="1" showRowStripes="0" showColumnStripes="0"/>
  <extLst>
    <ext xmlns:x14="http://schemas.microsoft.com/office/spreadsheetml/2009/9/main" uri="{504A1905-F514-4f6f-8877-14C23A59335A}">
      <x14:table altTextSummary="Introduceți Costurile proiectate și efective privind alimentele în acest tabel. Diferența se calculează automat"/>
    </ext>
  </extLst>
</table>
</file>

<file path=xl/tables/table9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Cadouri" displayName="Cadouri" ref="G46:J50" totalsRowCount="1" headerRowCellStyle="Normal">
  <autoFilter ref="G46:J49" xr:uid="{00000000-0009-0000-0100-000009000000}">
    <filterColumn colId="0" hiddenButton="1"/>
    <filterColumn colId="1" hiddenButton="1"/>
    <filterColumn colId="2" hiddenButton="1"/>
    <filterColumn colId="3" hiddenButton="1"/>
  </autoFilter>
  <tableColumns count="4">
    <tableColumn id="1" xr3:uid="{00000000-0010-0000-0800-000001000000}" name="CADOURI ȘI DONAȚII" totalsRowLabel="Subtotal"/>
    <tableColumn id="2" xr3:uid="{00000000-0010-0000-0800-000002000000}" name="Costul proiectat" dataDxfId="11" totalsRowDxfId="46"/>
    <tableColumn id="3" xr3:uid="{00000000-0010-0000-0800-000003000000}" name="Costul efectiv" dataDxfId="10" totalsRowDxfId="45"/>
    <tableColumn id="4" xr3:uid="{00000000-0010-0000-0800-000004000000}" name="Diferență" totalsRowFunction="sum" dataDxfId="9" totalsRowDxfId="44">
      <calculatedColumnFormula>Cadouri[[#This Row],[Costul proiectat]]-Cadouri[[#This Row],[Costul efectiv]]</calculatedColumnFormula>
    </tableColumn>
  </tableColumns>
  <tableStyleInfo name="Buget personal lunar" showFirstColumn="1" showLastColumn="1" showRowStripes="0" showColumnStripes="0"/>
  <extLst>
    <ext xmlns:x14="http://schemas.microsoft.com/office/spreadsheetml/2009/9/main" uri="{504A1905-F514-4f6f-8877-14C23A59335A}">
      <x14:table altTextSummary="Introduceți Costurile proiectate și efective privind cadourile și donațiile în acest tabel. Diferența se calculează automat"/>
    </ext>
  </extLst>
</table>
</file>

<file path=xl/theme/theme11.xml><?xml version="1.0" encoding="utf-8"?>
<a:theme xmlns:a="http://schemas.openxmlformats.org/drawingml/2006/main" name="WeightLossTracker">
  <a:themeElements>
    <a:clrScheme name="WeightLossTracker_colors">
      <a:dk1>
        <a:srgbClr val="000000"/>
      </a:dk1>
      <a:lt1>
        <a:srgbClr val="FFFFFF"/>
      </a:lt1>
      <a:dk2>
        <a:srgbClr val="000000"/>
      </a:dk2>
      <a:lt2>
        <a:srgbClr val="FFFFFF"/>
      </a:lt2>
      <a:accent1>
        <a:srgbClr val="47B0B8"/>
      </a:accent1>
      <a:accent2>
        <a:srgbClr val="FF6B6B"/>
      </a:accent2>
      <a:accent3>
        <a:srgbClr val="556270"/>
      </a:accent3>
      <a:accent4>
        <a:srgbClr val="81B63C"/>
      </a:accent4>
      <a:accent5>
        <a:srgbClr val="ED932C"/>
      </a:accent5>
      <a:accent6>
        <a:srgbClr val="A0729D"/>
      </a:accent6>
      <a:hlink>
        <a:srgbClr val="39ADDC"/>
      </a:hlink>
      <a:folHlink>
        <a:srgbClr val="895EA7"/>
      </a:folHlink>
    </a:clrScheme>
    <a:fontScheme name="Finance charge">
      <a:majorFont>
        <a:latin typeface="Century Gothic"/>
        <a:ea typeface=""/>
        <a:cs typeface=""/>
      </a:majorFont>
      <a:minorFont>
        <a:latin typeface="Calibri"/>
        <a:ea typeface=""/>
        <a:cs typeface=""/>
      </a:minorFont>
    </a:fontScheme>
    <a:fmtScheme name="Spring">
      <a:fillStyleLst>
        <a:solidFill>
          <a:schemeClr val="phClr"/>
        </a:solidFill>
        <a:gradFill rotWithShape="1">
          <a:gsLst>
            <a:gs pos="0">
              <a:schemeClr val="phClr">
                <a:tint val="70000"/>
                <a:lumMod val="110000"/>
              </a:schemeClr>
            </a:gs>
            <a:gs pos="100000">
              <a:schemeClr val="phClr">
                <a:tint val="100000"/>
                <a:shade val="85000"/>
                <a:lumMod val="80000"/>
              </a:schemeClr>
            </a:gs>
          </a:gsLst>
          <a:lin ang="5400000" scaled="1"/>
        </a:gradFill>
        <a:gradFill rotWithShape="1">
          <a:gsLst>
            <a:gs pos="0">
              <a:schemeClr val="phClr">
                <a:tint val="97000"/>
                <a:satMod val="100000"/>
                <a:lumMod val="110000"/>
              </a:schemeClr>
            </a:gs>
            <a:gs pos="100000">
              <a:schemeClr val="phClr">
                <a:shade val="85000"/>
                <a:lumMod val="8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100000"/>
                <a:hueMod val="100000"/>
                <a:satMod val="106000"/>
                <a:lumMod val="100000"/>
              </a:schemeClr>
            </a:gs>
            <a:gs pos="88000">
              <a:schemeClr val="phClr">
                <a:tint val="90000"/>
                <a:shade val="68000"/>
                <a:hueMod val="100000"/>
                <a:satMod val="114000"/>
                <a:lumMod val="74000"/>
              </a:schemeClr>
            </a:gs>
          </a:gsLst>
          <a:lin ang="5400000" scaled="1"/>
        </a:gradFill>
        <a:gradFill rotWithShape="1">
          <a:gsLst>
            <a:gs pos="0">
              <a:schemeClr val="phClr">
                <a:tint val="94000"/>
                <a:shade val="100000"/>
                <a:hueMod val="100000"/>
                <a:satMod val="118000"/>
                <a:lumMod val="100000"/>
              </a:schemeClr>
            </a:gs>
            <a:gs pos="100000">
              <a:schemeClr val="phClr">
                <a:tint val="98000"/>
                <a:shade val="68000"/>
                <a:hueMod val="100000"/>
                <a:satMod val="118000"/>
                <a:lumMod val="82000"/>
              </a:schemeClr>
            </a:gs>
          </a:gsLst>
          <a:path path="circle">
            <a:fillToRect l="50000" t="50000" r="100000" b="10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71.xml" Id="rId8" /><Relationship Type="http://schemas.openxmlformats.org/officeDocument/2006/relationships/table" Target="/xl/tables/table122.xml" Id="rId13" /><Relationship Type="http://schemas.openxmlformats.org/officeDocument/2006/relationships/table" Target="/xl/tables/table23.xml" Id="rId3" /><Relationship Type="http://schemas.openxmlformats.org/officeDocument/2006/relationships/table" Target="/xl/tables/table64.xml" Id="rId7" /><Relationship Type="http://schemas.openxmlformats.org/officeDocument/2006/relationships/table" Target="/xl/tables/table115.xml" Id="rId12" /><Relationship Type="http://schemas.openxmlformats.org/officeDocument/2006/relationships/table" Target="/xl/tables/table16.xml" Id="rId2" /><Relationship Type="http://schemas.openxmlformats.org/officeDocument/2006/relationships/printerSettings" Target="/xl/printerSettings/printerSettings21.bin" Id="rId1" /><Relationship Type="http://schemas.openxmlformats.org/officeDocument/2006/relationships/table" Target="/xl/tables/table57.xml" Id="rId6" /><Relationship Type="http://schemas.openxmlformats.org/officeDocument/2006/relationships/table" Target="/xl/tables/table108.xml" Id="rId11" /><Relationship Type="http://schemas.openxmlformats.org/officeDocument/2006/relationships/table" Target="/xl/tables/table49.xml" Id="rId5" /><Relationship Type="http://schemas.openxmlformats.org/officeDocument/2006/relationships/table" Target="/xl/tables/table910.xml" Id="rId10" /><Relationship Type="http://schemas.openxmlformats.org/officeDocument/2006/relationships/table" Target="/xl/tables/table311.xml" Id="rId4" /><Relationship Type="http://schemas.openxmlformats.org/officeDocument/2006/relationships/table" Target="/xl/tables/table812.xml" Id="rId9"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F256-A10A-4A5C-8FB4-95F27AB5BFA3}">
  <sheetPr>
    <tabColor theme="9" tint="-0.499984740745262"/>
    <pageSetUpPr fitToPage="1"/>
  </sheetPr>
  <dimension ref="B1:B7"/>
  <sheetViews>
    <sheetView showGridLines="0" workbookViewId="0"/>
  </sheetViews>
  <sheetFormatPr defaultRowHeight="12.75" x14ac:dyDescent="0.2"/>
  <cols>
    <col min="1" max="1" width="2.7109375" customWidth="1"/>
    <col min="2" max="2" width="80.7109375" customWidth="1"/>
    <col min="3" max="3" width="2.7109375" customWidth="1"/>
  </cols>
  <sheetData>
    <row r="1" spans="2:2" s="9" customFormat="1" ht="30" customHeight="1" x14ac:dyDescent="0.2">
      <c r="B1" s="8" t="s">
        <v>0</v>
      </c>
    </row>
    <row r="2" spans="2:2" ht="30" customHeight="1" x14ac:dyDescent="0.2">
      <c r="B2" s="4" t="s">
        <v>1</v>
      </c>
    </row>
    <row r="3" spans="2:2" ht="30" customHeight="1" x14ac:dyDescent="0.2">
      <c r="B3" s="4" t="s">
        <v>2</v>
      </c>
    </row>
    <row r="4" spans="2:2" ht="30" customHeight="1" x14ac:dyDescent="0.2">
      <c r="B4" s="4" t="s">
        <v>3</v>
      </c>
    </row>
    <row r="5" spans="2:2" ht="30" customHeight="1" x14ac:dyDescent="0.2">
      <c r="B5" s="5" t="s">
        <v>4</v>
      </c>
    </row>
    <row r="6" spans="2:2" ht="45.75" customHeight="1" x14ac:dyDescent="0.2">
      <c r="B6" s="4" t="s">
        <v>5</v>
      </c>
    </row>
    <row r="7" spans="2:2" ht="36.75" customHeight="1" x14ac:dyDescent="0.2">
      <c r="B7" s="4" t="s">
        <v>6</v>
      </c>
    </row>
  </sheetData>
  <printOptions horizontalCentered="1"/>
  <pageMargins left="0.4" right="0.4" top="0.4" bottom="0.4" header="0.3" footer="0.3"/>
  <pageSetup paperSize="9" fitToHeight="0" orientation="portrait" r:id="rId1"/>
  <headerFooter differentFirst="1">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J65"/>
  <sheetViews>
    <sheetView showGridLines="0" tabSelected="1" workbookViewId="0"/>
  </sheetViews>
  <sheetFormatPr defaultRowHeight="12.75" x14ac:dyDescent="0.2"/>
  <cols>
    <col min="1" max="1" width="2.7109375" style="7" customWidth="1"/>
    <col min="2" max="2" width="32.85546875" customWidth="1"/>
    <col min="3" max="3" width="16" customWidth="1"/>
    <col min="4" max="4" width="15" customWidth="1"/>
    <col min="5" max="5" width="12.5703125" customWidth="1"/>
    <col min="6" max="6" width="2.7109375" customWidth="1"/>
    <col min="7" max="7" width="32.7109375" customWidth="1"/>
    <col min="8" max="8" width="16.5703125" customWidth="1"/>
    <col min="9" max="9" width="14.28515625" customWidth="1"/>
    <col min="10" max="10" width="12.5703125" customWidth="1"/>
    <col min="11" max="11" width="2.7109375" customWidth="1"/>
  </cols>
  <sheetData>
    <row r="1" spans="1:10" s="2" customFormat="1" ht="15" x14ac:dyDescent="0.25">
      <c r="A1" s="6" t="s">
        <v>7</v>
      </c>
    </row>
    <row r="2" spans="1:10" s="2" customFormat="1" ht="29.25" thickBot="1" x14ac:dyDescent="0.45">
      <c r="A2" s="6" t="s">
        <v>8</v>
      </c>
      <c r="B2" s="1" t="s">
        <v>19</v>
      </c>
      <c r="C2" s="1"/>
      <c r="D2" s="1"/>
      <c r="E2" s="1"/>
      <c r="F2" s="1"/>
      <c r="G2" s="1"/>
      <c r="H2" s="1"/>
      <c r="I2" s="1"/>
      <c r="J2" s="1"/>
    </row>
    <row r="4" spans="1:10" ht="13.5" x14ac:dyDescent="0.25">
      <c r="A4" s="7" t="s">
        <v>9</v>
      </c>
      <c r="B4" s="14" t="s">
        <v>20</v>
      </c>
      <c r="C4" s="12" t="s">
        <v>59</v>
      </c>
      <c r="D4" s="13"/>
      <c r="E4" s="19">
        <v>4300</v>
      </c>
      <c r="G4" s="17" t="s">
        <v>65</v>
      </c>
      <c r="H4" s="18"/>
      <c r="I4" s="18"/>
      <c r="J4" s="22">
        <f>E6-J59</f>
        <v>3405</v>
      </c>
    </row>
    <row r="5" spans="1:10" ht="13.5" x14ac:dyDescent="0.25">
      <c r="B5" s="15"/>
      <c r="C5" s="12" t="s">
        <v>60</v>
      </c>
      <c r="D5" s="13"/>
      <c r="E5" s="20">
        <v>300</v>
      </c>
      <c r="G5" s="18"/>
      <c r="H5" s="18"/>
      <c r="I5" s="18"/>
      <c r="J5" s="22"/>
    </row>
    <row r="6" spans="1:10" ht="13.5" x14ac:dyDescent="0.2">
      <c r="A6" s="7" t="s">
        <v>10</v>
      </c>
      <c r="B6" s="16"/>
      <c r="C6" s="12" t="s">
        <v>61</v>
      </c>
      <c r="D6" s="13"/>
      <c r="E6" s="21">
        <f>SUM(E4:E5)</f>
        <v>4600</v>
      </c>
      <c r="G6" s="17" t="s">
        <v>66</v>
      </c>
      <c r="H6" s="18"/>
      <c r="I6" s="18"/>
      <c r="J6" s="22">
        <f>E10-J61</f>
        <v>3064</v>
      </c>
    </row>
    <row r="7" spans="1:10" ht="13.5" x14ac:dyDescent="0.25">
      <c r="B7" s="3"/>
      <c r="C7" s="3"/>
      <c r="D7" s="3"/>
      <c r="E7" s="3"/>
      <c r="G7" s="18"/>
      <c r="H7" s="18"/>
      <c r="I7" s="18"/>
      <c r="J7" s="22"/>
    </row>
    <row r="8" spans="1:10" ht="13.5" x14ac:dyDescent="0.25">
      <c r="A8" s="7" t="s">
        <v>11</v>
      </c>
      <c r="B8" s="14" t="s">
        <v>21</v>
      </c>
      <c r="C8" s="12" t="s">
        <v>59</v>
      </c>
      <c r="D8" s="13"/>
      <c r="E8" s="19">
        <v>4000</v>
      </c>
      <c r="G8" s="17" t="s">
        <v>67</v>
      </c>
      <c r="H8" s="18"/>
      <c r="I8" s="18"/>
      <c r="J8" s="22">
        <f>J6-J4</f>
        <v>-341</v>
      </c>
    </row>
    <row r="9" spans="1:10" ht="13.5" x14ac:dyDescent="0.25">
      <c r="B9" s="15"/>
      <c r="C9" s="12" t="s">
        <v>60</v>
      </c>
      <c r="D9" s="13"/>
      <c r="E9" s="20">
        <v>300</v>
      </c>
      <c r="G9" s="18"/>
      <c r="H9" s="18"/>
      <c r="I9" s="18"/>
      <c r="J9" s="22"/>
    </row>
    <row r="10" spans="1:10" ht="13.5" x14ac:dyDescent="0.2">
      <c r="B10" s="16"/>
      <c r="C10" s="12" t="s">
        <v>61</v>
      </c>
      <c r="D10" s="13"/>
      <c r="E10" s="21">
        <f>SUM(E8:E9)</f>
        <v>4300</v>
      </c>
    </row>
    <row r="12" spans="1:10" x14ac:dyDescent="0.2">
      <c r="A12" s="7" t="s">
        <v>12</v>
      </c>
      <c r="B12" t="s">
        <v>22</v>
      </c>
      <c r="C12" t="s">
        <v>62</v>
      </c>
      <c r="D12" t="s">
        <v>63</v>
      </c>
      <c r="E12" t="s">
        <v>64</v>
      </c>
      <c r="G12" t="s">
        <v>68</v>
      </c>
      <c r="H12" t="s">
        <v>62</v>
      </c>
      <c r="I12" t="s">
        <v>63</v>
      </c>
      <c r="J12" t="s">
        <v>64</v>
      </c>
    </row>
    <row r="13" spans="1:10" x14ac:dyDescent="0.2">
      <c r="B13" t="s">
        <v>23</v>
      </c>
      <c r="C13" s="23">
        <v>1000</v>
      </c>
      <c r="D13" s="23">
        <v>1000</v>
      </c>
      <c r="E13" s="23">
        <f>Locuință[[#This Row],[Costul proiectat]]-Locuință[[#This Row],[Costul efectiv]]</f>
        <v>0</v>
      </c>
      <c r="G13" t="s">
        <v>69</v>
      </c>
      <c r="H13" s="23"/>
      <c r="I13" s="23"/>
      <c r="J13" s="23">
        <f>Divertisment[[#This Row],[Costul proiectat]]-Divertisment[[#This Row],[Costul efectiv]]</f>
        <v>0</v>
      </c>
    </row>
    <row r="14" spans="1:10" x14ac:dyDescent="0.2">
      <c r="B14" t="s">
        <v>24</v>
      </c>
      <c r="C14" s="23">
        <v>54</v>
      </c>
      <c r="D14" s="23">
        <v>100</v>
      </c>
      <c r="E14" s="23">
        <f>Locuință[[#This Row],[Costul proiectat]]-Locuință[[#This Row],[Costul efectiv]]</f>
        <v>-46</v>
      </c>
      <c r="G14" t="s">
        <v>70</v>
      </c>
      <c r="H14" s="23"/>
      <c r="I14" s="23"/>
      <c r="J14" s="23">
        <f>Divertisment[[#This Row],[Costul proiectat]]-Divertisment[[#This Row],[Costul efectiv]]</f>
        <v>0</v>
      </c>
    </row>
    <row r="15" spans="1:10" x14ac:dyDescent="0.2">
      <c r="B15" t="s">
        <v>25</v>
      </c>
      <c r="C15" s="23">
        <v>44</v>
      </c>
      <c r="D15" s="23">
        <v>56</v>
      </c>
      <c r="E15" s="23">
        <f>Locuință[[#This Row],[Costul proiectat]]-Locuință[[#This Row],[Costul efectiv]]</f>
        <v>-12</v>
      </c>
      <c r="G15" t="s">
        <v>71</v>
      </c>
      <c r="H15" s="23"/>
      <c r="I15" s="23"/>
      <c r="J15" s="23">
        <f>Divertisment[[#This Row],[Costul proiectat]]-Divertisment[[#This Row],[Costul efectiv]]</f>
        <v>0</v>
      </c>
    </row>
    <row r="16" spans="1:10" x14ac:dyDescent="0.2">
      <c r="B16" t="s">
        <v>26</v>
      </c>
      <c r="C16" s="23">
        <v>22</v>
      </c>
      <c r="D16" s="23">
        <v>28</v>
      </c>
      <c r="E16" s="23">
        <f>Locuință[[#This Row],[Costul proiectat]]-Locuință[[#This Row],[Costul efectiv]]</f>
        <v>-6</v>
      </c>
      <c r="G16" t="s">
        <v>72</v>
      </c>
      <c r="H16" s="23"/>
      <c r="I16" s="23"/>
      <c r="J16" s="23">
        <f>Divertisment[[#This Row],[Costul proiectat]]-Divertisment[[#This Row],[Costul efectiv]]</f>
        <v>0</v>
      </c>
    </row>
    <row r="17" spans="1:10" x14ac:dyDescent="0.2">
      <c r="B17" t="s">
        <v>27</v>
      </c>
      <c r="C17" s="23">
        <v>8</v>
      </c>
      <c r="D17" s="23">
        <v>8</v>
      </c>
      <c r="E17" s="23">
        <f>Locuință[[#This Row],[Costul proiectat]]-Locuință[[#This Row],[Costul efectiv]]</f>
        <v>0</v>
      </c>
      <c r="G17" t="s">
        <v>73</v>
      </c>
      <c r="H17" s="23"/>
      <c r="I17" s="23"/>
      <c r="J17" s="23">
        <f>Divertisment[[#This Row],[Costul proiectat]]-Divertisment[[#This Row],[Costul efectiv]]</f>
        <v>0</v>
      </c>
    </row>
    <row r="18" spans="1:10" x14ac:dyDescent="0.2">
      <c r="B18" t="s">
        <v>28</v>
      </c>
      <c r="C18" s="23">
        <v>34</v>
      </c>
      <c r="D18" s="23">
        <v>34</v>
      </c>
      <c r="E18" s="23">
        <f>Locuință[[#This Row],[Costul proiectat]]-Locuință[[#This Row],[Costul efectiv]]</f>
        <v>0</v>
      </c>
      <c r="G18" t="s">
        <v>74</v>
      </c>
      <c r="H18" s="23"/>
      <c r="I18" s="23"/>
      <c r="J18" s="23">
        <f>Divertisment[[#This Row],[Costul proiectat]]-Divertisment[[#This Row],[Costul efectiv]]</f>
        <v>0</v>
      </c>
    </row>
    <row r="19" spans="1:10" x14ac:dyDescent="0.2">
      <c r="B19" t="s">
        <v>29</v>
      </c>
      <c r="C19" s="23">
        <v>10</v>
      </c>
      <c r="D19" s="23">
        <v>10</v>
      </c>
      <c r="E19" s="23">
        <f>Locuință[[#This Row],[Costul proiectat]]-Locuință[[#This Row],[Costul efectiv]]</f>
        <v>0</v>
      </c>
      <c r="G19" t="s">
        <v>32</v>
      </c>
      <c r="H19" s="23"/>
      <c r="I19" s="23"/>
      <c r="J19" s="23">
        <f>Divertisment[[#This Row],[Costul proiectat]]-Divertisment[[#This Row],[Costul efectiv]]</f>
        <v>0</v>
      </c>
    </row>
    <row r="20" spans="1:10" x14ac:dyDescent="0.2">
      <c r="B20" t="s">
        <v>30</v>
      </c>
      <c r="C20" s="23">
        <v>23</v>
      </c>
      <c r="D20" s="23">
        <v>0</v>
      </c>
      <c r="E20" s="23">
        <f>Locuință[[#This Row],[Costul proiectat]]-Locuință[[#This Row],[Costul efectiv]]</f>
        <v>23</v>
      </c>
      <c r="G20" t="s">
        <v>32</v>
      </c>
      <c r="H20" s="23"/>
      <c r="I20" s="23"/>
      <c r="J20" s="23">
        <f>Divertisment[[#This Row],[Costul proiectat]]-Divertisment[[#This Row],[Costul efectiv]]</f>
        <v>0</v>
      </c>
    </row>
    <row r="21" spans="1:10" x14ac:dyDescent="0.2">
      <c r="B21" t="s">
        <v>31</v>
      </c>
      <c r="C21" s="23">
        <v>0</v>
      </c>
      <c r="D21" s="23">
        <v>0</v>
      </c>
      <c r="E21" s="23">
        <f>Locuință[[#This Row],[Costul proiectat]]-Locuință[[#This Row],[Costul efectiv]]</f>
        <v>0</v>
      </c>
      <c r="G21" t="s">
        <v>32</v>
      </c>
      <c r="H21" s="23"/>
      <c r="I21" s="23"/>
      <c r="J21" s="23">
        <f>Divertisment[[#This Row],[Costul proiectat]]-Divertisment[[#This Row],[Costul efectiv]]</f>
        <v>0</v>
      </c>
    </row>
    <row r="22" spans="1:10" x14ac:dyDescent="0.2">
      <c r="B22" t="s">
        <v>32</v>
      </c>
      <c r="C22" s="23">
        <v>0</v>
      </c>
      <c r="D22" s="23">
        <v>0</v>
      </c>
      <c r="E22" s="23">
        <f>Locuință[[#This Row],[Costul proiectat]]-Locuință[[#This Row],[Costul efectiv]]</f>
        <v>0</v>
      </c>
      <c r="G22" t="s">
        <v>33</v>
      </c>
      <c r="H22" s="23"/>
      <c r="I22" s="23"/>
      <c r="J22" s="23">
        <f>SUBTOTAL(109,Divertisment[Diferență])</f>
        <v>0</v>
      </c>
    </row>
    <row r="23" spans="1:10" x14ac:dyDescent="0.2">
      <c r="B23" t="s">
        <v>33</v>
      </c>
      <c r="C23" s="23"/>
      <c r="D23" s="23"/>
      <c r="E23" s="23">
        <f>SUBTOTAL(109,Locuință[Diferență])</f>
        <v>-41</v>
      </c>
      <c r="G23" s="10"/>
      <c r="H23" s="10"/>
      <c r="I23" s="10"/>
      <c r="J23" s="10"/>
    </row>
    <row r="24" spans="1:10" x14ac:dyDescent="0.2">
      <c r="B24" s="10"/>
      <c r="C24" s="10"/>
      <c r="D24" s="10"/>
      <c r="E24" s="10"/>
      <c r="G24" t="s">
        <v>75</v>
      </c>
      <c r="H24" t="s">
        <v>62</v>
      </c>
      <c r="I24" t="s">
        <v>63</v>
      </c>
      <c r="J24" t="s">
        <v>64</v>
      </c>
    </row>
    <row r="25" spans="1:10" x14ac:dyDescent="0.2">
      <c r="A25" s="7" t="s">
        <v>13</v>
      </c>
      <c r="B25" t="s">
        <v>34</v>
      </c>
      <c r="C25" t="s">
        <v>62</v>
      </c>
      <c r="D25" t="s">
        <v>63</v>
      </c>
      <c r="E25" t="s">
        <v>64</v>
      </c>
      <c r="G25" t="s">
        <v>76</v>
      </c>
      <c r="H25" s="23"/>
      <c r="I25" s="23"/>
      <c r="J25" s="23">
        <f>Împrumuturi[[#This Row],[Costul proiectat]]-Împrumuturi[[#This Row],[Costul efectiv]]</f>
        <v>0</v>
      </c>
    </row>
    <row r="26" spans="1:10" x14ac:dyDescent="0.2">
      <c r="B26" t="s">
        <v>35</v>
      </c>
      <c r="C26" s="23"/>
      <c r="D26" s="23"/>
      <c r="E26" s="23">
        <f>Transport[[#This Row],[Costul proiectat]]-Transport[[#This Row],[Costul efectiv]]</f>
        <v>0</v>
      </c>
      <c r="G26" t="s">
        <v>77</v>
      </c>
      <c r="H26" s="23"/>
      <c r="I26" s="23"/>
      <c r="J26" s="23">
        <f>Împrumuturi[[#This Row],[Costul proiectat]]-Împrumuturi[[#This Row],[Costul efectiv]]</f>
        <v>0</v>
      </c>
    </row>
    <row r="27" spans="1:10" x14ac:dyDescent="0.2">
      <c r="B27" t="s">
        <v>36</v>
      </c>
      <c r="C27" s="23"/>
      <c r="D27" s="23"/>
      <c r="E27" s="23">
        <f>Transport[[#This Row],[Costul proiectat]]-Transport[[#This Row],[Costul efectiv]]</f>
        <v>0</v>
      </c>
      <c r="G27" t="s">
        <v>78</v>
      </c>
      <c r="H27" s="23"/>
      <c r="I27" s="23"/>
      <c r="J27" s="23">
        <f>Împrumuturi[[#This Row],[Costul proiectat]]-Împrumuturi[[#This Row],[Costul efectiv]]</f>
        <v>0</v>
      </c>
    </row>
    <row r="28" spans="1:10" x14ac:dyDescent="0.2">
      <c r="B28" t="s">
        <v>37</v>
      </c>
      <c r="C28" s="23"/>
      <c r="D28" s="23"/>
      <c r="E28" s="23">
        <f>Transport[[#This Row],[Costul proiectat]]-Transport[[#This Row],[Costul efectiv]]</f>
        <v>0</v>
      </c>
      <c r="G28" t="s">
        <v>78</v>
      </c>
      <c r="H28" s="23"/>
      <c r="I28" s="23"/>
      <c r="J28" s="23">
        <f>Împrumuturi[[#This Row],[Costul proiectat]]-Împrumuturi[[#This Row],[Costul efectiv]]</f>
        <v>0</v>
      </c>
    </row>
    <row r="29" spans="1:10" x14ac:dyDescent="0.2">
      <c r="B29" t="s">
        <v>38</v>
      </c>
      <c r="C29" s="23"/>
      <c r="D29" s="23"/>
      <c r="E29" s="23">
        <f>Transport[[#This Row],[Costul proiectat]]-Transport[[#This Row],[Costul efectiv]]</f>
        <v>0</v>
      </c>
      <c r="G29" t="s">
        <v>78</v>
      </c>
      <c r="H29" s="23"/>
      <c r="I29" s="23"/>
      <c r="J29" s="23">
        <f>Împrumuturi[[#This Row],[Costul proiectat]]-Împrumuturi[[#This Row],[Costul efectiv]]</f>
        <v>0</v>
      </c>
    </row>
    <row r="30" spans="1:10" x14ac:dyDescent="0.2">
      <c r="B30" t="s">
        <v>39</v>
      </c>
      <c r="C30" s="23"/>
      <c r="D30" s="23"/>
      <c r="E30" s="23">
        <f>Transport[[#This Row],[Costul proiectat]]-Transport[[#This Row],[Costul efectiv]]</f>
        <v>0</v>
      </c>
      <c r="G30" t="s">
        <v>32</v>
      </c>
      <c r="H30" s="23"/>
      <c r="I30" s="23"/>
      <c r="J30" s="23">
        <f>Împrumuturi[[#This Row],[Costul proiectat]]-Împrumuturi[[#This Row],[Costul efectiv]]</f>
        <v>0</v>
      </c>
    </row>
    <row r="31" spans="1:10" x14ac:dyDescent="0.2">
      <c r="B31" t="s">
        <v>40</v>
      </c>
      <c r="C31" s="23"/>
      <c r="D31" s="23"/>
      <c r="E31" s="23">
        <f>Transport[[#This Row],[Costul proiectat]]-Transport[[#This Row],[Costul efectiv]]</f>
        <v>0</v>
      </c>
      <c r="G31" t="s">
        <v>33</v>
      </c>
      <c r="H31" s="23"/>
      <c r="I31" s="23"/>
      <c r="J31" s="23">
        <f>SUBTOTAL(109,Împrumuturi[Diferență])</f>
        <v>0</v>
      </c>
    </row>
    <row r="32" spans="1:10" x14ac:dyDescent="0.2">
      <c r="B32" t="s">
        <v>32</v>
      </c>
      <c r="C32" s="23"/>
      <c r="D32" s="23"/>
      <c r="E32" s="23">
        <f>Transport[[#This Row],[Costul proiectat]]-Transport[[#This Row],[Costul efectiv]]</f>
        <v>0</v>
      </c>
      <c r="G32" s="10"/>
      <c r="H32" s="10"/>
      <c r="I32" s="10"/>
      <c r="J32" s="10"/>
    </row>
    <row r="33" spans="1:10" x14ac:dyDescent="0.2">
      <c r="B33" t="s">
        <v>33</v>
      </c>
      <c r="C33" s="23"/>
      <c r="D33" s="23"/>
      <c r="E33" s="23">
        <f>SUBTOTAL(109,Transport[Diferență])</f>
        <v>0</v>
      </c>
      <c r="G33" t="s">
        <v>79</v>
      </c>
      <c r="H33" t="s">
        <v>62</v>
      </c>
      <c r="I33" t="s">
        <v>63</v>
      </c>
      <c r="J33" t="s">
        <v>64</v>
      </c>
    </row>
    <row r="34" spans="1:10" x14ac:dyDescent="0.2">
      <c r="B34" s="10"/>
      <c r="C34" s="10"/>
      <c r="D34" s="10"/>
      <c r="E34" s="10"/>
      <c r="G34" t="s">
        <v>80</v>
      </c>
      <c r="H34" s="23"/>
      <c r="I34" s="23"/>
      <c r="J34" s="23">
        <f>Taxe[[#This Row],[Costul proiectat]]-Taxe[[#This Row],[Costul efectiv]]</f>
        <v>0</v>
      </c>
    </row>
    <row r="35" spans="1:10" x14ac:dyDescent="0.2">
      <c r="A35" s="7" t="s">
        <v>14</v>
      </c>
      <c r="B35" t="s">
        <v>41</v>
      </c>
      <c r="C35" t="s">
        <v>62</v>
      </c>
      <c r="D35" t="s">
        <v>63</v>
      </c>
      <c r="E35" t="s">
        <v>64</v>
      </c>
      <c r="G35" t="s">
        <v>81</v>
      </c>
      <c r="H35" s="23"/>
      <c r="I35" s="23"/>
      <c r="J35" s="23">
        <f>Taxe[[#This Row],[Costul proiectat]]-Taxe[[#This Row],[Costul efectiv]]</f>
        <v>0</v>
      </c>
    </row>
    <row r="36" spans="1:10" x14ac:dyDescent="0.2">
      <c r="B36" t="s">
        <v>42</v>
      </c>
      <c r="C36" s="23"/>
      <c r="D36" s="23"/>
      <c r="E36" s="23">
        <f>Asigurări[[#This Row],[Costul proiectat]]-Asigurări[[#This Row],[Costul efectiv]]</f>
        <v>0</v>
      </c>
      <c r="G36" t="s">
        <v>82</v>
      </c>
      <c r="H36" s="23"/>
      <c r="I36" s="23"/>
      <c r="J36" s="23">
        <f>Taxe[[#This Row],[Costul proiectat]]-Taxe[[#This Row],[Costul efectiv]]</f>
        <v>0</v>
      </c>
    </row>
    <row r="37" spans="1:10" x14ac:dyDescent="0.2">
      <c r="B37" t="s">
        <v>43</v>
      </c>
      <c r="C37" s="23"/>
      <c r="D37" s="23"/>
      <c r="E37" s="23">
        <f>Asigurări[[#This Row],[Costul proiectat]]-Asigurări[[#This Row],[Costul efectiv]]</f>
        <v>0</v>
      </c>
      <c r="G37" t="s">
        <v>32</v>
      </c>
      <c r="H37" s="23"/>
      <c r="I37" s="23"/>
      <c r="J37" s="23">
        <f>Taxe[[#This Row],[Costul proiectat]]-Taxe[[#This Row],[Costul efectiv]]</f>
        <v>0</v>
      </c>
    </row>
    <row r="38" spans="1:10" x14ac:dyDescent="0.2">
      <c r="B38" t="s">
        <v>44</v>
      </c>
      <c r="C38" s="23"/>
      <c r="D38" s="23"/>
      <c r="E38" s="23">
        <f>Asigurări[[#This Row],[Costul proiectat]]-Asigurări[[#This Row],[Costul efectiv]]</f>
        <v>0</v>
      </c>
      <c r="G38" t="s">
        <v>33</v>
      </c>
      <c r="H38" s="23"/>
      <c r="I38" s="23"/>
      <c r="J38" s="23">
        <f>SUBTOTAL(109,Taxe[Diferență])</f>
        <v>0</v>
      </c>
    </row>
    <row r="39" spans="1:10" x14ac:dyDescent="0.2">
      <c r="B39" t="s">
        <v>32</v>
      </c>
      <c r="C39" s="23"/>
      <c r="D39" s="23"/>
      <c r="E39" s="23">
        <f>Asigurări[[#This Row],[Costul proiectat]]-Asigurări[[#This Row],[Costul efectiv]]</f>
        <v>0</v>
      </c>
      <c r="G39" s="10"/>
      <c r="H39" s="10"/>
      <c r="I39" s="10"/>
      <c r="J39" s="10"/>
    </row>
    <row r="40" spans="1:10" x14ac:dyDescent="0.2">
      <c r="B40" t="s">
        <v>33</v>
      </c>
      <c r="C40" s="23"/>
      <c r="D40" s="23"/>
      <c r="E40" s="23">
        <f>SUBTOTAL(109,Asigurări[Diferență])</f>
        <v>0</v>
      </c>
      <c r="G40" t="s">
        <v>83</v>
      </c>
      <c r="H40" t="s">
        <v>62</v>
      </c>
      <c r="I40" t="s">
        <v>63</v>
      </c>
      <c r="J40" t="s">
        <v>64</v>
      </c>
    </row>
    <row r="41" spans="1:10" x14ac:dyDescent="0.2">
      <c r="B41" s="10"/>
      <c r="C41" s="10"/>
      <c r="D41" s="10"/>
      <c r="E41" s="10"/>
      <c r="G41" t="s">
        <v>84</v>
      </c>
      <c r="H41" s="23"/>
      <c r="I41" s="23"/>
      <c r="J41" s="23">
        <f>Economii[[#This Row],[Costul proiectat]]-Economii[[#This Row],[Costul efectiv]]</f>
        <v>0</v>
      </c>
    </row>
    <row r="42" spans="1:10" x14ac:dyDescent="0.2">
      <c r="A42" s="7" t="s">
        <v>15</v>
      </c>
      <c r="B42" t="s">
        <v>45</v>
      </c>
      <c r="C42" t="s">
        <v>62</v>
      </c>
      <c r="D42" t="s">
        <v>63</v>
      </c>
      <c r="E42" t="s">
        <v>64</v>
      </c>
      <c r="G42" t="s">
        <v>85</v>
      </c>
      <c r="H42" s="23"/>
      <c r="I42" s="23"/>
      <c r="J42" s="23">
        <f>Economii[[#This Row],[Costul proiectat]]-Economii[[#This Row],[Costul efectiv]]</f>
        <v>0</v>
      </c>
    </row>
    <row r="43" spans="1:10" x14ac:dyDescent="0.2">
      <c r="B43" t="s">
        <v>46</v>
      </c>
      <c r="C43" s="23"/>
      <c r="D43" s="23"/>
      <c r="E43" s="23">
        <f>Alimente[[#This Row],[Costul proiectat]]-Alimente[[#This Row],[Costul efectiv]]</f>
        <v>0</v>
      </c>
      <c r="G43" t="s">
        <v>32</v>
      </c>
      <c r="H43" s="23"/>
      <c r="I43" s="23"/>
      <c r="J43" s="23">
        <f>Economii[[#This Row],[Costul proiectat]]-Economii[[#This Row],[Costul efectiv]]</f>
        <v>0</v>
      </c>
    </row>
    <row r="44" spans="1:10" x14ac:dyDescent="0.2">
      <c r="B44" t="s">
        <v>47</v>
      </c>
      <c r="C44" s="23"/>
      <c r="D44" s="23"/>
      <c r="E44" s="23">
        <f>Alimente[[#This Row],[Costul proiectat]]-Alimente[[#This Row],[Costul efectiv]]</f>
        <v>0</v>
      </c>
      <c r="G44" t="s">
        <v>33</v>
      </c>
      <c r="H44" s="23"/>
      <c r="I44" s="23"/>
      <c r="J44" s="23">
        <f>SUBTOTAL(109,Economii[Diferență])</f>
        <v>0</v>
      </c>
    </row>
    <row r="45" spans="1:10" x14ac:dyDescent="0.2">
      <c r="B45" t="s">
        <v>32</v>
      </c>
      <c r="C45" s="23"/>
      <c r="D45" s="23"/>
      <c r="E45" s="23">
        <f>Alimente[[#This Row],[Costul proiectat]]-Alimente[[#This Row],[Costul efectiv]]</f>
        <v>0</v>
      </c>
      <c r="G45" s="10"/>
      <c r="H45" s="10"/>
      <c r="I45" s="10"/>
      <c r="J45" s="10"/>
    </row>
    <row r="46" spans="1:10" x14ac:dyDescent="0.2">
      <c r="B46" t="s">
        <v>33</v>
      </c>
      <c r="C46" s="23"/>
      <c r="D46" s="23"/>
      <c r="E46" s="23">
        <f>SUBTOTAL(109,Alimente[Diferență])</f>
        <v>0</v>
      </c>
      <c r="G46" t="s">
        <v>86</v>
      </c>
      <c r="H46" t="s">
        <v>62</v>
      </c>
      <c r="I46" t="s">
        <v>63</v>
      </c>
      <c r="J46" t="s">
        <v>64</v>
      </c>
    </row>
    <row r="47" spans="1:10" x14ac:dyDescent="0.2">
      <c r="B47" s="10"/>
      <c r="C47" s="10"/>
      <c r="D47" s="10"/>
      <c r="E47" s="10"/>
      <c r="G47" t="s">
        <v>87</v>
      </c>
      <c r="H47" s="23"/>
      <c r="I47" s="23"/>
      <c r="J47" s="23">
        <f>Cadouri[[#This Row],[Costul proiectat]]-Cadouri[[#This Row],[Costul efectiv]]</f>
        <v>0</v>
      </c>
    </row>
    <row r="48" spans="1:10" x14ac:dyDescent="0.2">
      <c r="A48" s="7" t="s">
        <v>16</v>
      </c>
      <c r="B48" t="s">
        <v>48</v>
      </c>
      <c r="C48" t="s">
        <v>62</v>
      </c>
      <c r="D48" t="s">
        <v>63</v>
      </c>
      <c r="E48" t="s">
        <v>64</v>
      </c>
      <c r="G48" t="s">
        <v>88</v>
      </c>
      <c r="H48" s="23"/>
      <c r="I48" s="23"/>
      <c r="J48" s="23">
        <f>Cadouri[[#This Row],[Costul proiectat]]-Cadouri[[#This Row],[Costul efectiv]]</f>
        <v>0</v>
      </c>
    </row>
    <row r="49" spans="1:10" x14ac:dyDescent="0.2">
      <c r="B49" t="s">
        <v>49</v>
      </c>
      <c r="C49" s="23"/>
      <c r="D49" s="23"/>
      <c r="E49" s="23">
        <f>Animale_de_casă[[#This Row],[Costul proiectat]]-Animale_de_casă[[#This Row],[Costul efectiv]]</f>
        <v>0</v>
      </c>
      <c r="G49" t="s">
        <v>89</v>
      </c>
      <c r="H49" s="23"/>
      <c r="I49" s="23"/>
      <c r="J49" s="23">
        <f>Cadouri[[#This Row],[Costul proiectat]]-Cadouri[[#This Row],[Costul efectiv]]</f>
        <v>0</v>
      </c>
    </row>
    <row r="50" spans="1:10" x14ac:dyDescent="0.2">
      <c r="B50" t="s">
        <v>50</v>
      </c>
      <c r="C50" s="23"/>
      <c r="D50" s="23"/>
      <c r="E50" s="23">
        <f>Animale_de_casă[[#This Row],[Costul proiectat]]-Animale_de_casă[[#This Row],[Costul efectiv]]</f>
        <v>0</v>
      </c>
      <c r="G50" t="s">
        <v>33</v>
      </c>
      <c r="H50" s="23"/>
      <c r="I50" s="23"/>
      <c r="J50" s="23">
        <f>SUBTOTAL(109,Cadouri[Diferență])</f>
        <v>0</v>
      </c>
    </row>
    <row r="51" spans="1:10" x14ac:dyDescent="0.2">
      <c r="B51" t="s">
        <v>51</v>
      </c>
      <c r="C51" s="23"/>
      <c r="D51" s="23"/>
      <c r="E51" s="23">
        <f>Animale_de_casă[[#This Row],[Costul proiectat]]-Animale_de_casă[[#This Row],[Costul efectiv]]</f>
        <v>0</v>
      </c>
      <c r="G51" s="10"/>
      <c r="H51" s="10"/>
      <c r="I51" s="10"/>
      <c r="J51" s="10"/>
    </row>
    <row r="52" spans="1:10" x14ac:dyDescent="0.2">
      <c r="B52" t="s">
        <v>52</v>
      </c>
      <c r="C52" s="23"/>
      <c r="D52" s="23"/>
      <c r="E52" s="23">
        <f>Animale_de_casă[[#This Row],[Costul proiectat]]-Animale_de_casă[[#This Row],[Costul efectiv]]</f>
        <v>0</v>
      </c>
      <c r="G52" t="s">
        <v>90</v>
      </c>
      <c r="H52" t="s">
        <v>62</v>
      </c>
      <c r="I52" t="s">
        <v>63</v>
      </c>
      <c r="J52" t="s">
        <v>64</v>
      </c>
    </row>
    <row r="53" spans="1:10" x14ac:dyDescent="0.2">
      <c r="B53" t="s">
        <v>32</v>
      </c>
      <c r="C53" s="23"/>
      <c r="D53" s="23"/>
      <c r="E53" s="23">
        <f>Animale_de_casă[[#This Row],[Costul proiectat]]-Animale_de_casă[[#This Row],[Costul efectiv]]</f>
        <v>0</v>
      </c>
      <c r="G53" t="s">
        <v>91</v>
      </c>
      <c r="H53" s="23"/>
      <c r="I53" s="23"/>
      <c r="J53" s="23">
        <f>Juridic[[#This Row],[Costul proiectat]]-Juridic[[#This Row],[Costul efectiv]]</f>
        <v>0</v>
      </c>
    </row>
    <row r="54" spans="1:10" x14ac:dyDescent="0.2">
      <c r="B54" t="s">
        <v>33</v>
      </c>
      <c r="C54" s="23"/>
      <c r="D54" s="23"/>
      <c r="E54" s="23">
        <f>SUBTOTAL(109,Animale_de_casă[Diferență])</f>
        <v>0</v>
      </c>
      <c r="G54" t="s">
        <v>92</v>
      </c>
      <c r="H54" s="23"/>
      <c r="I54" s="23"/>
      <c r="J54" s="23">
        <f>Juridic[[#This Row],[Costul proiectat]]-Juridic[[#This Row],[Costul efectiv]]</f>
        <v>0</v>
      </c>
    </row>
    <row r="55" spans="1:10" x14ac:dyDescent="0.2">
      <c r="B55" s="10"/>
      <c r="C55" s="10"/>
      <c r="D55" s="10"/>
      <c r="E55" s="10"/>
      <c r="G55" t="s">
        <v>93</v>
      </c>
      <c r="H55" s="23"/>
      <c r="I55" s="23"/>
      <c r="J55" s="23">
        <f>Juridic[[#This Row],[Costul proiectat]]-Juridic[[#This Row],[Costul efectiv]]</f>
        <v>0</v>
      </c>
    </row>
    <row r="56" spans="1:10" x14ac:dyDescent="0.2">
      <c r="A56" s="7" t="s">
        <v>17</v>
      </c>
      <c r="B56" t="s">
        <v>53</v>
      </c>
      <c r="C56" t="s">
        <v>62</v>
      </c>
      <c r="D56" t="s">
        <v>63</v>
      </c>
      <c r="E56" t="s">
        <v>64</v>
      </c>
      <c r="G56" t="s">
        <v>32</v>
      </c>
      <c r="H56" s="23"/>
      <c r="I56" s="23"/>
      <c r="J56" s="23">
        <f>Juridic[[#This Row],[Costul proiectat]]-Juridic[[#This Row],[Costul efectiv]]</f>
        <v>0</v>
      </c>
    </row>
    <row r="57" spans="1:10" x14ac:dyDescent="0.2">
      <c r="B57" t="s">
        <v>50</v>
      </c>
      <c r="C57" s="23"/>
      <c r="D57" s="23"/>
      <c r="E57" s="23">
        <f>ÎngrijirePersonală[[#This Row],[Costul proiectat]]-ÎngrijirePersonală[[#This Row],[Costul efectiv]]</f>
        <v>0</v>
      </c>
      <c r="G57" t="s">
        <v>33</v>
      </c>
      <c r="H57" s="23"/>
      <c r="I57" s="23"/>
      <c r="J57" s="23">
        <f>SUBTOTAL(109,Juridic[Diferență])</f>
        <v>0</v>
      </c>
    </row>
    <row r="58" spans="1:10" x14ac:dyDescent="0.2">
      <c r="B58" t="s">
        <v>54</v>
      </c>
      <c r="C58" s="23"/>
      <c r="D58" s="23"/>
      <c r="E58" s="23">
        <f>ÎngrijirePersonală[[#This Row],[Costul proiectat]]-ÎngrijirePersonală[[#This Row],[Costul efectiv]]</f>
        <v>0</v>
      </c>
      <c r="G58" s="10"/>
      <c r="H58" s="10"/>
      <c r="I58" s="10"/>
      <c r="J58" s="10"/>
    </row>
    <row r="59" spans="1:10" x14ac:dyDescent="0.2">
      <c r="A59" s="7" t="s">
        <v>18</v>
      </c>
      <c r="B59" t="s">
        <v>55</v>
      </c>
      <c r="C59" s="23"/>
      <c r="D59" s="23"/>
      <c r="E59" s="23">
        <f>ÎngrijirePersonală[[#This Row],[Costul proiectat]]-ÎngrijirePersonală[[#This Row],[Costul efectiv]]</f>
        <v>0</v>
      </c>
      <c r="G59" s="11" t="s">
        <v>94</v>
      </c>
      <c r="H59" s="11"/>
      <c r="I59" s="11"/>
      <c r="J59" s="22">
        <f>SUBTOTAL(109,Locuință[Costul proiectat],Transport[Costul proiectat],Asigurări[Costul proiectat],Alimente[Costul proiectat],C49:C53,ÎngrijirePersonală[Costul proiectat],Divertisment[Costul proiectat],Împrumuturi[Costul proiectat],Taxe[Costul proiectat],Economii[Costul proiectat],Cadouri[Costul proiectat],Juridic[Costul proiectat])</f>
        <v>1195</v>
      </c>
    </row>
    <row r="60" spans="1:10" x14ac:dyDescent="0.2">
      <c r="B60" t="s">
        <v>56</v>
      </c>
      <c r="C60" s="23"/>
      <c r="D60" s="23"/>
      <c r="E60" s="23">
        <f>ÎngrijirePersonală[[#This Row],[Costul proiectat]]-ÎngrijirePersonală[[#This Row],[Costul efectiv]]</f>
        <v>0</v>
      </c>
      <c r="G60" s="11"/>
      <c r="H60" s="11"/>
      <c r="I60" s="11"/>
      <c r="J60" s="22"/>
    </row>
    <row r="61" spans="1:10" x14ac:dyDescent="0.2">
      <c r="B61" t="s">
        <v>57</v>
      </c>
      <c r="C61" s="23"/>
      <c r="D61" s="23"/>
      <c r="E61" s="23">
        <f>ÎngrijirePersonală[[#This Row],[Costul proiectat]]-ÎngrijirePersonală[[#This Row],[Costul efectiv]]</f>
        <v>0</v>
      </c>
      <c r="G61" s="11" t="s">
        <v>95</v>
      </c>
      <c r="H61" s="11"/>
      <c r="I61" s="11"/>
      <c r="J61" s="22">
        <f>SUBTOTAL(109,Locuință[Costul efectiv],Transport[Costul efectiv],Asigurări[Costul efectiv],Alimente[Costul efectiv],D49:D53,ÎngrijirePersonală[Costul efectiv],Divertisment[Costul efectiv],Împrumuturi[Costul efectiv],Taxe[Costul efectiv],Economii[Costul efectiv],Cadouri[Costul efectiv],Juridic[Costul efectiv])</f>
        <v>1236</v>
      </c>
    </row>
    <row r="62" spans="1:10" x14ac:dyDescent="0.2">
      <c r="B62" t="s">
        <v>58</v>
      </c>
      <c r="C62" s="23"/>
      <c r="D62" s="23"/>
      <c r="E62" s="23">
        <f>ÎngrijirePersonală[[#This Row],[Costul proiectat]]-ÎngrijirePersonală[[#This Row],[Costul efectiv]]</f>
        <v>0</v>
      </c>
      <c r="G62" s="11"/>
      <c r="H62" s="11"/>
      <c r="I62" s="11"/>
      <c r="J62" s="22"/>
    </row>
    <row r="63" spans="1:10" x14ac:dyDescent="0.2">
      <c r="B63" t="s">
        <v>32</v>
      </c>
      <c r="C63" s="23"/>
      <c r="D63" s="23"/>
      <c r="E63" s="23">
        <f>ÎngrijirePersonală[[#This Row],[Costul proiectat]]-ÎngrijirePersonală[[#This Row],[Costul efectiv]]</f>
        <v>0</v>
      </c>
      <c r="G63" s="11" t="s">
        <v>96</v>
      </c>
      <c r="H63" s="11"/>
      <c r="I63" s="11"/>
      <c r="J63" s="22">
        <f>J59-J61</f>
        <v>-41</v>
      </c>
    </row>
    <row r="64" spans="1:10" x14ac:dyDescent="0.2">
      <c r="B64" t="s">
        <v>33</v>
      </c>
      <c r="C64" s="23"/>
      <c r="D64" s="23"/>
      <c r="E64" s="23">
        <f>SUBTOTAL(109,ÎngrijirePersonală[Diferență])</f>
        <v>0</v>
      </c>
      <c r="G64" s="11"/>
      <c r="H64" s="11"/>
      <c r="I64" s="11"/>
      <c r="J64" s="22"/>
    </row>
    <row r="65" spans="2:5" x14ac:dyDescent="0.2">
      <c r="B65" s="10"/>
      <c r="C65" s="10"/>
      <c r="D65" s="10"/>
      <c r="E65" s="10"/>
    </row>
  </sheetData>
  <mergeCells count="20">
    <mergeCell ref="B8:B10"/>
    <mergeCell ref="B4:B6"/>
    <mergeCell ref="G8:I9"/>
    <mergeCell ref="G6:I7"/>
    <mergeCell ref="G4:I5"/>
    <mergeCell ref="C10:D10"/>
    <mergeCell ref="C9:D9"/>
    <mergeCell ref="C8:D8"/>
    <mergeCell ref="C6:D6"/>
    <mergeCell ref="C5:D5"/>
    <mergeCell ref="J8:J9"/>
    <mergeCell ref="J6:J7"/>
    <mergeCell ref="J4:J5"/>
    <mergeCell ref="G59:I60"/>
    <mergeCell ref="C4:D4"/>
    <mergeCell ref="G63:I64"/>
    <mergeCell ref="J63:J64"/>
    <mergeCell ref="J59:J60"/>
    <mergeCell ref="J61:J62"/>
    <mergeCell ref="G61:I62"/>
  </mergeCells>
  <conditionalFormatting sqref="J8:J9">
    <cfRule type="cellIs" dxfId="37" priority="2" operator="lessThan">
      <formula>0</formula>
    </cfRule>
  </conditionalFormatting>
  <conditionalFormatting sqref="J63:J64">
    <cfRule type="cellIs" dxfId="36" priority="1" operator="lessThan">
      <formula>0</formula>
    </cfRule>
  </conditionalFormatting>
  <printOptions horizontalCentered="1"/>
  <pageMargins left="0.4" right="0.4" top="0.4" bottom="0.4" header="0.3" footer="0.3"/>
  <pageSetup paperSize="9" fitToHeight="0" orientation="portrait" r:id="rId1"/>
  <headerFooter differentFirst="1">
    <oddFooter>Page &amp;P of &amp;N</oddFooter>
  </headerFooter>
  <ignoredErrors>
    <ignoredError sqref="J13:J21 E26:E32 J25:J30 J34:J37 E36:E39 E43:E45 J41:J43 J47:J49 J53:J56 J60 E57:E63 J62"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FD4E279B-303C-4A52-8818-2636CC859189}">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95EC540C-C9B8-4D0B-8D06-F712534BA372}">
  <ds:schemaRefs>
    <ds:schemaRef ds:uri="http://schemas.microsoft.com/sharepoint/v3/contenttype/forms"/>
  </ds:schemaRefs>
</ds:datastoreItem>
</file>

<file path=customXml/itemProps33.xml><?xml version="1.0" encoding="utf-8"?>
<ds:datastoreItem xmlns:ds="http://schemas.openxmlformats.org/officeDocument/2006/customXml" ds:itemID="{273C8A10-4641-47B6-85C4-8BA8A19858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TM04101071</ap:Template>
  <ap:DocSecurity>0</ap:DocSecurity>
  <ap:ScaleCrop>false</ap:ScaleCrop>
  <ap:HeadingPairs>
    <vt:vector baseType="variant" size="2">
      <vt:variant>
        <vt:lpstr>Foi de lucru</vt:lpstr>
      </vt:variant>
      <vt:variant>
        <vt:i4>2</vt:i4>
      </vt:variant>
    </vt:vector>
  </ap:HeadingPairs>
  <ap:TitlesOfParts>
    <vt:vector baseType="lpstr" size="2">
      <vt:lpstr>ÎNCEPUT</vt:lpstr>
      <vt:lpstr>BUGET PERSONAL LUNAR</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2022-11-06T05:44:32Z</dcterms:created>
  <dcterms:modified xsi:type="dcterms:W3CDTF">2022-11-24T06:05:42Z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