
<file path=[Content_Types].xml><?xml version="1.0" encoding="utf-8"?>
<Types xmlns="http://schemas.openxmlformats.org/package/2006/content-types">
  <Default Extension="xml" ContentType="application/vnd.openxmlformats-package.core-properties+xml"/>
  <Default Extension="rels" ContentType="application/vnd.openxmlformats-package.relationships+xml"/>
  <Default Extension="bin" ContentType="application/vnd.openxmlformats-officedocument.spreadsheetml.printerSettings"/>
  <Override PartName="/docMetadata/LabelInfo.xml" ContentType="application/vnd.ms-office.classificationlabels+xml"/>
  <Override PartName="/xl/workbook.xml" ContentType="application/vnd.openxmlformats-officedocument.spreadsheetml.template.main+xml"/>
  <Override PartName="/xl/calcChain.xml" ContentType="application/vnd.openxmlformats-officedocument.spreadsheetml.calcChain+xml"/>
  <Override PartName="/xl/worksheets/sheet31.xml" ContentType="application/vnd.openxmlformats-officedocument.spreadsheetml.worksheet+xml"/>
  <Override PartName="/xl/tables/table21.xml" ContentType="application/vnd.openxmlformats-officedocument.spreadsheetml.table+xml"/>
  <Override PartName="/xl/drawings/drawing31.xml" ContentType="application/vnd.openxmlformats-officedocument.drawing+xml"/>
  <Override PartName="/xl/sharedStrings.xml" ContentType="application/vnd.openxmlformats-officedocument.spreadsheetml.sharedStrings+xml"/>
  <Override PartName="/xl/worksheets/sheet22.xml" ContentType="application/vnd.openxmlformats-officedocument.spreadsheetml.worksheet+xml"/>
  <Override PartName="/xl/tables/table12.xml" ContentType="application/vnd.openxmlformats-officedocument.spreadsheetml.table+xml"/>
  <Override PartName="/xl/drawings/drawing2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charts/chart11.xml" ContentType="application/vnd.openxmlformats-officedocument.drawingml.chart+xml"/>
  <Override PartName="/xl/charts/colors1.xml" ContentType="application/vnd.ms-office.chartcolorstyle+xml"/>
  <Override PartName="/xl/charts/style1.xml" ContentType="application/vnd.ms-office.chartstyle+xml"/>
  <Override PartName="/xl/charts/chart22.xml" ContentType="application/vnd.openxmlformats-officedocument.drawingml.chart+xml"/>
  <Override PartName="/xl/charts/colors22.xml" ContentType="application/vnd.ms-office.chartcolorstyle+xml"/>
  <Override PartName="/xl/charts/style22.xml" ContentType="application/vnd.ms-office.chartstyle+xml"/>
  <Override PartName="/xl/styles.xml" ContentType="application/vnd.openxmlformats-officedocument.spreadsheetml.styles+xml"/>
  <Override PartName="/customXml/item3.xml" ContentType="application/xml"/>
  <Override PartName="/customXml/itemProps31.xml" ContentType="application/vnd.openxmlformats-officedocument.customXmlProperties+xml"/>
  <Override PartName="/xl/theme/theme11.xml" ContentType="application/vnd.openxmlformats-officedocument.theme+xml"/>
  <Override PartName="/customXml/item22.xml" ContentType="application/xml"/>
  <Override PartName="/customXml/itemProps22.xml" ContentType="application/vnd.openxmlformats-officedocument.customXmlProperties+xml"/>
  <Override PartName="/xl/worksheets/sheet44.xml" ContentType="application/vnd.openxmlformats-officedocument.spreadsheetml.worksheet+xml"/>
  <Override PartName="/customXml/item13.xml" ContentType="application/xml"/>
  <Override PartName="/customXml/itemProps13.xml" ContentType="application/vnd.openxmlformats-officedocument.customXmlProperties+xml"/>
  <Override PartName="/docProps/custom.xml" ContentType="application/vnd.openxmlformats-officedocument.custom-properties+xml"/>
  <Override PartName="/docProps/app.xml" ContentType="application/vnd.openxmlformats-officedocument.extended-properties+xml"/>
</Types>
</file>

<file path=_rels/.rels>&#65279;<?xml version="1.0" encoding="utf-8"?><Relationships xmlns="http://schemas.openxmlformats.org/package/2006/relationships"><Relationship Type="http://schemas.openxmlformats.org/package/2006/relationships/metadata/core-properties" Target="/docProps/core.xml" Id="rId3" /><Relationship Type="http://schemas.microsoft.com/office/2020/02/relationships/classificationlabels" Target="/docMetadata/LabelInfo.xml" Id="rId2" /><Relationship Type="http://schemas.openxmlformats.org/officeDocument/2006/relationships/officeDocument" Target="/xl/workbook.xml" Id="rId1" /><Relationship Type="http://schemas.openxmlformats.org/officeDocument/2006/relationships/custom-properties" Target="/docProps/custom.xml" Id="rId5" /><Relationship Type="http://schemas.openxmlformats.org/officeDocument/2006/relationships/extended-properties" Target="/docProps/app.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5"/>
  <workbookPr filterPrivacy="1" codeName="ThisWorkbook"/>
  <xr:revisionPtr revIDLastSave="0" documentId="13_ncr:1_{E99C28E0-E1CD-4B6D-9B90-E2F5D864A925}" xr6:coauthVersionLast="47" xr6:coauthVersionMax="47" xr10:uidLastSave="{00000000-0000-0000-0000-000000000000}"/>
  <bookViews>
    <workbookView xWindow="-120" yWindow="-120" windowWidth="29040" windowHeight="17640" xr2:uid="{00000000-000D-0000-FFFF-FFFF00000000}"/>
  </bookViews>
  <sheets>
    <sheet name="OBIECTIVE" sheetId="1" r:id="rId1"/>
    <sheet name="DIETĂ" sheetId="2" r:id="rId2"/>
    <sheet name="EXERCIȚII" sheetId="3" r:id="rId3"/>
    <sheet name="Calcule diagramă" sheetId="4" state="hidden" r:id="rId4"/>
  </sheets>
  <definedNames>
    <definedName name="DataDeÎnceput">OBIECTIVE!$B$1</definedName>
    <definedName name="DataDeSfârșit">OBIECTIVE!$B$3</definedName>
    <definedName name="DataDeSfârșitUltimaDietă">'Calcule diagramă'!$C$5</definedName>
    <definedName name="DataDeSfârșitUltimeleExerciții">'Calcule diagramă'!$C$23</definedName>
    <definedName name="GreutateFinală">OBIECTIVE!$B$7</definedName>
    <definedName name="GreutateInițială">OBIECTIVE!$B$5</definedName>
    <definedName name="_xlnm.Print_Titles" localSheetId="1">DIETĂ!$3:$3</definedName>
    <definedName name="_xlnm.Print_Titles" localSheetId="2">EXERCIȚII!$3:$3</definedName>
    <definedName name="IntervalDateExerciții">'Calcule diagramă'!$D$23:$D$36</definedName>
    <definedName name="ÎnceputRândDietă">'Calcule diagramă'!$C$4</definedName>
    <definedName name="ÎnceputRândExerciții">'Calcule diagramă'!$C$22</definedName>
    <definedName name="ObiectivGreutate">OBIECTIVE!$B$9</definedName>
    <definedName name="PerioadăDietă">Dietă[DATA]</definedName>
    <definedName name="PerioadăExerciții">Exerciții[DATA]</definedName>
    <definedName name="ScădereÎnGreutatePeZi">OBIECTIVE!$B$13</definedName>
    <definedName name="Subtitlu">OBIECTIVE!$C$2</definedName>
    <definedName name="TitluColoană2">Dietă[[#Headers],[DATA]]</definedName>
    <definedName name="TitluColoană3">Exerciții[[#Headers],[DATA]]</definedName>
    <definedName name="ZilePlanificate">OBIECTIVE!$B$11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 i="1" l="1"/>
  <c r="B3" i="1" s="1"/>
  <c r="B4" i="3" l="1"/>
  <c r="B5" i="3" s="1"/>
  <c r="B6" i="3" s="1"/>
  <c r="B7" i="3" s="1"/>
  <c r="B8" i="3" s="1"/>
  <c r="B9" i="3" s="1"/>
  <c r="B10" i="3" s="1"/>
  <c r="B11" i="3" s="1"/>
  <c r="B12" i="3" s="1"/>
  <c r="B13" i="3" s="1"/>
  <c r="B14" i="3" s="1"/>
  <c r="B15" i="3" s="1"/>
  <c r="B16" i="3" s="1"/>
  <c r="B17" i="3" s="1"/>
  <c r="B18" i="3" s="1"/>
  <c r="B19" i="3" s="1"/>
  <c r="B20" i="3" s="1"/>
  <c r="B7" i="2" l="1"/>
  <c r="B8" i="2"/>
  <c r="B9" i="2"/>
  <c r="B10" i="2"/>
  <c r="B11" i="2"/>
  <c r="B12" i="2"/>
  <c r="B13" i="2"/>
  <c r="B14" i="2"/>
  <c r="B15" i="2"/>
  <c r="B16" i="2"/>
  <c r="B17" i="2"/>
  <c r="B18" i="2"/>
  <c r="B19" i="2"/>
  <c r="B4" i="2" l="1"/>
  <c r="B5" i="2"/>
  <c r="B6" i="2"/>
  <c r="B2" i="3" l="1"/>
  <c r="B2" i="2"/>
  <c r="C22" i="4" l="1"/>
  <c r="C23" i="4" s="1"/>
  <c r="C4" i="4"/>
  <c r="G23" i="4" l="1"/>
  <c r="F23" i="4"/>
  <c r="G35" i="4"/>
  <c r="G33" i="4"/>
  <c r="G31" i="4"/>
  <c r="G29" i="4"/>
  <c r="G27" i="4"/>
  <c r="G25" i="4"/>
  <c r="G34" i="4"/>
  <c r="G30" i="4"/>
  <c r="G26" i="4"/>
  <c r="F36" i="4"/>
  <c r="F32" i="4"/>
  <c r="F28" i="4"/>
  <c r="F24" i="4"/>
  <c r="F35" i="4"/>
  <c r="F33" i="4"/>
  <c r="F31" i="4"/>
  <c r="F29" i="4"/>
  <c r="F27" i="4"/>
  <c r="F25" i="4"/>
  <c r="G36" i="4"/>
  <c r="G32" i="4"/>
  <c r="G28" i="4"/>
  <c r="G24" i="4"/>
  <c r="F34" i="4"/>
  <c r="F30" i="4"/>
  <c r="F26" i="4"/>
  <c r="D36" i="4"/>
  <c r="E36" i="4" s="1"/>
  <c r="D32" i="4"/>
  <c r="E32" i="4" s="1"/>
  <c r="D28" i="4"/>
  <c r="E28" i="4" s="1"/>
  <c r="D24" i="4"/>
  <c r="E24" i="4" s="1"/>
  <c r="D31" i="4"/>
  <c r="E31" i="4" s="1"/>
  <c r="D27" i="4"/>
  <c r="E27" i="4" s="1"/>
  <c r="D30" i="4"/>
  <c r="E30" i="4" s="1"/>
  <c r="D33" i="4"/>
  <c r="E33" i="4" s="1"/>
  <c r="D35" i="4"/>
  <c r="E35" i="4" s="1"/>
  <c r="D23" i="4"/>
  <c r="D29" i="4"/>
  <c r="E29" i="4" s="1"/>
  <c r="D34" i="4"/>
  <c r="E34" i="4" s="1"/>
  <c r="D26" i="4"/>
  <c r="E26" i="4" s="1"/>
  <c r="D25" i="4"/>
  <c r="E25" i="4" s="1"/>
  <c r="C5" i="4"/>
  <c r="D15" i="4" l="1"/>
  <c r="E15" i="4" s="1"/>
  <c r="D11" i="4"/>
  <c r="E11" i="4" s="1"/>
  <c r="D7" i="4"/>
  <c r="E7" i="4" s="1"/>
  <c r="D12" i="4"/>
  <c r="E12" i="4" s="1"/>
  <c r="D14" i="4"/>
  <c r="E14" i="4" s="1"/>
  <c r="D10" i="4"/>
  <c r="E10" i="4" s="1"/>
  <c r="D6" i="4"/>
  <c r="E6" i="4" s="1"/>
  <c r="D13" i="4"/>
  <c r="E13" i="4" s="1"/>
  <c r="D9" i="4"/>
  <c r="E9" i="4" s="1"/>
  <c r="D5" i="4"/>
  <c r="E5" i="4" s="1"/>
  <c r="D8" i="4"/>
  <c r="E8" i="4" s="1"/>
  <c r="I16" i="4"/>
  <c r="I15" i="4"/>
  <c r="I14" i="4"/>
  <c r="I13" i="4"/>
  <c r="I12" i="4"/>
  <c r="I11" i="4"/>
  <c r="I10" i="4"/>
  <c r="I9" i="4"/>
  <c r="I8" i="4"/>
  <c r="I7" i="4"/>
  <c r="I6" i="4"/>
  <c r="I5" i="4"/>
  <c r="I17" i="4"/>
  <c r="I18" i="4"/>
  <c r="D18" i="4"/>
  <c r="E18" i="4" s="1"/>
  <c r="F14" i="4"/>
  <c r="F11" i="4"/>
  <c r="F8" i="4"/>
  <c r="F17" i="4"/>
  <c r="H16" i="4"/>
  <c r="H15" i="4"/>
  <c r="H14" i="4"/>
  <c r="H13" i="4"/>
  <c r="H12" i="4"/>
  <c r="H11" i="4"/>
  <c r="H10" i="4"/>
  <c r="H9" i="4"/>
  <c r="H8" i="4"/>
  <c r="H7" i="4"/>
  <c r="H6" i="4"/>
  <c r="H5" i="4"/>
  <c r="H17" i="4"/>
  <c r="G18" i="4"/>
  <c r="F15" i="4"/>
  <c r="F13" i="4"/>
  <c r="F10" i="4"/>
  <c r="F7" i="4"/>
  <c r="F5" i="4"/>
  <c r="G16" i="4"/>
  <c r="G15" i="4"/>
  <c r="G14" i="4"/>
  <c r="G13" i="4"/>
  <c r="G12" i="4"/>
  <c r="G11" i="4"/>
  <c r="G10" i="4"/>
  <c r="G9" i="4"/>
  <c r="G8" i="4"/>
  <c r="G7" i="4"/>
  <c r="G6" i="4"/>
  <c r="G5" i="4"/>
  <c r="G17" i="4"/>
  <c r="H18" i="4"/>
  <c r="F16" i="4"/>
  <c r="F12" i="4"/>
  <c r="F9" i="4"/>
  <c r="F6" i="4"/>
  <c r="F18" i="4"/>
  <c r="D16" i="4"/>
  <c r="E16" i="4" s="1"/>
  <c r="D17" i="4"/>
  <c r="E17" i="4" s="1"/>
  <c r="B9" i="1"/>
  <c r="E23" i="4" l="1"/>
  <c r="B11" i="1"/>
  <c r="B13" i="1" s="1"/>
</calcChain>
</file>

<file path=xl/sharedStrings.xml><?xml version="1.0" encoding="utf-8"?>
<sst xmlns="http://schemas.openxmlformats.org/spreadsheetml/2006/main" count="98" uniqueCount="49">
  <si>
    <t>DATĂ DE ÎNCEPUT</t>
  </si>
  <si>
    <t>DATA DE SFÂRȘIT</t>
  </si>
  <si>
    <t>GREUTATE INIȚIALĂ</t>
  </si>
  <si>
    <t>GREUTATE FINALĂ</t>
  </si>
  <si>
    <t>OBIECTIV DE SCĂDERE ÎN GREUTATE</t>
  </si>
  <si>
    <t>ZILE DE SCĂDERE ÎN GREUTATE</t>
  </si>
  <si>
    <t>SCĂDERE ÎN GREUTATE PE ZI</t>
  </si>
  <si>
    <t>OBIECTIVE</t>
  </si>
  <si>
    <t>JURNAL DE DIETĂ ȘI EXERCIȚII</t>
  </si>
  <si>
    <t>ANALIZĂ DIETĂ</t>
  </si>
  <si>
    <t>ANALIZĂ EXERCIȚII</t>
  </si>
  <si>
    <t>Exerciții</t>
  </si>
  <si>
    <t>Dietă</t>
  </si>
  <si>
    <t>DIETĂ</t>
  </si>
  <si>
    <t>DATA</t>
  </si>
  <si>
    <t>ORA</t>
  </si>
  <si>
    <t>DESCRIERE</t>
  </si>
  <si>
    <t>Cafea</t>
  </si>
  <si>
    <t>Covrig</t>
  </si>
  <si>
    <t>Masa de prânz</t>
  </si>
  <si>
    <t>Cină</t>
  </si>
  <si>
    <t>Pâine prăjită</t>
  </si>
  <si>
    <t>CALORII</t>
  </si>
  <si>
    <t>CARBOHIDRAȚI</t>
  </si>
  <si>
    <t>Obiective</t>
  </si>
  <si>
    <t>PROTEINE</t>
  </si>
  <si>
    <t>GRĂSIMI</t>
  </si>
  <si>
    <t>NOTE</t>
  </si>
  <si>
    <t>Cafeaua de dimineață</t>
  </si>
  <si>
    <t>Mic dejun ușor</t>
  </si>
  <si>
    <t>Sandviș cu curcan</t>
  </si>
  <si>
    <t>Budincă de cartofi</t>
  </si>
  <si>
    <t>Sandviș</t>
  </si>
  <si>
    <t>Salată</t>
  </si>
  <si>
    <t>Cafea cu lapte</t>
  </si>
  <si>
    <t>EXERCIȚII</t>
  </si>
  <si>
    <t>DURATA (MINUTE)</t>
  </si>
  <si>
    <t>CALORII CONSUMATE</t>
  </si>
  <si>
    <t>Antrenament pe banda de alergare</t>
  </si>
  <si>
    <t>Aerobic cu impact redus</t>
  </si>
  <si>
    <t>Antrenament intens</t>
  </si>
  <si>
    <t>Alergare</t>
  </si>
  <si>
    <t>DATE DIN DIAGRAMA ANALIZĂ DIETĂ</t>
  </si>
  <si>
    <t>Rând inițial</t>
  </si>
  <si>
    <t>Ultima intrare pentru dietă</t>
  </si>
  <si>
    <t>DATE DIN DIAGRAMA ANALIZĂ EXERCIȚII</t>
  </si>
  <si>
    <t>Ultima intrare pentru exerciții</t>
  </si>
  <si>
    <t>ZIUA</t>
  </si>
  <si>
    <t>Num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</si>
</sst>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_(* #,##0_);_(* \(#,##0\);_(* &quot;-&quot;_);_(@_)"/>
    <numFmt numFmtId="165" formatCode="_(* #,##0.00_);_(* \(#,##0.00\);_(* &quot;-&quot;??_);_(@_)"/>
    <numFmt numFmtId="166" formatCode="#,#00;;;"/>
    <numFmt numFmtId="167" formatCode=";;;"/>
    <numFmt numFmtId="168" formatCode="_-* #,##0.00\ &quot;lei&quot;_-;\-* #,##0.00\ &quot;lei&quot;_-;_-* &quot;-&quot;??\ &quot;lei&quot;_-;_-@_-"/>
    <numFmt numFmtId="169" formatCode="_-* #,##0\ &quot;lei&quot;_-;\-* #,##0\ &quot;lei&quot;_-;_-* &quot;-&quot;\ &quot;lei&quot;_-;_-@_-"/>
    <numFmt numFmtId="171" formatCode="h:mm;@"/>
    <numFmt numFmtId="174" formatCode="h:mm:ss;@"/>
  </numFmts>
  <fonts count="23" x14ac:knownFonts="1">
    <font>
      <sz val="11"/>
      <color theme="1"/>
      <name val="Arial"/>
      <family val="2"/>
      <scheme val="minor"/>
    </font>
    <font>
      <sz val="11"/>
      <color theme="0"/>
      <name val="Arial"/>
      <family val="2"/>
      <scheme val="minor"/>
    </font>
    <font>
      <sz val="24"/>
      <color theme="1" tint="0.24994659260841701"/>
      <name val="Arial Black"/>
      <family val="2"/>
      <scheme val="major"/>
    </font>
    <font>
      <sz val="12"/>
      <color theme="1" tint="0.24994659260841701"/>
      <name val="Arial"/>
      <family val="2"/>
      <scheme val="minor"/>
    </font>
    <font>
      <sz val="14"/>
      <color theme="0"/>
      <name val="Arial Black"/>
      <family val="2"/>
      <scheme val="major"/>
    </font>
    <font>
      <sz val="18"/>
      <color theme="0"/>
      <name val="Arial Black"/>
      <family val="2"/>
      <scheme val="major"/>
    </font>
    <font>
      <sz val="11"/>
      <name val="Arial"/>
      <family val="2"/>
      <scheme val="minor"/>
    </font>
    <font>
      <b/>
      <sz val="11"/>
      <name val="Arial"/>
      <family val="2"/>
      <scheme val="minor"/>
    </font>
    <font>
      <sz val="8"/>
      <name val="Arial"/>
      <family val="2"/>
      <scheme val="minor"/>
    </font>
    <font>
      <sz val="10"/>
      <color theme="0"/>
      <name val="Arial Black"/>
      <family val="2"/>
      <scheme val="major"/>
    </font>
    <font>
      <sz val="11"/>
      <color theme="1"/>
      <name val="Arial"/>
      <family val="2"/>
      <scheme val="minor"/>
    </font>
    <font>
      <sz val="18"/>
      <color theme="1"/>
      <name val="Arial Black"/>
      <family val="2"/>
      <scheme val="maj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s>
  <fills count="35">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5" tint="-0.499984740745262"/>
        <bgColor indexed="64"/>
      </patternFill>
    </fill>
    <fill>
      <patternFill patternType="solid">
        <fgColor theme="6" tint="-0.499984740745262"/>
        <bgColor indexed="64"/>
      </patternFill>
    </fill>
    <fill>
      <patternFill patternType="solid">
        <fgColor theme="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n">
        <color theme="0" tint="-0.34998626667073579"/>
      </bottom>
      <diagonal/>
    </border>
    <border>
      <left/>
      <right/>
      <top style="thin">
        <color theme="0"/>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ck">
        <color theme="0"/>
      </right>
      <top/>
      <bottom/>
      <diagonal/>
    </border>
    <border>
      <left/>
      <right style="thick">
        <color theme="0"/>
      </right>
      <top style="thin">
        <color theme="0"/>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7">
    <xf numFmtId="0" fontId="0" fillId="0" borderId="0">
      <alignment vertical="center"/>
    </xf>
    <xf numFmtId="0" fontId="11" fillId="0" borderId="0" applyNumberFormat="0" applyFill="0" applyBorder="0" applyAlignment="0" applyProtection="0"/>
    <xf numFmtId="0" fontId="3" fillId="0" borderId="0" applyNumberFormat="0" applyFill="0" applyProtection="0">
      <alignment vertical="center"/>
    </xf>
    <xf numFmtId="0" fontId="4" fillId="5" borderId="0" applyNumberFormat="0" applyProtection="0">
      <alignment horizontal="left" vertical="center" indent="1"/>
    </xf>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14" fontId="5" fillId="3" borderId="6">
      <alignment horizontal="center"/>
    </xf>
    <xf numFmtId="0" fontId="5" fillId="4" borderId="6" applyNumberFormat="0">
      <alignment horizontal="center"/>
    </xf>
    <xf numFmtId="1" fontId="5" fillId="5" borderId="6">
      <alignment horizontal="center"/>
    </xf>
    <xf numFmtId="0" fontId="9" fillId="5" borderId="0" applyNumberFormat="0" applyBorder="0" applyProtection="0">
      <alignment vertical="center"/>
    </xf>
    <xf numFmtId="0" fontId="1" fillId="0" borderId="1" applyNumberFormat="0" applyFill="0" applyProtection="0">
      <alignment horizontal="center" vertical="center"/>
    </xf>
    <xf numFmtId="0" fontId="1" fillId="0" borderId="1" applyNumberFormat="0" applyFill="0" applyProtection="0">
      <alignment horizontal="center" vertical="center"/>
    </xf>
    <xf numFmtId="14" fontId="6" fillId="0" borderId="5" applyNumberFormat="0" applyFont="0" applyFill="0" applyAlignment="0">
      <alignment horizontal="center"/>
    </xf>
    <xf numFmtId="14" fontId="10" fillId="0" borderId="2" applyFont="0" applyFill="0" applyBorder="0" applyAlignment="0">
      <alignment horizontal="center"/>
    </xf>
    <xf numFmtId="2" fontId="10" fillId="0" borderId="0" applyFont="0" applyFill="0" applyBorder="0" applyAlignment="0">
      <alignment vertical="center"/>
    </xf>
    <xf numFmtId="1" fontId="10" fillId="5" borderId="2" applyFont="0" applyFill="0" applyBorder="0" applyAlignment="0">
      <alignment horizontal="center"/>
    </xf>
    <xf numFmtId="171" fontId="10" fillId="0" borderId="0" applyFont="0" applyFill="0" applyBorder="0" applyAlignment="0">
      <alignment horizontal="left" vertical="center"/>
    </xf>
    <xf numFmtId="0" fontId="2" fillId="0" borderId="1" applyNumberFormat="0" applyFill="0" applyProtection="0"/>
    <xf numFmtId="165" fontId="10" fillId="0" borderId="0" applyFont="0" applyFill="0" applyBorder="0" applyAlignment="0" applyProtection="0"/>
    <xf numFmtId="164" fontId="10" fillId="0" borderId="0" applyFont="0" applyFill="0" applyBorder="0" applyAlignment="0" applyProtection="0"/>
    <xf numFmtId="168" fontId="10" fillId="0" borderId="0" applyFont="0" applyFill="0" applyBorder="0" applyAlignment="0" applyProtection="0"/>
    <xf numFmtId="169" fontId="10" fillId="0" borderId="0" applyFont="0" applyFill="0" applyBorder="0" applyAlignment="0" applyProtection="0"/>
    <xf numFmtId="9" fontId="10" fillId="0" borderId="0" applyFont="0" applyFill="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0" applyNumberFormat="0" applyBorder="0" applyAlignment="0" applyProtection="0"/>
    <xf numFmtId="0" fontId="15" fillId="10" borderId="7" applyNumberFormat="0" applyAlignment="0" applyProtection="0"/>
    <xf numFmtId="0" fontId="16" fillId="11" borderId="8" applyNumberFormat="0" applyAlignment="0" applyProtection="0"/>
    <xf numFmtId="0" fontId="17" fillId="11" borderId="7" applyNumberFormat="0" applyAlignment="0" applyProtection="0"/>
    <xf numFmtId="0" fontId="18" fillId="0" borderId="9" applyNumberFormat="0" applyFill="0" applyAlignment="0" applyProtection="0"/>
    <xf numFmtId="0" fontId="19" fillId="12" borderId="10" applyNumberFormat="0" applyAlignment="0" applyProtection="0"/>
    <xf numFmtId="0" fontId="20" fillId="0" borderId="0" applyNumberFormat="0" applyFill="0" applyBorder="0" applyAlignment="0" applyProtection="0"/>
    <xf numFmtId="0" fontId="10" fillId="13" borderId="11" applyNumberFormat="0" applyFont="0" applyAlignment="0" applyProtection="0"/>
    <xf numFmtId="0" fontId="21" fillId="0" borderId="0" applyNumberFormat="0" applyFill="0" applyBorder="0" applyAlignment="0" applyProtection="0"/>
    <xf numFmtId="0" fontId="22" fillId="0" borderId="12" applyNumberFormat="0" applyFill="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 fillId="31"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cellStyleXfs>
  <cellXfs count="38">
    <xf numFmtId="0" fontId="0" fillId="0" borderId="0" xfId="0">
      <alignment vertical="center"/>
    </xf>
    <xf numFmtId="0" fontId="3" fillId="0" borderId="0" xfId="2">
      <alignment vertical="center"/>
    </xf>
    <xf numFmtId="0" fontId="6" fillId="2" borderId="0" xfId="0" applyFont="1" applyFill="1">
      <alignment vertical="center"/>
    </xf>
    <xf numFmtId="0" fontId="6" fillId="0" borderId="0" xfId="0" applyFont="1">
      <alignment vertical="center"/>
    </xf>
    <xf numFmtId="0" fontId="7" fillId="0" borderId="3" xfId="0" applyFont="1" applyBorder="1">
      <alignment vertical="center"/>
    </xf>
    <xf numFmtId="14" fontId="8" fillId="0" borderId="3" xfId="0" applyNumberFormat="1" applyFont="1" applyBorder="1">
      <alignment vertical="center"/>
    </xf>
    <xf numFmtId="0" fontId="8" fillId="0" borderId="3" xfId="0" applyFont="1" applyBorder="1">
      <alignment vertical="center"/>
    </xf>
    <xf numFmtId="14" fontId="8" fillId="0" borderId="4" xfId="0" applyNumberFormat="1" applyFont="1" applyBorder="1">
      <alignment vertical="center"/>
    </xf>
    <xf numFmtId="0" fontId="6" fillId="0" borderId="3" xfId="0" applyFont="1" applyBorder="1">
      <alignment vertical="center"/>
    </xf>
    <xf numFmtId="0" fontId="0" fillId="0" borderId="0" xfId="0" applyAlignment="1">
      <alignment horizontal="left" vertical="center" wrapText="1"/>
    </xf>
    <xf numFmtId="0" fontId="0" fillId="0" borderId="0" xfId="0" applyAlignment="1">
      <alignment horizontal="left" vertical="center"/>
    </xf>
    <xf numFmtId="14" fontId="9" fillId="5" borderId="0" xfId="10" applyNumberFormat="1" applyBorder="1">
      <alignment vertical="center"/>
    </xf>
    <xf numFmtId="0" fontId="9" fillId="5" borderId="0" xfId="10" applyBorder="1">
      <alignment vertical="center"/>
    </xf>
    <xf numFmtId="0" fontId="3" fillId="0" borderId="0" xfId="2" applyAlignment="1">
      <alignment vertical="top"/>
    </xf>
    <xf numFmtId="166" fontId="8" fillId="0" borderId="3" xfId="0" applyNumberFormat="1" applyFont="1" applyBorder="1">
      <alignment vertical="center"/>
    </xf>
    <xf numFmtId="0" fontId="4" fillId="5" borderId="0" xfId="3">
      <alignment horizontal="left" vertical="center" indent="1"/>
    </xf>
    <xf numFmtId="14" fontId="0" fillId="0" borderId="0" xfId="14" applyFont="1" applyFill="1" applyBorder="1" applyAlignment="1">
      <alignment horizontal="left" vertical="center"/>
    </xf>
    <xf numFmtId="14" fontId="0" fillId="0" borderId="0" xfId="14" applyFont="1" applyBorder="1" applyAlignment="1">
      <alignment horizontal="left" vertical="center"/>
    </xf>
    <xf numFmtId="0" fontId="1" fillId="4" borderId="5" xfId="5" applyNumberFormat="1" applyBorder="1" applyAlignment="1">
      <alignment horizontal="center" vertical="top"/>
    </xf>
    <xf numFmtId="0" fontId="1" fillId="5" borderId="5" xfId="6" applyNumberFormat="1" applyBorder="1" applyAlignment="1">
      <alignment horizontal="center" vertical="top"/>
    </xf>
    <xf numFmtId="1" fontId="0" fillId="0" borderId="0" xfId="16" applyFont="1" applyFill="1" applyBorder="1" applyAlignment="1">
      <alignment horizontal="left" vertical="center"/>
    </xf>
    <xf numFmtId="2" fontId="5" fillId="5" borderId="6" xfId="15" applyFont="1" applyFill="1" applyBorder="1" applyAlignment="1">
      <alignment horizontal="center"/>
    </xf>
    <xf numFmtId="0" fontId="2" fillId="0" borderId="1" xfId="18"/>
    <xf numFmtId="2" fontId="5" fillId="4" borderId="6" xfId="15" applyFont="1" applyFill="1" applyBorder="1" applyAlignment="1">
      <alignment horizontal="center"/>
    </xf>
    <xf numFmtId="167" fontId="10" fillId="0" borderId="1" xfId="11" applyNumberFormat="1" applyFont="1">
      <alignment horizontal="center" vertical="center"/>
    </xf>
    <xf numFmtId="14" fontId="9" fillId="6" borderId="0" xfId="10" applyNumberFormat="1" applyFill="1" applyBorder="1">
      <alignment vertical="center"/>
    </xf>
    <xf numFmtId="1" fontId="9" fillId="6" borderId="0" xfId="10" applyNumberFormat="1" applyFill="1" applyBorder="1">
      <alignment vertical="center"/>
    </xf>
    <xf numFmtId="0" fontId="9" fillId="6" borderId="0" xfId="10" applyFill="1" applyBorder="1">
      <alignment vertical="center"/>
    </xf>
    <xf numFmtId="0" fontId="1" fillId="3" borderId="5" xfId="4" applyBorder="1" applyAlignment="1">
      <alignment horizontal="center" vertical="top"/>
    </xf>
    <xf numFmtId="14" fontId="5" fillId="3" borderId="5" xfId="14" applyFont="1" applyFill="1" applyBorder="1" applyAlignment="1">
      <alignment horizontal="center"/>
    </xf>
    <xf numFmtId="14" fontId="5" fillId="3" borderId="6" xfId="14" applyFont="1" applyFill="1" applyBorder="1" applyAlignment="1">
      <alignment horizontal="center"/>
    </xf>
    <xf numFmtId="1" fontId="5" fillId="5" borderId="6" xfId="16" applyFont="1" applyBorder="1" applyAlignment="1">
      <alignment horizontal="center"/>
    </xf>
    <xf numFmtId="0" fontId="0" fillId="0" borderId="0" xfId="0" applyAlignment="1">
      <alignment horizontal="center" vertical="center"/>
    </xf>
    <xf numFmtId="171" fontId="0" fillId="0" borderId="0" xfId="17" applyFont="1" applyFill="1" applyBorder="1" applyAlignment="1">
      <alignment horizontal="left" vertical="center"/>
    </xf>
    <xf numFmtId="171" fontId="0" fillId="0" borderId="0" xfId="17" applyFont="1" applyAlignment="1">
      <alignment horizontal="left" vertical="center"/>
    </xf>
    <xf numFmtId="0" fontId="11" fillId="0" borderId="1" xfId="1" applyFill="1" applyBorder="1"/>
    <xf numFmtId="174" fontId="9" fillId="5" borderId="0" xfId="10" applyNumberFormat="1" applyBorder="1">
      <alignment vertical="center"/>
    </xf>
    <xf numFmtId="1" fontId="9" fillId="5" borderId="0" xfId="10" applyNumberFormat="1" applyBorder="1">
      <alignment vertical="center"/>
    </xf>
  </cellXfs>
  <cellStyles count="57">
    <cellStyle name="20% - Accent1" xfId="36" builtinId="30" customBuiltin="1"/>
    <cellStyle name="20% - Accent2" xfId="39" builtinId="34" customBuiltin="1"/>
    <cellStyle name="20% - Accent3" xfId="42" builtinId="38" customBuiltin="1"/>
    <cellStyle name="20% - Accent4" xfId="46" builtinId="42" customBuiltin="1"/>
    <cellStyle name="20% - Accent5" xfId="50" builtinId="46" customBuiltin="1"/>
    <cellStyle name="20% - Accent6" xfId="54" builtinId="50" customBuiltin="1"/>
    <cellStyle name="40% - Accent1" xfId="37" builtinId="31" customBuiltin="1"/>
    <cellStyle name="40% - Accent2" xfId="40" builtinId="35" customBuiltin="1"/>
    <cellStyle name="40% - Accent3" xfId="43" builtinId="39" customBuiltin="1"/>
    <cellStyle name="40% - Accent4" xfId="47" builtinId="43" customBuiltin="1"/>
    <cellStyle name="40% - Accent5" xfId="51" builtinId="47" customBuiltin="1"/>
    <cellStyle name="40% - Accent6" xfId="55" builtinId="51" customBuiltin="1"/>
    <cellStyle name="60% - Accent1" xfId="38" builtinId="32" customBuiltin="1"/>
    <cellStyle name="60% - Accent2" xfId="41" builtinId="36" customBuiltin="1"/>
    <cellStyle name="60% - Accent3" xfId="44" builtinId="40" customBuiltin="1"/>
    <cellStyle name="60% - Accent4" xfId="48" builtinId="44" customBuiltin="1"/>
    <cellStyle name="60% - Accent5" xfId="52" builtinId="48" customBuiltin="1"/>
    <cellStyle name="60% - Accent6" xfId="56" builtinId="52" customBuiltin="1"/>
    <cellStyle name="Accent1" xfId="4" builtinId="29" customBuiltin="1"/>
    <cellStyle name="Accent2" xfId="5" builtinId="33" customBuiltin="1"/>
    <cellStyle name="Accent3" xfId="6" builtinId="37" customBuiltin="1"/>
    <cellStyle name="Accent4" xfId="45" builtinId="41" customBuiltin="1"/>
    <cellStyle name="Accent5" xfId="49" builtinId="45" customBuiltin="1"/>
    <cellStyle name="Accent6" xfId="53" builtinId="49" customBuiltin="1"/>
    <cellStyle name="Bordură albă" xfId="13" xr:uid="{00000000-0005-0000-0000-000012000000}"/>
    <cellStyle name="Bun" xfId="24" builtinId="26" customBuiltin="1"/>
    <cellStyle name="Calcul" xfId="29" builtinId="22" customBuiltin="1"/>
    <cellStyle name="Celulă legată" xfId="30" builtinId="24" customBuiltin="1"/>
    <cellStyle name="Dată" xfId="14" xr:uid="{00000000-0005-0000-0000-000003000000}"/>
    <cellStyle name="Eronat" xfId="25" builtinId="27" customBuiltin="1"/>
    <cellStyle name="Greutate" xfId="15" xr:uid="{00000000-0005-0000-0000-000011000000}"/>
    <cellStyle name="Hyperlink" xfId="11" builtinId="8" customBuiltin="1"/>
    <cellStyle name="Hyperlink parcurs" xfId="12" builtinId="9" customBuiltin="1"/>
    <cellStyle name="Ieșire" xfId="28" builtinId="21" customBuiltin="1"/>
    <cellStyle name="Intrare" xfId="27" builtinId="20" customBuiltin="1"/>
    <cellStyle name="Monedă" xfId="21" builtinId="4" customBuiltin="1"/>
    <cellStyle name="Monedă [0]" xfId="22" builtinId="7" customBuiltin="1"/>
    <cellStyle name="Neutru" xfId="26" builtinId="28" customBuiltin="1"/>
    <cellStyle name="Normal" xfId="0" builtinId="0" customBuiltin="1"/>
    <cellStyle name="Notă" xfId="33" builtinId="10" customBuiltin="1"/>
    <cellStyle name="Număr" xfId="16" xr:uid="{00000000-0005-0000-0000-00000B000000}"/>
    <cellStyle name="Oră" xfId="17" xr:uid="{00000000-0005-0000-0000-00000F000000}"/>
    <cellStyle name="Procent" xfId="23" builtinId="5" customBuiltin="1"/>
    <cellStyle name="Text avertisment" xfId="32" builtinId="11" customBuiltin="1"/>
    <cellStyle name="Text explicativ" xfId="34" builtinId="53" customBuiltin="1"/>
    <cellStyle name="Titlu" xfId="18" builtinId="15" customBuiltin="1"/>
    <cellStyle name="Titlu 1" xfId="1" builtinId="16" customBuiltin="1"/>
    <cellStyle name="Titlu 2" xfId="2" builtinId="17" customBuiltin="1"/>
    <cellStyle name="Titlu 3" xfId="3" builtinId="18" customBuiltin="1"/>
    <cellStyle name="Titlu 4" xfId="10" builtinId="19" customBuiltin="1"/>
    <cellStyle name="Titlu bară laterală 1" xfId="7" xr:uid="{00000000-0005-0000-0000-00000C000000}"/>
    <cellStyle name="Titlu bară laterală 2" xfId="8" xr:uid="{00000000-0005-0000-0000-00000D000000}"/>
    <cellStyle name="Titlu bară laterală 3" xfId="9" xr:uid="{00000000-0005-0000-0000-00000E000000}"/>
    <cellStyle name="Total" xfId="35" builtinId="25" customBuiltin="1"/>
    <cellStyle name="Verificare celulă" xfId="31" builtinId="23" customBuiltin="1"/>
    <cellStyle name="Virgulă" xfId="19" builtinId="3" customBuiltin="1"/>
    <cellStyle name="Virgulă [0]" xfId="20" builtinId="6" customBuiltin="1"/>
  </cellStyles>
  <dxfs count="22">
    <dxf>
      <fill>
        <patternFill patternType="none">
          <fgColor indexed="64"/>
          <bgColor indexed="65"/>
        </patternFill>
      </fill>
      <alignment horizontal="left" vertical="center" textRotation="0" wrapText="1"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solid">
          <fgColor indexed="64"/>
          <bgColor theme="1"/>
        </patternFill>
      </fill>
    </dxf>
    <dxf>
      <fill>
        <patternFill patternType="none">
          <fgColor indexed="64"/>
          <bgColor indexed="65"/>
        </patternFill>
      </fill>
      <alignment horizontal="left" vertical="center" textRotation="0" wrapText="1"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1" indent="0" justifyLastLine="0" shrinkToFit="0" readingOrder="0"/>
    </dxf>
    <dxf>
      <numFmt numFmtId="171" formatCode="h:mm;@"/>
      <alignment horizontal="left" vertical="center" textRotation="0" wrapText="0" indent="0" justifyLastLine="0" shrinkToFit="0" readingOrder="0"/>
    </dxf>
    <dxf>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solid">
          <fgColor theme="0" tint="-0.14999847407452621"/>
          <bgColor theme="0" tint="-0.14999847407452621"/>
        </patternFill>
      </fill>
    </dxf>
    <dxf>
      <fill>
        <patternFill patternType="solid">
          <fgColor theme="0" tint="-0.14996795556505021"/>
          <bgColor theme="0" tint="-4.9989318521683403E-2"/>
        </patternFill>
      </fill>
    </dxf>
    <dxf>
      <font>
        <b/>
        <color theme="1"/>
      </font>
    </dxf>
    <dxf>
      <font>
        <b/>
        <color theme="1"/>
      </font>
    </dxf>
    <dxf>
      <font>
        <b/>
        <color theme="1"/>
      </font>
      <border>
        <top style="thin">
          <color theme="1"/>
        </top>
      </border>
    </dxf>
    <dxf>
      <font>
        <b/>
        <color theme="1"/>
      </font>
      <border>
        <bottom style="thin">
          <color theme="1"/>
        </bottom>
      </border>
    </dxf>
    <dxf>
      <font>
        <color theme="1"/>
      </font>
      <border>
        <top style="thin">
          <color theme="1"/>
        </top>
        <bottom style="thin">
          <color theme="1"/>
        </bottom>
      </border>
    </dxf>
  </dxfs>
  <tableStyles count="1" defaultTableStyle="TableStyleMedium2" defaultPivotStyle="PivotStyleMedium11">
    <tableStyle name="Dietă" pivot="0" count="7" xr9:uid="{74D60C63-CCC8-43D7-9DB6-8681D17490F5}">
      <tableStyleElement type="wholeTable" dxfId="21"/>
      <tableStyleElement type="headerRow" dxfId="20"/>
      <tableStyleElement type="totalRow" dxfId="19"/>
      <tableStyleElement type="firstColumn" dxfId="18"/>
      <tableStyleElement type="lastColumn" dxfId="17"/>
      <tableStyleElement type="firstRowStripe" dxfId="16"/>
      <tableStyleElement type="firstColumnStripe" dxfId="1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alcChain" Target="/xl/calcChain.xml" Id="rId8" /><Relationship Type="http://schemas.openxmlformats.org/officeDocument/2006/relationships/worksheet" Target="/xl/worksheets/sheet31.xml" Id="rId3" /><Relationship Type="http://schemas.openxmlformats.org/officeDocument/2006/relationships/sharedStrings" Target="/xl/sharedStrings.xml" Id="rId7" /><Relationship Type="http://schemas.openxmlformats.org/officeDocument/2006/relationships/worksheet" Target="/xl/worksheets/sheet22.xml" Id="rId2" /><Relationship Type="http://schemas.openxmlformats.org/officeDocument/2006/relationships/worksheet" Target="/xl/worksheets/sheet13.xml" Id="rId1" /><Relationship Type="http://schemas.openxmlformats.org/officeDocument/2006/relationships/styles" Target="/xl/styles.xml" Id="rId6" /><Relationship Type="http://schemas.openxmlformats.org/officeDocument/2006/relationships/customXml" Target="/customXml/item3.xml" Id="rId11" /><Relationship Type="http://schemas.openxmlformats.org/officeDocument/2006/relationships/theme" Target="/xl/theme/theme11.xml" Id="rId5" /><Relationship Type="http://schemas.openxmlformats.org/officeDocument/2006/relationships/customXml" Target="/customXml/item22.xml" Id="rId10" /><Relationship Type="http://schemas.openxmlformats.org/officeDocument/2006/relationships/worksheet" Target="/xl/worksheets/sheet44.xml" Id="rId4" /><Relationship Type="http://schemas.openxmlformats.org/officeDocument/2006/relationships/customXml" Target="/customXml/item13.xml" Id="rId9" /></Relationships>
</file>

<file path=xl/charts/_rels/chart11.xml.rels>&#65279;<?xml version="1.0" encoding="utf-8"?><Relationships xmlns="http://schemas.openxmlformats.org/package/2006/relationships"><Relationship Type="http://schemas.microsoft.com/office/2011/relationships/chartColorStyle" Target="/xl/charts/colors1.xml" Id="rId2" /><Relationship Type="http://schemas.microsoft.com/office/2011/relationships/chartStyle" Target="/xl/charts/style1.xml" Id="rId1" /></Relationships>
</file>

<file path=xl/charts/_rels/chart22.xml.rels>&#65279;<?xml version="1.0" encoding="utf-8"?><Relationships xmlns="http://schemas.openxmlformats.org/package/2006/relationships"><Relationship Type="http://schemas.microsoft.com/office/2011/relationships/chartColorStyle" Target="/xl/charts/colors22.xml" Id="rId2" /><Relationship Type="http://schemas.microsoft.com/office/2011/relationships/chartStyle" Target="/xl/charts/style22.xml" Id="rId1" /></Relationships>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o-R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268016215664378E-2"/>
          <c:y val="4.5576902887139108E-2"/>
          <c:w val="0.7283557434868948"/>
          <c:h val="0.7841917760279965"/>
        </c:manualLayout>
      </c:layout>
      <c:barChart>
        <c:barDir val="col"/>
        <c:grouping val="percentStacked"/>
        <c:varyColors val="0"/>
        <c:ser>
          <c:idx val="0"/>
          <c:order val="0"/>
          <c:tx>
            <c:strRef>
              <c:f>'Calcule diagramă'!$I$4</c:f>
              <c:strCache>
                <c:ptCount val="1"/>
                <c:pt idx="0">
                  <c:v>CALORII</c:v>
                </c:pt>
              </c:strCache>
            </c:strRef>
          </c:tx>
          <c:spPr>
            <a:solidFill>
              <a:schemeClr val="accent3">
                <a:lumMod val="75000"/>
              </a:schemeClr>
            </a:solidFill>
            <a:ln>
              <a:noFill/>
            </a:ln>
            <a:effectLst/>
          </c:spPr>
          <c:invertIfNegative val="0"/>
          <c:cat>
            <c:strRef>
              <c:f>'Calcule diagramă'!$E$5:$E$18</c:f>
              <c:strCache>
                <c:ptCount val="14"/>
                <c:pt idx="0">
                  <c:v>MIE</c:v>
                </c:pt>
                <c:pt idx="1">
                  <c:v>MIE</c:v>
                </c:pt>
                <c:pt idx="2">
                  <c:v>JOI</c:v>
                </c:pt>
                <c:pt idx="3">
                  <c:v>JOI</c:v>
                </c:pt>
                <c:pt idx="4">
                  <c:v>JOI</c:v>
                </c:pt>
                <c:pt idx="5">
                  <c:v>JOI</c:v>
                </c:pt>
                <c:pt idx="6">
                  <c:v>VIN</c:v>
                </c:pt>
                <c:pt idx="7">
                  <c:v>VIN</c:v>
                </c:pt>
                <c:pt idx="8">
                  <c:v>VIN</c:v>
                </c:pt>
                <c:pt idx="9">
                  <c:v>VIN</c:v>
                </c:pt>
                <c:pt idx="10">
                  <c:v>SÂM</c:v>
                </c:pt>
                <c:pt idx="11">
                  <c:v>SÂM</c:v>
                </c:pt>
                <c:pt idx="12">
                  <c:v>SÂM</c:v>
                </c:pt>
                <c:pt idx="13">
                  <c:v>LUN</c:v>
                </c:pt>
              </c:strCache>
            </c:strRef>
          </c:cat>
          <c:val>
            <c:numRef>
              <c:f>'Calcule diagramă'!$I$5:$I$18</c:f>
              <c:numCache>
                <c:formatCode>General</c:formatCode>
                <c:ptCount val="14"/>
                <c:pt idx="0">
                  <c:v>283</c:v>
                </c:pt>
                <c:pt idx="1">
                  <c:v>500</c:v>
                </c:pt>
                <c:pt idx="2">
                  <c:v>1</c:v>
                </c:pt>
                <c:pt idx="3">
                  <c:v>10</c:v>
                </c:pt>
                <c:pt idx="4">
                  <c:v>189</c:v>
                </c:pt>
                <c:pt idx="5">
                  <c:v>477</c:v>
                </c:pt>
                <c:pt idx="6">
                  <c:v>1</c:v>
                </c:pt>
                <c:pt idx="7">
                  <c:v>245</c:v>
                </c:pt>
                <c:pt idx="8">
                  <c:v>247</c:v>
                </c:pt>
                <c:pt idx="9">
                  <c:v>456</c:v>
                </c:pt>
                <c:pt idx="10">
                  <c:v>10</c:v>
                </c:pt>
                <c:pt idx="11">
                  <c:v>135</c:v>
                </c:pt>
                <c:pt idx="12">
                  <c:v>184</c:v>
                </c:pt>
                <c:pt idx="13">
                  <c:v>477</c:v>
                </c:pt>
              </c:numCache>
            </c:numRef>
          </c:val>
          <c:extLst>
            <c:ext xmlns:c16="http://schemas.microsoft.com/office/drawing/2014/chart" uri="{C3380CC4-5D6E-409C-BE32-E72D297353CC}">
              <c16:uniqueId val="{00000000-0591-4B2A-858B-F364BF799365}"/>
            </c:ext>
          </c:extLst>
        </c:ser>
        <c:ser>
          <c:idx val="1"/>
          <c:order val="1"/>
          <c:tx>
            <c:strRef>
              <c:f>'Calcule diagramă'!$H$4</c:f>
              <c:strCache>
                <c:ptCount val="1"/>
                <c:pt idx="0">
                  <c:v>CARBOHIDRAȚI</c:v>
                </c:pt>
              </c:strCache>
            </c:strRef>
          </c:tx>
          <c:spPr>
            <a:solidFill>
              <a:schemeClr val="accent2"/>
            </a:solidFill>
            <a:ln>
              <a:noFill/>
            </a:ln>
            <a:effectLst/>
          </c:spPr>
          <c:invertIfNegative val="0"/>
          <c:cat>
            <c:strRef>
              <c:f>'Calcule diagramă'!$E$5:$E$18</c:f>
              <c:strCache>
                <c:ptCount val="14"/>
                <c:pt idx="0">
                  <c:v>MIE</c:v>
                </c:pt>
                <c:pt idx="1">
                  <c:v>MIE</c:v>
                </c:pt>
                <c:pt idx="2">
                  <c:v>JOI</c:v>
                </c:pt>
                <c:pt idx="3">
                  <c:v>JOI</c:v>
                </c:pt>
                <c:pt idx="4">
                  <c:v>JOI</c:v>
                </c:pt>
                <c:pt idx="5">
                  <c:v>JOI</c:v>
                </c:pt>
                <c:pt idx="6">
                  <c:v>VIN</c:v>
                </c:pt>
                <c:pt idx="7">
                  <c:v>VIN</c:v>
                </c:pt>
                <c:pt idx="8">
                  <c:v>VIN</c:v>
                </c:pt>
                <c:pt idx="9">
                  <c:v>VIN</c:v>
                </c:pt>
                <c:pt idx="10">
                  <c:v>SÂM</c:v>
                </c:pt>
                <c:pt idx="11">
                  <c:v>SÂM</c:v>
                </c:pt>
                <c:pt idx="12">
                  <c:v>SÂM</c:v>
                </c:pt>
                <c:pt idx="13">
                  <c:v>LUN</c:v>
                </c:pt>
              </c:strCache>
            </c:strRef>
          </c:cat>
          <c:val>
            <c:numRef>
              <c:f>'Calcule diagramă'!$H$5:$H$18</c:f>
              <c:numCache>
                <c:formatCode>General</c:formatCode>
                <c:ptCount val="14"/>
                <c:pt idx="0">
                  <c:v>46</c:v>
                </c:pt>
                <c:pt idx="1">
                  <c:v>42</c:v>
                </c:pt>
                <c:pt idx="2">
                  <c:v>0</c:v>
                </c:pt>
                <c:pt idx="3">
                  <c:v>10</c:v>
                </c:pt>
                <c:pt idx="4">
                  <c:v>26</c:v>
                </c:pt>
                <c:pt idx="5">
                  <c:v>62</c:v>
                </c:pt>
                <c:pt idx="6">
                  <c:v>0</c:v>
                </c:pt>
                <c:pt idx="7">
                  <c:v>48</c:v>
                </c:pt>
                <c:pt idx="8">
                  <c:v>11</c:v>
                </c:pt>
                <c:pt idx="9">
                  <c:v>64</c:v>
                </c:pt>
                <c:pt idx="10">
                  <c:v>10</c:v>
                </c:pt>
                <c:pt idx="11">
                  <c:v>12.36</c:v>
                </c:pt>
                <c:pt idx="12">
                  <c:v>7</c:v>
                </c:pt>
                <c:pt idx="13">
                  <c:v>62</c:v>
                </c:pt>
              </c:numCache>
            </c:numRef>
          </c:val>
          <c:extLst>
            <c:ext xmlns:c16="http://schemas.microsoft.com/office/drawing/2014/chart" uri="{C3380CC4-5D6E-409C-BE32-E72D297353CC}">
              <c16:uniqueId val="{00000001-0591-4B2A-858B-F364BF799365}"/>
            </c:ext>
          </c:extLst>
        </c:ser>
        <c:ser>
          <c:idx val="2"/>
          <c:order val="2"/>
          <c:tx>
            <c:strRef>
              <c:f>'Calcule diagramă'!$G$4</c:f>
              <c:strCache>
                <c:ptCount val="1"/>
                <c:pt idx="0">
                  <c:v>PROTEINE</c:v>
                </c:pt>
              </c:strCache>
            </c:strRef>
          </c:tx>
          <c:spPr>
            <a:solidFill>
              <a:schemeClr val="bg1">
                <a:lumMod val="65000"/>
              </a:schemeClr>
            </a:solidFill>
            <a:ln>
              <a:noFill/>
            </a:ln>
            <a:effectLst/>
          </c:spPr>
          <c:invertIfNegative val="0"/>
          <c:cat>
            <c:strRef>
              <c:f>'Calcule diagramă'!$E$5:$E$18</c:f>
              <c:strCache>
                <c:ptCount val="14"/>
                <c:pt idx="0">
                  <c:v>MIE</c:v>
                </c:pt>
                <c:pt idx="1">
                  <c:v>MIE</c:v>
                </c:pt>
                <c:pt idx="2">
                  <c:v>JOI</c:v>
                </c:pt>
                <c:pt idx="3">
                  <c:v>JOI</c:v>
                </c:pt>
                <c:pt idx="4">
                  <c:v>JOI</c:v>
                </c:pt>
                <c:pt idx="5">
                  <c:v>JOI</c:v>
                </c:pt>
                <c:pt idx="6">
                  <c:v>VIN</c:v>
                </c:pt>
                <c:pt idx="7">
                  <c:v>VIN</c:v>
                </c:pt>
                <c:pt idx="8">
                  <c:v>VIN</c:v>
                </c:pt>
                <c:pt idx="9">
                  <c:v>VIN</c:v>
                </c:pt>
                <c:pt idx="10">
                  <c:v>SÂM</c:v>
                </c:pt>
                <c:pt idx="11">
                  <c:v>SÂM</c:v>
                </c:pt>
                <c:pt idx="12">
                  <c:v>SÂM</c:v>
                </c:pt>
                <c:pt idx="13">
                  <c:v>LUN</c:v>
                </c:pt>
              </c:strCache>
            </c:strRef>
          </c:cat>
          <c:val>
            <c:numRef>
              <c:f>'Calcule diagramă'!$G$5:$G$18</c:f>
              <c:numCache>
                <c:formatCode>General</c:formatCode>
                <c:ptCount val="14"/>
                <c:pt idx="0">
                  <c:v>18</c:v>
                </c:pt>
                <c:pt idx="1">
                  <c:v>35</c:v>
                </c:pt>
                <c:pt idx="2">
                  <c:v>0</c:v>
                </c:pt>
                <c:pt idx="3">
                  <c:v>2</c:v>
                </c:pt>
                <c:pt idx="4">
                  <c:v>3</c:v>
                </c:pt>
                <c:pt idx="5">
                  <c:v>13.5</c:v>
                </c:pt>
                <c:pt idx="6">
                  <c:v>0</c:v>
                </c:pt>
                <c:pt idx="7">
                  <c:v>10</c:v>
                </c:pt>
                <c:pt idx="8">
                  <c:v>43</c:v>
                </c:pt>
                <c:pt idx="9">
                  <c:v>32</c:v>
                </c:pt>
                <c:pt idx="10">
                  <c:v>2</c:v>
                </c:pt>
                <c:pt idx="11">
                  <c:v>8.81</c:v>
                </c:pt>
                <c:pt idx="12">
                  <c:v>5.43</c:v>
                </c:pt>
                <c:pt idx="13">
                  <c:v>13.5</c:v>
                </c:pt>
              </c:numCache>
            </c:numRef>
          </c:val>
          <c:extLst>
            <c:ext xmlns:c16="http://schemas.microsoft.com/office/drawing/2014/chart" uri="{C3380CC4-5D6E-409C-BE32-E72D297353CC}">
              <c16:uniqueId val="{00000002-0591-4B2A-858B-F364BF799365}"/>
            </c:ext>
          </c:extLst>
        </c:ser>
        <c:ser>
          <c:idx val="3"/>
          <c:order val="3"/>
          <c:tx>
            <c:strRef>
              <c:f>'Calcule diagramă'!$F$4</c:f>
              <c:strCache>
                <c:ptCount val="1"/>
                <c:pt idx="0">
                  <c:v>GRĂSIMI</c:v>
                </c:pt>
              </c:strCache>
            </c:strRef>
          </c:tx>
          <c:spPr>
            <a:solidFill>
              <a:schemeClr val="accent1"/>
            </a:solidFill>
            <a:ln>
              <a:noFill/>
            </a:ln>
            <a:effectLst/>
          </c:spPr>
          <c:invertIfNegative val="0"/>
          <c:cat>
            <c:strRef>
              <c:f>'Calcule diagramă'!$E$5:$E$18</c:f>
              <c:strCache>
                <c:ptCount val="14"/>
                <c:pt idx="0">
                  <c:v>MIE</c:v>
                </c:pt>
                <c:pt idx="1">
                  <c:v>MIE</c:v>
                </c:pt>
                <c:pt idx="2">
                  <c:v>JOI</c:v>
                </c:pt>
                <c:pt idx="3">
                  <c:v>JOI</c:v>
                </c:pt>
                <c:pt idx="4">
                  <c:v>JOI</c:v>
                </c:pt>
                <c:pt idx="5">
                  <c:v>JOI</c:v>
                </c:pt>
                <c:pt idx="6">
                  <c:v>VIN</c:v>
                </c:pt>
                <c:pt idx="7">
                  <c:v>VIN</c:v>
                </c:pt>
                <c:pt idx="8">
                  <c:v>VIN</c:v>
                </c:pt>
                <c:pt idx="9">
                  <c:v>VIN</c:v>
                </c:pt>
                <c:pt idx="10">
                  <c:v>SÂM</c:v>
                </c:pt>
                <c:pt idx="11">
                  <c:v>SÂM</c:v>
                </c:pt>
                <c:pt idx="12">
                  <c:v>SÂM</c:v>
                </c:pt>
                <c:pt idx="13">
                  <c:v>LUN</c:v>
                </c:pt>
              </c:strCache>
            </c:strRef>
          </c:cat>
          <c:val>
            <c:numRef>
              <c:f>'Calcule diagramă'!$F$5:$F$18</c:f>
              <c:numCache>
                <c:formatCode>General</c:formatCode>
                <c:ptCount val="14"/>
                <c:pt idx="0">
                  <c:v>3.5</c:v>
                </c:pt>
                <c:pt idx="1">
                  <c:v>25</c:v>
                </c:pt>
                <c:pt idx="2">
                  <c:v>0</c:v>
                </c:pt>
                <c:pt idx="3">
                  <c:v>10</c:v>
                </c:pt>
                <c:pt idx="4">
                  <c:v>8</c:v>
                </c:pt>
                <c:pt idx="5">
                  <c:v>21</c:v>
                </c:pt>
                <c:pt idx="6">
                  <c:v>0</c:v>
                </c:pt>
                <c:pt idx="7">
                  <c:v>1.5</c:v>
                </c:pt>
                <c:pt idx="8">
                  <c:v>5</c:v>
                </c:pt>
                <c:pt idx="9">
                  <c:v>22</c:v>
                </c:pt>
                <c:pt idx="10">
                  <c:v>10</c:v>
                </c:pt>
                <c:pt idx="11">
                  <c:v>5.51</c:v>
                </c:pt>
                <c:pt idx="12">
                  <c:v>15</c:v>
                </c:pt>
                <c:pt idx="13">
                  <c:v>21</c:v>
                </c:pt>
              </c:numCache>
            </c:numRef>
          </c:val>
          <c:extLst>
            <c:ext xmlns:c16="http://schemas.microsoft.com/office/drawing/2014/chart" uri="{C3380CC4-5D6E-409C-BE32-E72D297353CC}">
              <c16:uniqueId val="{00000003-0591-4B2A-858B-F364BF799365}"/>
            </c:ext>
          </c:extLst>
        </c:ser>
        <c:dLbls>
          <c:showLegendKey val="0"/>
          <c:showVal val="0"/>
          <c:showCatName val="0"/>
          <c:showSerName val="0"/>
          <c:showPercent val="0"/>
          <c:showBubbleSize val="0"/>
        </c:dLbls>
        <c:gapWidth val="90"/>
        <c:overlap val="100"/>
        <c:axId val="492222544"/>
        <c:axId val="492218624"/>
      </c:barChart>
      <c:catAx>
        <c:axId val="492222544"/>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85000"/>
                    <a:lumOff val="15000"/>
                  </a:schemeClr>
                </a:solidFill>
                <a:latin typeface="+mn-lt"/>
                <a:ea typeface="+mn-ea"/>
                <a:cs typeface="+mn-cs"/>
              </a:defRPr>
            </a:pPr>
            <a:endParaRPr lang="ro-RO"/>
          </a:p>
        </c:txPr>
        <c:crossAx val="492218624"/>
        <c:crosses val="autoZero"/>
        <c:auto val="1"/>
        <c:lblAlgn val="ctr"/>
        <c:lblOffset val="100"/>
        <c:noMultiLvlLbl val="0"/>
      </c:catAx>
      <c:valAx>
        <c:axId val="492218624"/>
        <c:scaling>
          <c:orientation val="minMax"/>
        </c:scaling>
        <c:delete val="0"/>
        <c:axPos val="r"/>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1100" b="0" i="0" u="none" strike="noStrike" kern="1200" baseline="0">
                <a:solidFill>
                  <a:schemeClr val="tx1">
                    <a:lumMod val="85000"/>
                    <a:lumOff val="15000"/>
                  </a:schemeClr>
                </a:solidFill>
                <a:latin typeface="+mn-lt"/>
                <a:ea typeface="+mn-ea"/>
                <a:cs typeface="+mn-cs"/>
              </a:defRPr>
            </a:pPr>
            <a:endParaRPr lang="ro-RO"/>
          </a:p>
        </c:txPr>
        <c:crossAx val="492222544"/>
        <c:crosses val="autoZero"/>
        <c:crossBetween val="between"/>
        <c:majorUnit val="0.5"/>
      </c:valAx>
      <c:spPr>
        <a:noFill/>
        <a:ln>
          <a:noFill/>
        </a:ln>
        <a:effectLst/>
      </c:spPr>
    </c:plotArea>
    <c:legend>
      <c:legendPos val="r"/>
      <c:layout>
        <c:manualLayout>
          <c:xMode val="edge"/>
          <c:yMode val="edge"/>
          <c:x val="0.82502646185620243"/>
          <c:y val="0"/>
          <c:w val="0.16493583951438606"/>
          <c:h val="0.98487209098862638"/>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85000"/>
                  <a:lumOff val="15000"/>
                </a:schemeClr>
              </a:solidFill>
              <a:latin typeface="Arial"/>
              <a:ea typeface="Arial"/>
              <a:cs typeface="Arial"/>
            </a:defRPr>
          </a:pPr>
          <a:endParaRPr lang="ro-RO"/>
        </a:p>
      </c:txPr>
    </c:legend>
    <c:plotVisOnly val="1"/>
    <c:dispBlanksAs val="gap"/>
    <c:showDLblsOverMax val="0"/>
  </c:chart>
  <c:spPr>
    <a:noFill/>
    <a:ln w="9525" cap="flat" cmpd="sng" algn="ctr">
      <a:noFill/>
      <a:round/>
    </a:ln>
    <a:effectLst/>
  </c:spPr>
  <c:txPr>
    <a:bodyPr/>
    <a:lstStyle/>
    <a:p>
      <a:pPr>
        <a:defRPr/>
      </a:pPr>
      <a:endParaRPr lang="ro-R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o-R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586106384943088E-2"/>
          <c:y val="7.8232908052268874E-2"/>
          <c:w val="0.72206135665202653"/>
          <c:h val="0.75696071413533206"/>
        </c:manualLayout>
      </c:layout>
      <c:barChart>
        <c:barDir val="col"/>
        <c:grouping val="clustered"/>
        <c:varyColors val="0"/>
        <c:ser>
          <c:idx val="0"/>
          <c:order val="0"/>
          <c:tx>
            <c:strRef>
              <c:f>'Calcule diagramă'!$G$22</c:f>
              <c:strCache>
                <c:ptCount val="1"/>
                <c:pt idx="0">
                  <c:v>CALORII CONSUMATE</c:v>
                </c:pt>
              </c:strCache>
            </c:strRef>
          </c:tx>
          <c:spPr>
            <a:solidFill>
              <a:schemeClr val="accent3">
                <a:lumMod val="75000"/>
              </a:schemeClr>
            </a:solidFill>
            <a:ln>
              <a:noFill/>
            </a:ln>
            <a:effectLst/>
          </c:spPr>
          <c:invertIfNegative val="0"/>
          <c:dLbls>
            <c:dLbl>
              <c:idx val="2"/>
              <c:layout>
                <c:manualLayout>
                  <c:x val="0"/>
                  <c:y val="-4.432132963988921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45C-425B-96CA-1DB742A3984B}"/>
                </c:ext>
              </c:extLst>
            </c:dLbl>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ro-R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'Calcule diagramă'!$D$23:$D$36</c:f>
              <c:numCache>
                <c:formatCode>m/d/yyyy</c:formatCode>
                <c:ptCount val="14"/>
                <c:pt idx="0">
                  <c:v>44929</c:v>
                </c:pt>
                <c:pt idx="1">
                  <c:v>44928</c:v>
                </c:pt>
                <c:pt idx="2">
                  <c:v>44927</c:v>
                </c:pt>
                <c:pt idx="3">
                  <c:v>44926</c:v>
                </c:pt>
                <c:pt idx="4">
                  <c:v>44925</c:v>
                </c:pt>
                <c:pt idx="5">
                  <c:v>44924</c:v>
                </c:pt>
                <c:pt idx="6">
                  <c:v>44923</c:v>
                </c:pt>
                <c:pt idx="7">
                  <c:v>44922</c:v>
                </c:pt>
                <c:pt idx="8">
                  <c:v>44921</c:v>
                </c:pt>
                <c:pt idx="9">
                  <c:v>44920</c:v>
                </c:pt>
                <c:pt idx="10">
                  <c:v>44919</c:v>
                </c:pt>
                <c:pt idx="11">
                  <c:v>44918</c:v>
                </c:pt>
                <c:pt idx="12">
                  <c:v>44917</c:v>
                </c:pt>
                <c:pt idx="13">
                  <c:v>44916</c:v>
                </c:pt>
              </c:numCache>
            </c:numRef>
          </c:cat>
          <c:val>
            <c:numRef>
              <c:f>'Calcule diagramă'!$G$23:$G$36</c:f>
              <c:numCache>
                <c:formatCode>#,#00;;;</c:formatCode>
                <c:ptCount val="14"/>
                <c:pt idx="0">
                  <c:v>195</c:v>
                </c:pt>
                <c:pt idx="1">
                  <c:v>265</c:v>
                </c:pt>
                <c:pt idx="2">
                  <c:v>290</c:v>
                </c:pt>
                <c:pt idx="3">
                  <c:v>320</c:v>
                </c:pt>
                <c:pt idx="4">
                  <c:v>350</c:v>
                </c:pt>
                <c:pt idx="5">
                  <c:v>295</c:v>
                </c:pt>
                <c:pt idx="6">
                  <c:v>270</c:v>
                </c:pt>
                <c:pt idx="7">
                  <c:v>325</c:v>
                </c:pt>
                <c:pt idx="8">
                  <c:v>175</c:v>
                </c:pt>
                <c:pt idx="9">
                  <c:v>335</c:v>
                </c:pt>
                <c:pt idx="10">
                  <c:v>205</c:v>
                </c:pt>
                <c:pt idx="11">
                  <c:v>285</c:v>
                </c:pt>
                <c:pt idx="12">
                  <c:v>125</c:v>
                </c:pt>
                <c:pt idx="13">
                  <c:v>150</c:v>
                </c:pt>
              </c:numCache>
            </c:numRef>
          </c:val>
          <c:extLst>
            <c:ext xmlns:c16="http://schemas.microsoft.com/office/drawing/2014/chart" uri="{C3380CC4-5D6E-409C-BE32-E72D297353CC}">
              <c16:uniqueId val="{00000001-245C-425B-96CA-1DB742A3984B}"/>
            </c:ext>
          </c:extLst>
        </c:ser>
        <c:dLbls>
          <c:showLegendKey val="0"/>
          <c:showVal val="0"/>
          <c:showCatName val="0"/>
          <c:showSerName val="0"/>
          <c:showPercent val="0"/>
          <c:showBubbleSize val="0"/>
        </c:dLbls>
        <c:gapWidth val="90"/>
        <c:axId val="492224112"/>
        <c:axId val="492219016"/>
      </c:barChart>
      <c:lineChart>
        <c:grouping val="standard"/>
        <c:varyColors val="0"/>
        <c:ser>
          <c:idx val="1"/>
          <c:order val="1"/>
          <c:tx>
            <c:strRef>
              <c:f>'Calcule diagramă'!$F$22</c:f>
              <c:strCache>
                <c:ptCount val="1"/>
                <c:pt idx="0">
                  <c:v>DURATA (MINUTE)</c:v>
                </c:pt>
              </c:strCache>
            </c:strRef>
          </c:tx>
          <c:spPr>
            <a:ln w="28575" cap="rnd">
              <a:solidFill>
                <a:schemeClr val="accent1"/>
              </a:solidFill>
              <a:round/>
            </a:ln>
            <a:effectLst/>
          </c:spPr>
          <c:marker>
            <c:symbol val="none"/>
          </c:marker>
          <c:cat>
            <c:multiLvlStrRef>
              <c:f>'Calcule diagramă'!$D$23:$E$36</c:f>
              <c:multiLvlStrCache>
                <c:ptCount val="14"/>
                <c:lvl>
                  <c:pt idx="0">
                    <c:v>MAR</c:v>
                  </c:pt>
                  <c:pt idx="1">
                    <c:v>LUN</c:v>
                  </c:pt>
                  <c:pt idx="2">
                    <c:v>DUM</c:v>
                  </c:pt>
                  <c:pt idx="3">
                    <c:v>SÂM</c:v>
                  </c:pt>
                  <c:pt idx="4">
                    <c:v>VIN</c:v>
                  </c:pt>
                  <c:pt idx="5">
                    <c:v>JOI</c:v>
                  </c:pt>
                  <c:pt idx="6">
                    <c:v>MIE</c:v>
                  </c:pt>
                  <c:pt idx="7">
                    <c:v>MAR</c:v>
                  </c:pt>
                  <c:pt idx="8">
                    <c:v>LUN</c:v>
                  </c:pt>
                  <c:pt idx="9">
                    <c:v>DUM</c:v>
                  </c:pt>
                  <c:pt idx="10">
                    <c:v>SÂM</c:v>
                  </c:pt>
                  <c:pt idx="11">
                    <c:v>VIN</c:v>
                  </c:pt>
                  <c:pt idx="12">
                    <c:v>JOI</c:v>
                  </c:pt>
                  <c:pt idx="13">
                    <c:v>MIE</c:v>
                  </c:pt>
                </c:lvl>
                <c:lvl>
                  <c:pt idx="0">
                    <c:v>03.01.2023</c:v>
                  </c:pt>
                  <c:pt idx="1">
                    <c:v>02.01.2023</c:v>
                  </c:pt>
                  <c:pt idx="2">
                    <c:v>01.01.2023</c:v>
                  </c:pt>
                  <c:pt idx="3">
                    <c:v>31.12.2022</c:v>
                  </c:pt>
                  <c:pt idx="4">
                    <c:v>30.12.2022</c:v>
                  </c:pt>
                  <c:pt idx="5">
                    <c:v>29.12.2022</c:v>
                  </c:pt>
                  <c:pt idx="6">
                    <c:v>28.12.2022</c:v>
                  </c:pt>
                  <c:pt idx="7">
                    <c:v>27.12.2022</c:v>
                  </c:pt>
                  <c:pt idx="8">
                    <c:v>26.12.2022</c:v>
                  </c:pt>
                  <c:pt idx="9">
                    <c:v>25.12.2022</c:v>
                  </c:pt>
                  <c:pt idx="10">
                    <c:v>24.12.2022</c:v>
                  </c:pt>
                  <c:pt idx="11">
                    <c:v>23.12.2022</c:v>
                  </c:pt>
                  <c:pt idx="12">
                    <c:v>22.12.2022</c:v>
                  </c:pt>
                  <c:pt idx="13">
                    <c:v>21.12.2022</c:v>
                  </c:pt>
                </c:lvl>
              </c:multiLvlStrCache>
            </c:multiLvlStrRef>
          </c:cat>
          <c:val>
            <c:numRef>
              <c:f>'Calcule diagramă'!$F$23:$F$36</c:f>
              <c:numCache>
                <c:formatCode>#,#00;;;</c:formatCode>
                <c:ptCount val="14"/>
                <c:pt idx="0">
                  <c:v>20</c:v>
                </c:pt>
                <c:pt idx="1">
                  <c:v>25</c:v>
                </c:pt>
                <c:pt idx="2">
                  <c:v>40</c:v>
                </c:pt>
                <c:pt idx="3">
                  <c:v>35</c:v>
                </c:pt>
                <c:pt idx="4">
                  <c:v>45</c:v>
                </c:pt>
                <c:pt idx="5">
                  <c:v>20</c:v>
                </c:pt>
                <c:pt idx="6">
                  <c:v>40</c:v>
                </c:pt>
                <c:pt idx="7">
                  <c:v>45</c:v>
                </c:pt>
                <c:pt idx="8">
                  <c:v>40</c:v>
                </c:pt>
                <c:pt idx="9">
                  <c:v>30</c:v>
                </c:pt>
                <c:pt idx="10">
                  <c:v>40</c:v>
                </c:pt>
                <c:pt idx="11">
                  <c:v>20</c:v>
                </c:pt>
                <c:pt idx="12">
                  <c:v>25</c:v>
                </c:pt>
                <c:pt idx="13">
                  <c:v>30</c:v>
                </c:pt>
              </c:numCache>
            </c:numRef>
          </c:val>
          <c:smooth val="0"/>
          <c:extLst>
            <c:ext xmlns:c16="http://schemas.microsoft.com/office/drawing/2014/chart" uri="{C3380CC4-5D6E-409C-BE32-E72D297353CC}">
              <c16:uniqueId val="{00000002-245C-425B-96CA-1DB742A3984B}"/>
            </c:ext>
          </c:extLst>
        </c:ser>
        <c:dLbls>
          <c:showLegendKey val="0"/>
          <c:showVal val="0"/>
          <c:showCatName val="0"/>
          <c:showSerName val="0"/>
          <c:showPercent val="0"/>
          <c:showBubbleSize val="0"/>
        </c:dLbls>
        <c:marker val="1"/>
        <c:smooth val="0"/>
        <c:axId val="492224112"/>
        <c:axId val="492219016"/>
      </c:lineChart>
      <c:catAx>
        <c:axId val="492224112"/>
        <c:scaling>
          <c:orientation val="minMax"/>
        </c:scaling>
        <c:delete val="0"/>
        <c:axPos val="b"/>
        <c:numFmt formatCode="m/d/yyyy" sourceLinked="0"/>
        <c:majorTickMark val="out"/>
        <c:minorTickMark val="none"/>
        <c:tickLblPos val="nextTo"/>
        <c:spPr>
          <a:noFill/>
          <a:ln w="9525" cap="flat" cmpd="sng" algn="ctr">
            <a:solidFill>
              <a:schemeClr val="tx1">
                <a:lumMod val="15000"/>
                <a:lumOff val="85000"/>
              </a:schemeClr>
            </a:solidFill>
            <a:round/>
          </a:ln>
          <a:effectLst/>
        </c:spPr>
        <c:txPr>
          <a:bodyPr rot="-2100000" spcFirstLastPara="1" vertOverflow="ellipsis"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ro-RO"/>
          </a:p>
        </c:txPr>
        <c:crossAx val="492219016"/>
        <c:crosses val="autoZero"/>
        <c:auto val="0"/>
        <c:lblAlgn val="ctr"/>
        <c:lblOffset val="100"/>
        <c:noMultiLvlLbl val="1"/>
      </c:catAx>
      <c:valAx>
        <c:axId val="492219016"/>
        <c:scaling>
          <c:orientation val="minMax"/>
        </c:scaling>
        <c:delete val="0"/>
        <c:axPos val="l"/>
        <c:majorGridlines>
          <c:spPr>
            <a:ln w="9525" cap="flat" cmpd="sng" algn="ctr">
              <a:solidFill>
                <a:schemeClr val="bg1">
                  <a:lumMod val="65000"/>
                </a:schemeClr>
              </a:solidFill>
              <a:round/>
            </a:ln>
            <a:effectLst/>
          </c:spPr>
        </c:majorGridlines>
        <c:minorGridlines>
          <c:spPr>
            <a:ln w="9525" cap="flat" cmpd="sng" algn="ctr">
              <a:solidFill>
                <a:schemeClr val="bg1">
                  <a:lumMod val="85000"/>
                </a:schemeClr>
              </a:solidFill>
              <a:round/>
            </a:ln>
            <a:effectLst/>
          </c:spPr>
        </c:minorGridlines>
        <c:numFmt formatCode="#,#00;;;" sourceLinked="1"/>
        <c:majorTickMark val="in"/>
        <c:minorTickMark val="none"/>
        <c:tickLblPos val="nextTo"/>
        <c:spPr>
          <a:noFill/>
          <a:ln>
            <a:solidFill>
              <a:schemeClr val="accent1"/>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ro-RO"/>
          </a:p>
        </c:txPr>
        <c:crossAx val="492224112"/>
        <c:crosses val="autoZero"/>
        <c:crossBetween val="between"/>
      </c:valAx>
      <c:spPr>
        <a:noFill/>
        <a:ln>
          <a:noFill/>
        </a:ln>
        <a:effectLst/>
      </c:spPr>
    </c:plotArea>
    <c:legend>
      <c:legendPos val="tr"/>
      <c:layout>
        <c:manualLayout>
          <c:xMode val="edge"/>
          <c:yMode val="edge"/>
          <c:x val="0.78222327472223863"/>
          <c:y val="7.6196618938165192E-2"/>
          <c:w val="0.21273472394898005"/>
          <c:h val="0.19608938656100583"/>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a:ea typeface="Arial"/>
              <a:cs typeface="Arial"/>
            </a:defRPr>
          </a:pPr>
          <a:endParaRPr lang="ro-RO"/>
        </a:p>
      </c:txPr>
    </c:legend>
    <c:plotVisOnly val="0"/>
    <c:dispBlanksAs val="gap"/>
    <c:showDLblsOverMax val="0"/>
  </c:chart>
  <c:spPr>
    <a:noFill/>
    <a:ln w="9525" cap="flat" cmpd="sng" algn="ctr">
      <a:noFill/>
      <a:round/>
    </a:ln>
    <a:effectLst/>
  </c:spPr>
  <c:txPr>
    <a:bodyPr/>
    <a:lstStyle/>
    <a:p>
      <a:pPr>
        <a:defRPr sz="1100"/>
      </a:pPr>
      <a:endParaRPr lang="ro-RO"/>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3.xml.rels>&#65279;<?xml version="1.0" encoding="utf-8"?><Relationships xmlns="http://schemas.openxmlformats.org/package/2006/relationships"><Relationship Type="http://schemas.openxmlformats.org/officeDocument/2006/relationships/chart" Target="/xl/charts/chart11.xml" Id="rId3" /><Relationship Type="http://schemas.openxmlformats.org/officeDocument/2006/relationships/chart" Target="/xl/charts/chart22.xml" Id="rId4" /><Relationship Type="http://schemas.openxmlformats.org/officeDocument/2006/relationships/hyperlink" Target="#'DIET&#258;'!A1" TargetMode="External" Id="rId2" /><Relationship Type="http://schemas.openxmlformats.org/officeDocument/2006/relationships/hyperlink" Target="#'EXERCI&#538;II'!A1" TargetMode="External" Id="rId1" /></Relationships>
</file>

<file path=xl/drawings/_rels/drawing22.xml.rels>&#65279;<?xml version="1.0" encoding="utf-8"?><Relationships xmlns="http://schemas.openxmlformats.org/package/2006/relationships"><Relationship Type="http://schemas.openxmlformats.org/officeDocument/2006/relationships/hyperlink" Target="#'EXERCI&#538;II'!A1" TargetMode="External" Id="rId2" /><Relationship Type="http://schemas.openxmlformats.org/officeDocument/2006/relationships/hyperlink" Target="#'OBIECTIVE'!A1" TargetMode="External" Id="rId1" /></Relationships>
</file>

<file path=xl/drawings/_rels/drawing31.xml.rels>&#65279;<?xml version="1.0" encoding="utf-8"?><Relationships xmlns="http://schemas.openxmlformats.org/package/2006/relationships"><Relationship Type="http://schemas.openxmlformats.org/officeDocument/2006/relationships/hyperlink" Target="#'OBIECTIVE'!A1" TargetMode="External" Id="rId2" /><Relationship Type="http://schemas.openxmlformats.org/officeDocument/2006/relationships/hyperlink" Target="#'DIET&#258;'!A1" TargetMode="External" Id="rId1" /></Relationships>
</file>

<file path=xl/drawings/drawing13.xml><?xml version="1.0" encoding="utf-8"?>
<xdr:wsDr xmlns:xdr="http://schemas.openxmlformats.org/drawingml/2006/spreadsheetDrawing" xmlns:a="http://schemas.openxmlformats.org/drawingml/2006/main">
  <xdr:twoCellAnchor editAs="oneCell">
    <xdr:from>
      <xdr:col>9</xdr:col>
      <xdr:colOff>200025</xdr:colOff>
      <xdr:row>0</xdr:row>
      <xdr:rowOff>85725</xdr:rowOff>
    </xdr:from>
    <xdr:to>
      <xdr:col>9</xdr:col>
      <xdr:colOff>657225</xdr:colOff>
      <xdr:row>0</xdr:row>
      <xdr:rowOff>390524</xdr:rowOff>
    </xdr:to>
    <xdr:sp macro="" textlink="">
      <xdr:nvSpPr>
        <xdr:cNvPr id="2" name="Exerciții" descr="Butonul de navigare Exerciții">
          <a:hlinkClick xmlns:r="http://schemas.openxmlformats.org/officeDocument/2006/relationships" r:id="rId1" tooltip="Selectați pentru a vizualiza foaia de lucru Exerciții"/>
          <a:extLst>
            <a:ext uri="{FF2B5EF4-FFF2-40B4-BE49-F238E27FC236}">
              <a16:creationId xmlns:a16="http://schemas.microsoft.com/office/drawing/2014/main" id="{00000000-0008-0000-0000-000002000000}"/>
            </a:ext>
          </a:extLst>
        </xdr:cNvPr>
        <xdr:cNvSpPr/>
      </xdr:nvSpPr>
      <xdr:spPr>
        <a:xfrm>
          <a:off x="8077200" y="85725"/>
          <a:ext cx="457200" cy="304799"/>
        </a:xfrm>
        <a:prstGeom prst="rect">
          <a:avLst/>
        </a:prstGeom>
        <a:solidFill>
          <a:schemeClr val="tx1">
            <a:lumMod val="75000"/>
            <a:lumOff val="2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rtl="0"/>
          <a:r>
            <a:rPr lang="ro">
              <a:solidFill>
                <a:schemeClr val="bg1"/>
              </a:solidFill>
              <a:latin typeface="Arial Black" panose="020B0A04020102020204" pitchFamily="34" charset="0"/>
            </a:rPr>
            <a:t>&lt;</a:t>
          </a:r>
        </a:p>
      </xdr:txBody>
    </xdr:sp>
    <xdr:clientData fPrintsWithSheet="0"/>
  </xdr:twoCellAnchor>
  <xdr:twoCellAnchor editAs="oneCell">
    <xdr:from>
      <xdr:col>10</xdr:col>
      <xdr:colOff>180975</xdr:colOff>
      <xdr:row>0</xdr:row>
      <xdr:rowOff>85725</xdr:rowOff>
    </xdr:from>
    <xdr:to>
      <xdr:col>10</xdr:col>
      <xdr:colOff>638175</xdr:colOff>
      <xdr:row>0</xdr:row>
      <xdr:rowOff>390524</xdr:rowOff>
    </xdr:to>
    <xdr:sp macro="" textlink="">
      <xdr:nvSpPr>
        <xdr:cNvPr id="3" name="Dietă" descr="Butonul de navigare Dietă">
          <a:hlinkClick xmlns:r="http://schemas.openxmlformats.org/officeDocument/2006/relationships" r:id="rId2" tooltip="Selectați pentru a vizualiza foaia de lucru Dietă"/>
          <a:extLst>
            <a:ext uri="{FF2B5EF4-FFF2-40B4-BE49-F238E27FC236}">
              <a16:creationId xmlns:a16="http://schemas.microsoft.com/office/drawing/2014/main" id="{00000000-0008-0000-0000-000003000000}"/>
            </a:ext>
          </a:extLst>
        </xdr:cNvPr>
        <xdr:cNvSpPr/>
      </xdr:nvSpPr>
      <xdr:spPr>
        <a:xfrm>
          <a:off x="8867775" y="85725"/>
          <a:ext cx="457200" cy="304799"/>
        </a:xfrm>
        <a:prstGeom prst="rect">
          <a:avLst/>
        </a:prstGeom>
        <a:solidFill>
          <a:schemeClr val="tx1">
            <a:lumMod val="75000"/>
            <a:lumOff val="2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rtl="0"/>
          <a:r>
            <a:rPr lang="ro" sz="1100" b="0">
              <a:solidFill>
                <a:schemeClr val="bg1"/>
              </a:solidFill>
              <a:latin typeface="Arial Black" panose="020B0A04020102020204" pitchFamily="34" charset="0"/>
            </a:rPr>
            <a:t>&gt;</a:t>
          </a:r>
        </a:p>
      </xdr:txBody>
    </xdr:sp>
    <xdr:clientData fPrintsWithSheet="0"/>
  </xdr:twoCellAnchor>
  <xdr:twoCellAnchor editAs="oneCell">
    <xdr:from>
      <xdr:col>2</xdr:col>
      <xdr:colOff>38100</xdr:colOff>
      <xdr:row>3</xdr:row>
      <xdr:rowOff>38101</xdr:rowOff>
    </xdr:from>
    <xdr:to>
      <xdr:col>10</xdr:col>
      <xdr:colOff>790575</xdr:colOff>
      <xdr:row>5</xdr:row>
      <xdr:rowOff>542926</xdr:rowOff>
    </xdr:to>
    <xdr:graphicFrame macro="">
      <xdr:nvGraphicFramePr>
        <xdr:cNvPr id="19" name="diagAnalizăDietă" descr="Diagramă cu bare stivuite 100% afișând ultimele 14 zile de intrări de dietă, inclusiv grăsimi, proteine, carbohidrați și calorii">
          <a:extLst>
            <a:ext uri="{FF2B5EF4-FFF2-40B4-BE49-F238E27FC236}">
              <a16:creationId xmlns:a16="http://schemas.microsoft.com/office/drawing/2014/main" id="{00000000-0008-0000-00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xdr:col>
      <xdr:colOff>28575</xdr:colOff>
      <xdr:row>7</xdr:row>
      <xdr:rowOff>1</xdr:rowOff>
    </xdr:from>
    <xdr:to>
      <xdr:col>10</xdr:col>
      <xdr:colOff>809624</xdr:colOff>
      <xdr:row>13</xdr:row>
      <xdr:rowOff>561976</xdr:rowOff>
    </xdr:to>
    <xdr:graphicFrame macro="">
      <xdr:nvGraphicFramePr>
        <xdr:cNvPr id="21" name="diagAnalizăExerciții" descr="Diagramă cu linii și coloană grupată afișând caloriile consumate și durata în minute pentru ultimele 14 intrări de exerciții">
          <a:extLst>
            <a:ext uri="{FF2B5EF4-FFF2-40B4-BE49-F238E27FC236}">
              <a16:creationId xmlns:a16="http://schemas.microsoft.com/office/drawing/2014/main" id="{00000000-0008-0000-00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oneCell">
    <xdr:from>
      <xdr:col>6</xdr:col>
      <xdr:colOff>295275</xdr:colOff>
      <xdr:row>0</xdr:row>
      <xdr:rowOff>66675</xdr:rowOff>
    </xdr:from>
    <xdr:to>
      <xdr:col>6</xdr:col>
      <xdr:colOff>752475</xdr:colOff>
      <xdr:row>0</xdr:row>
      <xdr:rowOff>371474</xdr:rowOff>
    </xdr:to>
    <xdr:sp macro="" textlink="">
      <xdr:nvSpPr>
        <xdr:cNvPr id="2" name="Obiective" descr="Buton de navigare Obiective">
          <a:hlinkClick xmlns:r="http://schemas.openxmlformats.org/officeDocument/2006/relationships" r:id="rId1" tooltip="Selectați pentru a vizualiza foaia de lucru Obiective"/>
          <a:extLst>
            <a:ext uri="{FF2B5EF4-FFF2-40B4-BE49-F238E27FC236}">
              <a16:creationId xmlns:a16="http://schemas.microsoft.com/office/drawing/2014/main" id="{00000000-0008-0000-0100-000002000000}"/>
            </a:ext>
          </a:extLst>
        </xdr:cNvPr>
        <xdr:cNvSpPr/>
      </xdr:nvSpPr>
      <xdr:spPr>
        <a:xfrm>
          <a:off x="5953125" y="66675"/>
          <a:ext cx="457200" cy="304799"/>
        </a:xfrm>
        <a:prstGeom prst="rect">
          <a:avLst/>
        </a:prstGeom>
        <a:solidFill>
          <a:schemeClr val="tx1">
            <a:lumMod val="75000"/>
            <a:lumOff val="2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rtl="0"/>
          <a:r>
            <a:rPr lang="ro" sz="1100" b="0">
              <a:solidFill>
                <a:schemeClr val="bg1"/>
              </a:solidFill>
              <a:latin typeface="Arial Black" panose="020B0A04020102020204" pitchFamily="34" charset="0"/>
            </a:rPr>
            <a:t>&lt;</a:t>
          </a:r>
        </a:p>
      </xdr:txBody>
    </xdr:sp>
    <xdr:clientData fPrintsWithSheet="0"/>
  </xdr:twoCellAnchor>
  <xdr:twoCellAnchor editAs="oneCell">
    <xdr:from>
      <xdr:col>7</xdr:col>
      <xdr:colOff>276225</xdr:colOff>
      <xdr:row>0</xdr:row>
      <xdr:rowOff>66675</xdr:rowOff>
    </xdr:from>
    <xdr:to>
      <xdr:col>7</xdr:col>
      <xdr:colOff>733425</xdr:colOff>
      <xdr:row>0</xdr:row>
      <xdr:rowOff>371474</xdr:rowOff>
    </xdr:to>
    <xdr:sp macro="" textlink="">
      <xdr:nvSpPr>
        <xdr:cNvPr id="3" name="Exerciții" descr="Butonul de navigare Exerciții">
          <a:hlinkClick xmlns:r="http://schemas.openxmlformats.org/officeDocument/2006/relationships" r:id="rId2" tooltip="Selectați pentru a vizualiza foaia de lucru Exerciții"/>
          <a:extLst>
            <a:ext uri="{FF2B5EF4-FFF2-40B4-BE49-F238E27FC236}">
              <a16:creationId xmlns:a16="http://schemas.microsoft.com/office/drawing/2014/main" id="{00000000-0008-0000-0100-000003000000}"/>
            </a:ext>
          </a:extLst>
        </xdr:cNvPr>
        <xdr:cNvSpPr/>
      </xdr:nvSpPr>
      <xdr:spPr>
        <a:xfrm>
          <a:off x="6896100" y="66675"/>
          <a:ext cx="457200" cy="304799"/>
        </a:xfrm>
        <a:prstGeom prst="rect">
          <a:avLst/>
        </a:prstGeom>
        <a:solidFill>
          <a:schemeClr val="tx1">
            <a:lumMod val="75000"/>
            <a:lumOff val="2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rtl="0"/>
          <a:r>
            <a:rPr lang="ro" sz="1100" b="0">
              <a:solidFill>
                <a:schemeClr val="bg1"/>
              </a:solidFill>
              <a:latin typeface="Arial Black" panose="020B0A04020102020204" pitchFamily="34" charset="0"/>
            </a:rPr>
            <a:t>&gt;</a:t>
          </a:r>
        </a:p>
      </xdr:txBody>
    </xdr:sp>
    <xdr:clientData fPrintsWithSheet="0"/>
  </xdr:twoCellAnchor>
</xdr:wsDr>
</file>

<file path=xl/drawings/drawing31.xml><?xml version="1.0" encoding="utf-8"?>
<xdr:wsDr xmlns:xdr="http://schemas.openxmlformats.org/drawingml/2006/spreadsheetDrawing" xmlns:a="http://schemas.openxmlformats.org/drawingml/2006/main">
  <xdr:twoCellAnchor editAs="oneCell">
    <xdr:from>
      <xdr:col>5</xdr:col>
      <xdr:colOff>257175</xdr:colOff>
      <xdr:row>0</xdr:row>
      <xdr:rowOff>109538</xdr:rowOff>
    </xdr:from>
    <xdr:to>
      <xdr:col>5</xdr:col>
      <xdr:colOff>714375</xdr:colOff>
      <xdr:row>0</xdr:row>
      <xdr:rowOff>414337</xdr:rowOff>
    </xdr:to>
    <xdr:sp macro="" textlink="">
      <xdr:nvSpPr>
        <xdr:cNvPr id="2" name="Dietă" descr="Butonul de navigare Dietă">
          <a:hlinkClick xmlns:r="http://schemas.openxmlformats.org/officeDocument/2006/relationships" r:id="rId1" tooltip="Selectați pentru a vizualiza foaia de lucru Dietă"/>
          <a:extLst>
            <a:ext uri="{FF2B5EF4-FFF2-40B4-BE49-F238E27FC236}">
              <a16:creationId xmlns:a16="http://schemas.microsoft.com/office/drawing/2014/main" id="{00000000-0008-0000-0200-000002000000}"/>
            </a:ext>
          </a:extLst>
        </xdr:cNvPr>
        <xdr:cNvSpPr/>
      </xdr:nvSpPr>
      <xdr:spPr>
        <a:xfrm>
          <a:off x="7648575" y="109538"/>
          <a:ext cx="457200" cy="304799"/>
        </a:xfrm>
        <a:prstGeom prst="rect">
          <a:avLst/>
        </a:prstGeom>
        <a:solidFill>
          <a:schemeClr val="tx1">
            <a:lumMod val="75000"/>
            <a:lumOff val="2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rtl="0"/>
          <a:r>
            <a:rPr lang="ro" sz="1100" b="0">
              <a:solidFill>
                <a:schemeClr val="bg1"/>
              </a:solidFill>
              <a:latin typeface="Arial Black" panose="020B0A04020102020204" pitchFamily="34" charset="0"/>
            </a:rPr>
            <a:t>&lt;</a:t>
          </a:r>
        </a:p>
      </xdr:txBody>
    </xdr:sp>
    <xdr:clientData fPrintsWithSheet="0"/>
  </xdr:twoCellAnchor>
  <xdr:twoCellAnchor editAs="oneCell">
    <xdr:from>
      <xdr:col>6</xdr:col>
      <xdr:colOff>276225</xdr:colOff>
      <xdr:row>0</xdr:row>
      <xdr:rowOff>109538</xdr:rowOff>
    </xdr:from>
    <xdr:to>
      <xdr:col>6</xdr:col>
      <xdr:colOff>733425</xdr:colOff>
      <xdr:row>0</xdr:row>
      <xdr:rowOff>414337</xdr:rowOff>
    </xdr:to>
    <xdr:sp macro="" textlink="">
      <xdr:nvSpPr>
        <xdr:cNvPr id="3" name="Obiective" descr="Buton de navigare Obiective">
          <a:hlinkClick xmlns:r="http://schemas.openxmlformats.org/officeDocument/2006/relationships" r:id="rId2" tooltip="Selectați pentru a vizualiza foaia de lucru Obiective"/>
          <a:extLst>
            <a:ext uri="{FF2B5EF4-FFF2-40B4-BE49-F238E27FC236}">
              <a16:creationId xmlns:a16="http://schemas.microsoft.com/office/drawing/2014/main" id="{00000000-0008-0000-0200-000003000000}"/>
            </a:ext>
          </a:extLst>
        </xdr:cNvPr>
        <xdr:cNvSpPr/>
      </xdr:nvSpPr>
      <xdr:spPr>
        <a:xfrm>
          <a:off x="8629650" y="109538"/>
          <a:ext cx="457200" cy="304799"/>
        </a:xfrm>
        <a:prstGeom prst="rect">
          <a:avLst/>
        </a:prstGeom>
        <a:solidFill>
          <a:schemeClr val="tx1">
            <a:lumMod val="75000"/>
            <a:lumOff val="2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rtl="0"/>
          <a:r>
            <a:rPr lang="ro" sz="1100" b="0">
              <a:solidFill>
                <a:schemeClr val="bg1"/>
              </a:solidFill>
              <a:latin typeface="Arial Black" panose="020B0A04020102020204" pitchFamily="34" charset="0"/>
            </a:rPr>
            <a:t>&gt;</a:t>
          </a:r>
        </a:p>
      </xdr:txBody>
    </xdr:sp>
    <xdr:clientData fPrintsWithSheet="0"/>
  </xdr:twoCellAnchor>
</xdr:wsDr>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ietă" displayName="Dietă" ref="B3:I19" totalsRowShown="0" dataDxfId="14">
  <autoFilter ref="B3:I19" xr:uid="{00000000-0009-0000-0100-000001000000}"/>
  <tableColumns count="8">
    <tableColumn id="1" xr3:uid="{00000000-0010-0000-0000-000001000000}" name="DATA" dataDxfId="13" dataCellStyle="Dată"/>
    <tableColumn id="2" xr3:uid="{00000000-0010-0000-0000-000002000000}" name="ORA" dataDxfId="12" dataCellStyle="Oră"/>
    <tableColumn id="3" xr3:uid="{00000000-0010-0000-0000-000003000000}" name="DESCRIERE" dataDxfId="11"/>
    <tableColumn id="4" xr3:uid="{00000000-0010-0000-0000-000004000000}" name="CALORII" dataDxfId="10" dataCellStyle="Număr"/>
    <tableColumn id="5" xr3:uid="{00000000-0010-0000-0000-000005000000}" name="CARBOHIDRAȚI" dataDxfId="9" dataCellStyle="Număr"/>
    <tableColumn id="6" xr3:uid="{00000000-0010-0000-0000-000006000000}" name="PROTEINE" dataDxfId="8" dataCellStyle="Număr"/>
    <tableColumn id="7" xr3:uid="{00000000-0010-0000-0000-000007000000}" name="GRĂSIMI" dataDxfId="7" dataCellStyle="Număr"/>
    <tableColumn id="8" xr3:uid="{00000000-0010-0000-0000-000008000000}" name="NOTE" dataDxfId="6"/>
  </tableColumns>
  <tableStyleInfo name="Dietă" showFirstColumn="0" showLastColumn="0" showRowStripes="1" showColumnStripes="0"/>
  <extLst>
    <ext xmlns:x14="http://schemas.microsoft.com/office/spreadsheetml/2009/9/main" uri="{504A1905-F514-4f6f-8877-14C23A59335A}">
      <x14:table altTextSummary="Introduceți informații despre dietă, cum ar fi data, ora, descrierea, calorii, carbohidrați, proteine, grăsimi și orice alte note"/>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Exerciții" displayName="Exerciții" ref="B3:E20" totalsRowShown="0" headerRowDxfId="5" dataDxfId="4">
  <autoFilter ref="B3:E20" xr:uid="{00000000-0009-0000-0100-000002000000}"/>
  <tableColumns count="4">
    <tableColumn id="1" xr3:uid="{00000000-0010-0000-0100-000001000000}" name="DATA" dataDxfId="3" dataCellStyle="Dată"/>
    <tableColumn id="2" xr3:uid="{00000000-0010-0000-0100-000002000000}" name="DURATA (MINUTE)" dataDxfId="2" dataCellStyle="Număr"/>
    <tableColumn id="3" xr3:uid="{00000000-0010-0000-0100-000003000000}" name="CALORII CONSUMATE" dataDxfId="1" dataCellStyle="Număr"/>
    <tableColumn id="4" xr3:uid="{00000000-0010-0000-0100-000004000000}" name="NOTE" dataDxfId="0"/>
  </tableColumns>
  <tableStyleInfo name="Dietă" showFirstColumn="0" showLastColumn="0" showRowStripes="1" showColumnStripes="0"/>
  <extLst>
    <ext xmlns:x14="http://schemas.microsoft.com/office/spreadsheetml/2009/9/main" uri="{504A1905-F514-4f6f-8877-14C23A59335A}">
      <x14:table altTextSummary="Introduceți informații despre exerciții precum data, durata, caloriile consumate și orice alte note"/>
    </ext>
  </extLst>
</table>
</file>

<file path=xl/theme/theme11.xml><?xml version="1.0" encoding="utf-8"?>
<a:theme xmlns:a="http://schemas.openxmlformats.org/drawingml/2006/main" name="Office Theme">
  <a:themeElements>
    <a:clrScheme name="Diet and exercise journal">
      <a:dk1>
        <a:srgbClr val="000000"/>
      </a:dk1>
      <a:lt1>
        <a:srgbClr val="FFFFFF"/>
      </a:lt1>
      <a:dk2>
        <a:srgbClr val="284C5F"/>
      </a:dk2>
      <a:lt2>
        <a:srgbClr val="F0F0F0"/>
      </a:lt2>
      <a:accent1>
        <a:srgbClr val="90CF47"/>
      </a:accent1>
      <a:accent2>
        <a:srgbClr val="1EAA91"/>
      </a:accent2>
      <a:accent3>
        <a:srgbClr val="1E8496"/>
      </a:accent3>
      <a:accent4>
        <a:srgbClr val="AD639E"/>
      </a:accent4>
      <a:accent5>
        <a:srgbClr val="CF5539"/>
      </a:accent5>
      <a:accent6>
        <a:srgbClr val="E9A339"/>
      </a:accent6>
      <a:hlink>
        <a:srgbClr val="1E8496"/>
      </a:hlink>
      <a:folHlink>
        <a:srgbClr val="AD639E"/>
      </a:folHlink>
    </a:clrScheme>
    <a:fontScheme name="Arial Black-Arial">
      <a:majorFont>
        <a:latin typeface="Arial Black" panose="020B0A04020102020204"/>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&#65279;<?xml version="1.0" encoding="utf-8"?><Relationships xmlns="http://schemas.openxmlformats.org/package/2006/relationships"><Relationship Type="http://schemas.openxmlformats.org/officeDocument/2006/relationships/drawing" Target="/xl/drawings/drawing13.xml" Id="rId2" /><Relationship Type="http://schemas.openxmlformats.org/officeDocument/2006/relationships/printerSettings" Target="/xl/printerSettings/printerSettings13.bin" Id="rId1" /></Relationships>
</file>

<file path=xl/worksheets/_rels/sheet22.xml.rels>&#65279;<?xml version="1.0" encoding="utf-8"?><Relationships xmlns="http://schemas.openxmlformats.org/package/2006/relationships"><Relationship Type="http://schemas.openxmlformats.org/officeDocument/2006/relationships/table" Target="/xl/tables/table12.xml" Id="rId3" /><Relationship Type="http://schemas.openxmlformats.org/officeDocument/2006/relationships/drawing" Target="/xl/drawings/drawing22.xml" Id="rId2" /><Relationship Type="http://schemas.openxmlformats.org/officeDocument/2006/relationships/printerSettings" Target="/xl/printerSettings/printerSettings22.bin" Id="rId1" /></Relationships>
</file>

<file path=xl/worksheets/_rels/sheet31.xml.rels>&#65279;<?xml version="1.0" encoding="utf-8"?><Relationships xmlns="http://schemas.openxmlformats.org/package/2006/relationships"><Relationship Type="http://schemas.openxmlformats.org/officeDocument/2006/relationships/table" Target="/xl/tables/table21.xml" Id="rId3" /><Relationship Type="http://schemas.openxmlformats.org/officeDocument/2006/relationships/drawing" Target="/xl/drawings/drawing31.xml" Id="rId2" /><Relationship Type="http://schemas.openxmlformats.org/officeDocument/2006/relationships/printerSettings" Target="/xl/printerSettings/printerSettings31.bin" Id="rId1" /></Relationships>
</file>

<file path=xl/worksheets/_rels/sheet44.xml.rels>&#65279;<?xml version="1.0" encoding="utf-8"?><Relationships xmlns="http://schemas.openxmlformats.org/package/2006/relationships"><Relationship Type="http://schemas.openxmlformats.org/officeDocument/2006/relationships/printerSettings" Target="/xl/printerSettings/printerSettings44.bin" Id="rId2" /><Relationship Type="http://schemas.openxmlformats.org/officeDocument/2006/relationships/externalLinkPath" Target="file:///C:\Users\ABC%20Work\Dropbox\Development\AccessibilityTask_Excel\21-30\TF04036851_Diet%20and%20exercise%20journal_MZM_v2.xltx" TargetMode="External" Id="rId1" /></Relationships>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autoPageBreaks="0" fitToPage="1"/>
  </sheetPr>
  <dimension ref="B1:K14"/>
  <sheetViews>
    <sheetView showGridLines="0" tabSelected="1" zoomScaleNormal="100" workbookViewId="0"/>
  </sheetViews>
  <sheetFormatPr defaultRowHeight="14.25" x14ac:dyDescent="0.2"/>
  <cols>
    <col min="1" max="1" width="2.625" customWidth="1"/>
    <col min="2" max="2" width="35.625" style="32" customWidth="1"/>
    <col min="3" max="3" width="16.375" customWidth="1"/>
    <col min="4" max="9" width="10.375" customWidth="1"/>
    <col min="10" max="11" width="10.625" customWidth="1"/>
    <col min="12" max="12" width="2.625" customWidth="1"/>
  </cols>
  <sheetData>
    <row r="1" spans="2:11" ht="36.75" x14ac:dyDescent="0.7">
      <c r="B1" s="29">
        <f ca="1">TODAY()</f>
        <v>44909</v>
      </c>
      <c r="C1" s="22" t="s">
        <v>7</v>
      </c>
      <c r="D1" s="22"/>
      <c r="E1" s="22"/>
      <c r="F1" s="22"/>
      <c r="G1" s="22"/>
      <c r="H1" s="22"/>
      <c r="I1" s="22"/>
      <c r="J1" s="24" t="s">
        <v>11</v>
      </c>
      <c r="K1" s="24" t="s">
        <v>12</v>
      </c>
    </row>
    <row r="2" spans="2:11" ht="45" customHeight="1" x14ac:dyDescent="0.2">
      <c r="B2" s="28" t="s">
        <v>0</v>
      </c>
      <c r="C2" s="1" t="s">
        <v>8</v>
      </c>
    </row>
    <row r="3" spans="2:11" ht="30" customHeight="1" x14ac:dyDescent="0.5">
      <c r="B3" s="30">
        <f ca="1">DataDeÎnceput+121</f>
        <v>45030</v>
      </c>
      <c r="C3" s="15" t="s">
        <v>9</v>
      </c>
      <c r="D3" s="15"/>
      <c r="E3" s="15"/>
      <c r="F3" s="15"/>
      <c r="G3" s="15"/>
      <c r="H3" s="15"/>
      <c r="I3" s="15"/>
      <c r="J3" s="15"/>
      <c r="K3" s="15"/>
    </row>
    <row r="4" spans="2:11" ht="45" customHeight="1" x14ac:dyDescent="0.2">
      <c r="B4" s="28" t="s">
        <v>1</v>
      </c>
    </row>
    <row r="5" spans="2:11" ht="36.75" customHeight="1" x14ac:dyDescent="0.5">
      <c r="B5" s="23">
        <v>220</v>
      </c>
    </row>
    <row r="6" spans="2:11" ht="45" customHeight="1" x14ac:dyDescent="0.2">
      <c r="B6" s="18" t="s">
        <v>2</v>
      </c>
    </row>
    <row r="7" spans="2:11" ht="36.75" customHeight="1" x14ac:dyDescent="0.5">
      <c r="B7" s="23">
        <v>180</v>
      </c>
      <c r="C7" s="15" t="s">
        <v>10</v>
      </c>
      <c r="D7" s="15"/>
      <c r="E7" s="15"/>
      <c r="F7" s="15"/>
      <c r="G7" s="15"/>
      <c r="H7" s="15"/>
      <c r="I7" s="15"/>
      <c r="J7" s="15"/>
      <c r="K7" s="15"/>
    </row>
    <row r="8" spans="2:11" ht="45" customHeight="1" x14ac:dyDescent="0.2">
      <c r="B8" s="18" t="s">
        <v>3</v>
      </c>
    </row>
    <row r="9" spans="2:11" ht="36.75" customHeight="1" x14ac:dyDescent="0.5">
      <c r="B9" s="31">
        <f>GreutateInițială-GreutateFinală</f>
        <v>40</v>
      </c>
    </row>
    <row r="10" spans="2:11" ht="45" customHeight="1" x14ac:dyDescent="0.2">
      <c r="B10" s="19" t="s">
        <v>4</v>
      </c>
    </row>
    <row r="11" spans="2:11" ht="36.75" customHeight="1" x14ac:dyDescent="0.5">
      <c r="B11" s="31">
        <f ca="1">DataDeSfârșit-DataDeÎnceput</f>
        <v>121</v>
      </c>
      <c r="J11" s="2"/>
      <c r="K11" s="2"/>
    </row>
    <row r="12" spans="2:11" ht="45" customHeight="1" x14ac:dyDescent="0.2">
      <c r="B12" s="19" t="s">
        <v>5</v>
      </c>
      <c r="J12" s="2"/>
      <c r="K12" s="2"/>
    </row>
    <row r="13" spans="2:11" ht="36.75" customHeight="1" x14ac:dyDescent="0.5">
      <c r="B13" s="21">
        <f ca="1">ObiectivGreutate/B11</f>
        <v>0.33057851239669422</v>
      </c>
      <c r="J13" s="2"/>
      <c r="K13" s="2"/>
    </row>
    <row r="14" spans="2:11" ht="45" customHeight="1" x14ac:dyDescent="0.2">
      <c r="B14" s="19" t="s">
        <v>6</v>
      </c>
    </row>
  </sheetData>
  <dataValidations count="15">
    <dataValidation allowBlank="1" showInputMessage="1" showErrorMessage="1" prompt="Introduceți Data de început în celulă. Actualizați Data de sfârșit, Greutatea inițială și Greutatea finală dorită în celulele de mai jos. Obiectivul de scădere în greutate, Zilele de scădere în greutate și Scăderea în greutate pe zi sunt calculate automat" sqref="B1" xr:uid="{00000000-0002-0000-0000-000000000000}"/>
    <dataValidation allowBlank="1" showInputMessage="1" showErrorMessage="1" prompt="Creați un Jurnal de dietă și exerciții în acest registru de lucru. Introduceți greutatea inițială și greutatea finală dorită pentru a calcula obiectivul de scădere în greutate în această foaie de lucru. Diagramele arată rezultatele Dietei și Exercițiilor" sqref="A1" xr:uid="{00000000-0002-0000-0000-000001000000}"/>
    <dataValidation allowBlank="1" showInputMessage="1" showErrorMessage="1" prompt="Introduceți data de sfârșit în această celulă" sqref="B3" xr:uid="{00000000-0002-0000-0000-000002000000}"/>
    <dataValidation allowBlank="1" showInputMessage="1" showErrorMessage="1" prompt="Introduceți Greutatea inițială în această celulă" sqref="B5" xr:uid="{00000000-0002-0000-0000-000003000000}"/>
    <dataValidation allowBlank="1" showInputMessage="1" showErrorMessage="1" prompt="Introduceți Greutatea finală în această celulă" sqref="B7" xr:uid="{00000000-0002-0000-0000-000004000000}"/>
    <dataValidation allowBlank="1" showInputMessage="1" showErrorMessage="1" prompt="Obiectivul de scădere în greutate se calculează automat în această celulă" sqref="B9" xr:uid="{00000000-0002-0000-0000-000005000000}"/>
    <dataValidation allowBlank="1" showInputMessage="1" showErrorMessage="1" prompt="Zilele de scădere în greutate se calculează automat în această celulă" sqref="B11" xr:uid="{00000000-0002-0000-0000-000006000000}"/>
    <dataValidation allowBlank="1" showInputMessage="1" showErrorMessage="1" prompt="Scăderea în greutate pe zi se calculează automat în această celulă" sqref="B13" xr:uid="{00000000-0002-0000-0000-000007000000}"/>
    <dataValidation allowBlank="1" showInputMessage="1" showErrorMessage="1" prompt="Titlul acestei foi de lucru se află în această celulă. Selectați celula J1 pentru a naviga la foaia de lucru Exerciții și celula K1 pentru a naviga la foaia de lucru Dietă" sqref="C1" xr:uid="{00000000-0002-0000-0000-000008000000}"/>
    <dataValidation allowBlank="1" showInputMessage="1" showErrorMessage="1" prompt="Link de navigare către foaia de lucru Exerciții" sqref="J1" xr:uid="{00000000-0002-0000-0000-000009000000}"/>
    <dataValidation allowBlank="1" showInputMessage="1" showErrorMessage="1" prompt="Link de navigare către foaia de lucru Dietă" sqref="K1" xr:uid="{00000000-0002-0000-0000-00000A000000}"/>
    <dataValidation allowBlank="1" showInputMessage="1" showErrorMessage="1" prompt="Analiza dietei se bazează pe intrările din foaia de lucru Dietă" sqref="C3" xr:uid="{00000000-0002-0000-0000-00000B000000}"/>
    <dataValidation allowBlank="1" showInputMessage="1" showErrorMessage="1" prompt="Analiza exercițiilor se bazează pe intrările din foaia de lucru Exerciții" sqref="C7" xr:uid="{00000000-0002-0000-0000-00000C000000}"/>
    <dataValidation allowBlank="1" showInputMessage="1" showErrorMessage="1" prompt="O diagramă cu bare stivuite Analiză dietă se află în celulele C4 - K7" sqref="C4" xr:uid="{00000000-0002-0000-0000-00000D000000}"/>
    <dataValidation allowBlank="1" showInputMessage="1" showErrorMessage="1" prompt="Subtitlul acestei foi de lucru se află în această celulă. O diagramă Analiză dietă începe în celula C4. O diagramă Analiză exerciții începe în celula C9" sqref="C2" xr:uid="{00000000-0002-0000-0000-00000F000000}"/>
  </dataValidations>
  <hyperlinks>
    <hyperlink ref="J1" location="EXERCIȚII!A1" tooltip="Selectați pentru a vizualiza foaia de lucru Exerciții" display="Exercise" xr:uid="{00000000-0004-0000-0000-000000000000}"/>
    <hyperlink ref="K1" location="DIETĂ!A1" tooltip="Selectați pentru a vizualiza foaia de lucru Dietă" display="Diet" xr:uid="{00000000-0004-0000-0000-000001000000}"/>
  </hyperlinks>
  <printOptions horizontalCentered="1"/>
  <pageMargins left="0.4" right="0.4" top="0.4" bottom="0.4" header="0.3" footer="0.3"/>
  <pageSetup paperSize="9" scale="62"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5" tint="-0.499984740745262"/>
    <pageSetUpPr autoPageBreaks="0" fitToPage="1"/>
  </sheetPr>
  <dimension ref="B1:I19"/>
  <sheetViews>
    <sheetView showGridLines="0" zoomScaleNormal="100" workbookViewId="0"/>
  </sheetViews>
  <sheetFormatPr defaultRowHeight="32.25" customHeight="1" x14ac:dyDescent="0.2"/>
  <cols>
    <col min="1" max="1" width="2.625" customWidth="1"/>
    <col min="2" max="2" width="15.625" customWidth="1"/>
    <col min="3" max="3" width="12.5" customWidth="1"/>
    <col min="4" max="4" width="17.25" customWidth="1"/>
    <col min="5" max="5" width="13.625" customWidth="1"/>
    <col min="6" max="6" width="17.375" customWidth="1"/>
    <col min="7" max="8" width="12.625" customWidth="1"/>
    <col min="9" max="9" width="25.375" customWidth="1"/>
    <col min="10" max="10" width="2.625" customWidth="1"/>
  </cols>
  <sheetData>
    <row r="1" spans="2:9" ht="37.5" customHeight="1" x14ac:dyDescent="0.7">
      <c r="B1" s="22" t="s">
        <v>13</v>
      </c>
      <c r="C1" s="22"/>
      <c r="D1" s="22"/>
      <c r="E1" s="22"/>
      <c r="F1" s="22"/>
      <c r="G1" s="24" t="s">
        <v>24</v>
      </c>
      <c r="H1" s="24" t="s">
        <v>11</v>
      </c>
      <c r="I1" s="22"/>
    </row>
    <row r="2" spans="2:9" ht="35.25" customHeight="1" x14ac:dyDescent="0.2">
      <c r="B2" s="13" t="str">
        <f>Subtitlu</f>
        <v>JURNAL DE DIETĂ ȘI EXERCIȚII</v>
      </c>
      <c r="C2" s="1"/>
      <c r="D2" s="1"/>
      <c r="E2" s="1"/>
      <c r="F2" s="1"/>
      <c r="G2" s="1"/>
      <c r="H2" s="1"/>
      <c r="I2" s="1"/>
    </row>
    <row r="3" spans="2:9" ht="21" customHeight="1" x14ac:dyDescent="0.2">
      <c r="B3" s="11" t="s">
        <v>14</v>
      </c>
      <c r="C3" s="36" t="s">
        <v>15</v>
      </c>
      <c r="D3" s="12" t="s">
        <v>16</v>
      </c>
      <c r="E3" s="37" t="s">
        <v>22</v>
      </c>
      <c r="F3" s="37" t="s">
        <v>23</v>
      </c>
      <c r="G3" s="37" t="s">
        <v>25</v>
      </c>
      <c r="H3" s="37" t="s">
        <v>26</v>
      </c>
      <c r="I3" s="12" t="s">
        <v>27</v>
      </c>
    </row>
    <row r="4" spans="2:9" ht="32.25" customHeight="1" x14ac:dyDescent="0.2">
      <c r="B4" s="16">
        <f ca="1">DataDeÎnceput</f>
        <v>44909</v>
      </c>
      <c r="C4" s="33">
        <v>0.29166666666666669</v>
      </c>
      <c r="D4" s="9" t="s">
        <v>17</v>
      </c>
      <c r="E4" s="20">
        <v>1</v>
      </c>
      <c r="F4" s="20">
        <v>0</v>
      </c>
      <c r="G4" s="20">
        <v>0</v>
      </c>
      <c r="H4" s="20">
        <v>0</v>
      </c>
      <c r="I4" s="9" t="s">
        <v>28</v>
      </c>
    </row>
    <row r="5" spans="2:9" ht="32.25" customHeight="1" x14ac:dyDescent="0.2">
      <c r="B5" s="16">
        <f ca="1">DataDeÎnceput</f>
        <v>44909</v>
      </c>
      <c r="C5" s="33">
        <v>0.33333333333333331</v>
      </c>
      <c r="D5" s="9" t="s">
        <v>18</v>
      </c>
      <c r="E5" s="20">
        <v>10</v>
      </c>
      <c r="F5" s="20">
        <v>10</v>
      </c>
      <c r="G5" s="20">
        <v>2</v>
      </c>
      <c r="H5" s="20">
        <v>10</v>
      </c>
      <c r="I5" s="9" t="s">
        <v>29</v>
      </c>
    </row>
    <row r="6" spans="2:9" ht="32.25" customHeight="1" x14ac:dyDescent="0.2">
      <c r="B6" s="16">
        <f ca="1">DataDeÎnceput</f>
        <v>44909</v>
      </c>
      <c r="C6" s="33">
        <v>0.5</v>
      </c>
      <c r="D6" s="9" t="s">
        <v>19</v>
      </c>
      <c r="E6" s="20">
        <v>283</v>
      </c>
      <c r="F6" s="20">
        <v>46</v>
      </c>
      <c r="G6" s="20">
        <v>18</v>
      </c>
      <c r="H6" s="20">
        <v>3.5</v>
      </c>
      <c r="I6" s="9" t="s">
        <v>30</v>
      </c>
    </row>
    <row r="7" spans="2:9" ht="32.25" customHeight="1" x14ac:dyDescent="0.2">
      <c r="B7" s="16">
        <f ca="1">DataDeÎnceput</f>
        <v>44909</v>
      </c>
      <c r="C7" s="33">
        <v>0.79166666666666663</v>
      </c>
      <c r="D7" s="9" t="s">
        <v>20</v>
      </c>
      <c r="E7" s="20">
        <v>500</v>
      </c>
      <c r="F7" s="20">
        <v>42</v>
      </c>
      <c r="G7" s="20">
        <v>35</v>
      </c>
      <c r="H7" s="20">
        <v>25</v>
      </c>
      <c r="I7" s="9" t="s">
        <v>31</v>
      </c>
    </row>
    <row r="8" spans="2:9" ht="32.25" customHeight="1" x14ac:dyDescent="0.2">
      <c r="B8" s="16">
        <f ca="1">DataDeÎnceput+1</f>
        <v>44910</v>
      </c>
      <c r="C8" s="33">
        <v>0.29166666666666669</v>
      </c>
      <c r="D8" s="9" t="s">
        <v>17</v>
      </c>
      <c r="E8" s="20">
        <v>1</v>
      </c>
      <c r="F8" s="20">
        <v>0</v>
      </c>
      <c r="G8" s="20">
        <v>0</v>
      </c>
      <c r="H8" s="20">
        <v>0</v>
      </c>
      <c r="I8" s="9" t="s">
        <v>28</v>
      </c>
    </row>
    <row r="9" spans="2:9" ht="32.25" customHeight="1" x14ac:dyDescent="0.2">
      <c r="B9" s="16">
        <f ca="1">DataDeÎnceput+1</f>
        <v>44910</v>
      </c>
      <c r="C9" s="33">
        <v>0.33333333333333331</v>
      </c>
      <c r="D9" s="9" t="s">
        <v>21</v>
      </c>
      <c r="E9" s="20">
        <v>10</v>
      </c>
      <c r="F9" s="20">
        <v>10</v>
      </c>
      <c r="G9" s="20">
        <v>2</v>
      </c>
      <c r="H9" s="20">
        <v>10</v>
      </c>
      <c r="I9" s="9" t="s">
        <v>29</v>
      </c>
    </row>
    <row r="10" spans="2:9" ht="32.25" customHeight="1" x14ac:dyDescent="0.2">
      <c r="B10" s="16">
        <f ca="1">DataDeÎnceput+1</f>
        <v>44910</v>
      </c>
      <c r="C10" s="33">
        <v>0.5</v>
      </c>
      <c r="D10" s="9" t="s">
        <v>19</v>
      </c>
      <c r="E10" s="20">
        <v>189</v>
      </c>
      <c r="F10" s="20">
        <v>26</v>
      </c>
      <c r="G10" s="20">
        <v>3</v>
      </c>
      <c r="H10" s="20">
        <v>8</v>
      </c>
      <c r="I10" s="9" t="s">
        <v>32</v>
      </c>
    </row>
    <row r="11" spans="2:9" ht="32.25" customHeight="1" x14ac:dyDescent="0.2">
      <c r="B11" s="16">
        <f ca="1">DataDeÎnceput+1</f>
        <v>44910</v>
      </c>
      <c r="C11" s="33">
        <v>0.79166666666666663</v>
      </c>
      <c r="D11" s="9" t="s">
        <v>20</v>
      </c>
      <c r="E11" s="20">
        <v>477</v>
      </c>
      <c r="F11" s="20">
        <v>62</v>
      </c>
      <c r="G11" s="20">
        <v>13.5</v>
      </c>
      <c r="H11" s="20">
        <v>21</v>
      </c>
      <c r="I11" s="9" t="s">
        <v>20</v>
      </c>
    </row>
    <row r="12" spans="2:9" ht="32.25" customHeight="1" x14ac:dyDescent="0.2">
      <c r="B12" s="16">
        <f ca="1">DataDeÎnceput+2</f>
        <v>44911</v>
      </c>
      <c r="C12" s="33">
        <v>0.29166666666666669</v>
      </c>
      <c r="D12" s="9" t="s">
        <v>17</v>
      </c>
      <c r="E12" s="20">
        <v>1</v>
      </c>
      <c r="F12" s="20">
        <v>0</v>
      </c>
      <c r="G12" s="20">
        <v>0</v>
      </c>
      <c r="H12" s="20">
        <v>0</v>
      </c>
      <c r="I12" s="9" t="s">
        <v>28</v>
      </c>
    </row>
    <row r="13" spans="2:9" ht="32.25" customHeight="1" x14ac:dyDescent="0.2">
      <c r="B13" s="16">
        <f ca="1">DataDeÎnceput+2</f>
        <v>44911</v>
      </c>
      <c r="C13" s="33">
        <v>0.33333333333333331</v>
      </c>
      <c r="D13" s="9" t="s">
        <v>18</v>
      </c>
      <c r="E13" s="20">
        <v>245</v>
      </c>
      <c r="F13" s="20">
        <v>48</v>
      </c>
      <c r="G13" s="20">
        <v>10</v>
      </c>
      <c r="H13" s="20">
        <v>1.5</v>
      </c>
      <c r="I13" s="9" t="s">
        <v>29</v>
      </c>
    </row>
    <row r="14" spans="2:9" ht="32.25" customHeight="1" x14ac:dyDescent="0.2">
      <c r="B14" s="16">
        <f ca="1">DataDeÎnceput+2</f>
        <v>44911</v>
      </c>
      <c r="C14" s="33">
        <v>0.5</v>
      </c>
      <c r="D14" s="9" t="s">
        <v>19</v>
      </c>
      <c r="E14" s="20">
        <v>247</v>
      </c>
      <c r="F14" s="20">
        <v>11</v>
      </c>
      <c r="G14" s="20">
        <v>43</v>
      </c>
      <c r="H14" s="20">
        <v>5</v>
      </c>
      <c r="I14" s="9" t="s">
        <v>33</v>
      </c>
    </row>
    <row r="15" spans="2:9" ht="32.25" customHeight="1" x14ac:dyDescent="0.2">
      <c r="B15" s="16">
        <f ca="1">DataDeÎnceput+2</f>
        <v>44911</v>
      </c>
      <c r="C15" s="33">
        <v>0.79166666666666663</v>
      </c>
      <c r="D15" s="9" t="s">
        <v>20</v>
      </c>
      <c r="E15" s="20">
        <v>456</v>
      </c>
      <c r="F15" s="20">
        <v>64</v>
      </c>
      <c r="G15" s="20">
        <v>32</v>
      </c>
      <c r="H15" s="20">
        <v>22</v>
      </c>
      <c r="I15" s="9" t="s">
        <v>20</v>
      </c>
    </row>
    <row r="16" spans="2:9" ht="32.25" customHeight="1" x14ac:dyDescent="0.2">
      <c r="B16" s="17">
        <f ca="1">DataDeÎnceput+3</f>
        <v>44912</v>
      </c>
      <c r="C16" s="34">
        <v>0.29166666666666669</v>
      </c>
      <c r="D16" s="9" t="s">
        <v>21</v>
      </c>
      <c r="E16" s="20">
        <v>10</v>
      </c>
      <c r="F16" s="20">
        <v>10</v>
      </c>
      <c r="G16" s="20">
        <v>2</v>
      </c>
      <c r="H16" s="20">
        <v>10</v>
      </c>
      <c r="I16" s="9" t="s">
        <v>29</v>
      </c>
    </row>
    <row r="17" spans="2:9" ht="32.25" customHeight="1" x14ac:dyDescent="0.2">
      <c r="B17" s="17">
        <f ca="1">DataDeÎnceput+3</f>
        <v>44912</v>
      </c>
      <c r="C17" s="34">
        <v>0.41666666666666669</v>
      </c>
      <c r="D17" t="s">
        <v>17</v>
      </c>
      <c r="E17" s="20">
        <v>135</v>
      </c>
      <c r="F17" s="20">
        <v>12.36</v>
      </c>
      <c r="G17" s="20">
        <v>8.81</v>
      </c>
      <c r="H17" s="20">
        <v>5.51</v>
      </c>
      <c r="I17" t="s">
        <v>34</v>
      </c>
    </row>
    <row r="18" spans="2:9" ht="32.25" customHeight="1" x14ac:dyDescent="0.2">
      <c r="B18" s="17">
        <f ca="1">DataDeÎnceput+3</f>
        <v>44912</v>
      </c>
      <c r="C18" s="34">
        <v>0.51041666666666663</v>
      </c>
      <c r="D18" t="s">
        <v>19</v>
      </c>
      <c r="E18" s="20">
        <v>184</v>
      </c>
      <c r="F18" s="20">
        <v>7</v>
      </c>
      <c r="G18" s="20">
        <v>5.43</v>
      </c>
      <c r="H18" s="20">
        <v>15</v>
      </c>
      <c r="I18" t="s">
        <v>33</v>
      </c>
    </row>
    <row r="19" spans="2:9" ht="32.25" customHeight="1" x14ac:dyDescent="0.2">
      <c r="B19" s="16">
        <f ca="1">DataDeÎnceput+5</f>
        <v>44914</v>
      </c>
      <c r="C19" s="34">
        <v>0.79166666666666663</v>
      </c>
      <c r="D19" s="9" t="s">
        <v>20</v>
      </c>
      <c r="E19" s="20">
        <v>477</v>
      </c>
      <c r="F19" s="20">
        <v>62</v>
      </c>
      <c r="G19" s="20">
        <v>13.5</v>
      </c>
      <c r="H19" s="20">
        <v>21</v>
      </c>
      <c r="I19" s="9" t="s">
        <v>20</v>
      </c>
    </row>
  </sheetData>
  <dataValidations count="13">
    <dataValidation allowBlank="1" showInputMessage="1" showErrorMessage="1" prompt="Link de navigare către foaia de lucru Obiective" sqref="G1" xr:uid="{00000000-0002-0000-0100-000000000000}"/>
    <dataValidation allowBlank="1" showInputMessage="1" showErrorMessage="1" prompt="Link de navigare către foaia de lucru Exerciții" sqref="H1" xr:uid="{00000000-0002-0000-0100-000001000000}"/>
    <dataValidation allowBlank="1" showInputMessage="1" showErrorMessage="1" prompt="Introduceți Data în această coloană, sub acest titlu. Utilizați filtrele din titluri pentru a găsi anumite intrări" sqref="B3" xr:uid="{00000000-0002-0000-0100-000002000000}"/>
    <dataValidation allowBlank="1" showInputMessage="1" showErrorMessage="1" prompt="Introduceți ora în această coloană sub acest titlu" sqref="C3" xr:uid="{00000000-0002-0000-0100-000003000000}"/>
    <dataValidation allowBlank="1" showInputMessage="1" showErrorMessage="1" prompt="Introduceți o Descriere precum Mic dejun, Masa de prânz sau Cină în această coloană sub acest titlu" sqref="D3" xr:uid="{00000000-0002-0000-0100-000004000000}"/>
    <dataValidation allowBlank="1" showInputMessage="1" showErrorMessage="1" prompt="Introduceți Caloriile totale în această coloană sub acest titlu" sqref="E3" xr:uid="{00000000-0002-0000-0100-000005000000}"/>
    <dataValidation allowBlank="1" showInputMessage="1" showErrorMessage="1" prompt="Introduceți Carbohidrații totali în această coloană sub acest titlu" sqref="F3" xr:uid="{00000000-0002-0000-0100-000006000000}"/>
    <dataValidation allowBlank="1" showInputMessage="1" showErrorMessage="1" prompt="Introduceți Proteinele totale în această coloană sub acest titlu" sqref="G3" xr:uid="{00000000-0002-0000-0100-000007000000}"/>
    <dataValidation allowBlank="1" showInputMessage="1" showErrorMessage="1" prompt="Introduceți Grăsimile totale în această coloană sub acest titlu" sqref="H3" xr:uid="{00000000-0002-0000-0100-000008000000}"/>
    <dataValidation allowBlank="1" showInputMessage="1" showErrorMessage="1" prompt="Introduceți Notele în această coloană, sub acest titlu" sqref="I3" xr:uid="{00000000-0002-0000-0100-000009000000}"/>
    <dataValidation allowBlank="1" showInputMessage="1" showErrorMessage="1" prompt="Urmăriți Dieta în această foaie de lucru. Introduceți informații despre dietă în tabelul Dietă. Informațiile din ultimele două săptămâni vor fi afișate în diagrama Analiza dietei din foaia de lucru Obiective" sqref="A1" xr:uid="{00000000-0002-0000-0100-00000A000000}"/>
    <dataValidation allowBlank="1" showInputMessage="1" showErrorMessage="1" prompt="Titlul acestei foi de lucru se află în această celulă. Selectați celula G1 pentru a naviga la foaia de lucru Obiective și celula H1 pentru a naviga la foaia de lucru Exerciții" sqref="B1" xr:uid="{00000000-0002-0000-0100-00000B000000}"/>
    <dataValidation allowBlank="1" showInputMessage="1" showErrorMessage="1" prompt="Subtitlul acestei foi de lucru se află în această celulă. Introduceți informațiile despre dietă în tabelul de mai jos" sqref="B2" xr:uid="{00000000-0002-0000-0100-00000C000000}"/>
  </dataValidations>
  <hyperlinks>
    <hyperlink ref="G1" location="OBIECTIVE!A1" tooltip="Selectați pentru a vizualiza foaia de lucru Obiective" display="Goals" xr:uid="{00000000-0004-0000-0100-000000000000}"/>
    <hyperlink ref="H1" location="EXERCIȚII!A1" tooltip="Selectați pentru a vizualiza foaia de lucru Exerciții" display="Exercise" xr:uid="{00000000-0004-0000-0100-000001000000}"/>
  </hyperlinks>
  <printOptions horizontalCentered="1"/>
  <pageMargins left="0.4" right="0.4" top="0.4" bottom="0.4" header="0.3" footer="0.3"/>
  <pageSetup paperSize="9" scale="67" fitToHeight="0" orientation="portrait" r:id="rId1"/>
  <headerFooter differentFirst="1">
    <oddFooter>Page &amp;P of &amp;N</oddFooter>
  </headerFooter>
  <drawing r:id="rId2"/>
  <tableParts count="1">
    <tablePart r:id="rId3"/>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6" tint="-0.499984740745262"/>
    <pageSetUpPr autoPageBreaks="0" fitToPage="1"/>
  </sheetPr>
  <dimension ref="B1:G20"/>
  <sheetViews>
    <sheetView showGridLines="0" zoomScaleNormal="100" workbookViewId="0"/>
  </sheetViews>
  <sheetFormatPr defaultColWidth="9" defaultRowHeight="32.25" customHeight="1" x14ac:dyDescent="0.2"/>
  <cols>
    <col min="1" max="1" width="2.625" style="10" customWidth="1"/>
    <col min="2" max="2" width="13.75" style="10" customWidth="1"/>
    <col min="3" max="3" width="20.875" style="10" customWidth="1"/>
    <col min="4" max="4" width="23" style="10" customWidth="1"/>
    <col min="5" max="5" width="36.75" style="10" customWidth="1"/>
    <col min="6" max="7" width="12.625" style="10" customWidth="1"/>
    <col min="8" max="16384" width="9" style="10"/>
  </cols>
  <sheetData>
    <row r="1" spans="2:7" customFormat="1" ht="37.5" customHeight="1" x14ac:dyDescent="0.7">
      <c r="B1" s="22" t="s">
        <v>35</v>
      </c>
      <c r="C1" s="22"/>
      <c r="D1" s="22"/>
      <c r="E1" s="22"/>
      <c r="F1" s="24" t="s">
        <v>12</v>
      </c>
      <c r="G1" s="24" t="s">
        <v>24</v>
      </c>
    </row>
    <row r="2" spans="2:7" customFormat="1" ht="35.25" customHeight="1" x14ac:dyDescent="0.2">
      <c r="B2" s="13" t="str">
        <f>Subtitlu</f>
        <v>JURNAL DE DIETĂ ȘI EXERCIȚII</v>
      </c>
      <c r="F2" s="10"/>
      <c r="G2" s="10"/>
    </row>
    <row r="3" spans="2:7" ht="21" customHeight="1" x14ac:dyDescent="0.2">
      <c r="B3" s="25" t="s">
        <v>14</v>
      </c>
      <c r="C3" s="26" t="s">
        <v>36</v>
      </c>
      <c r="D3" s="26" t="s">
        <v>37</v>
      </c>
      <c r="E3" s="27" t="s">
        <v>27</v>
      </c>
    </row>
    <row r="4" spans="2:7" ht="32.25" customHeight="1" x14ac:dyDescent="0.2">
      <c r="B4" s="16">
        <f ca="1">DataDeÎnceput+4</f>
        <v>44913</v>
      </c>
      <c r="C4" s="20">
        <v>30</v>
      </c>
      <c r="D4" s="20">
        <v>120</v>
      </c>
      <c r="E4" s="9" t="s">
        <v>38</v>
      </c>
    </row>
    <row r="5" spans="2:7" ht="32.25" customHeight="1" x14ac:dyDescent="0.2">
      <c r="B5" s="16">
        <f ca="1">B4+1</f>
        <v>44914</v>
      </c>
      <c r="C5" s="20">
        <v>60</v>
      </c>
      <c r="D5" s="20">
        <v>180</v>
      </c>
      <c r="E5" s="9" t="s">
        <v>39</v>
      </c>
    </row>
    <row r="6" spans="2:7" ht="32.25" customHeight="1" x14ac:dyDescent="0.2">
      <c r="B6" s="16">
        <f t="shared" ref="B6:B20" ca="1" si="0">B5+1</f>
        <v>44915</v>
      </c>
      <c r="C6" s="20">
        <v>60</v>
      </c>
      <c r="D6" s="20">
        <v>350</v>
      </c>
      <c r="E6" s="9" t="s">
        <v>40</v>
      </c>
    </row>
    <row r="7" spans="2:7" ht="32.25" customHeight="1" x14ac:dyDescent="0.2">
      <c r="B7" s="16">
        <f t="shared" ca="1" si="0"/>
        <v>44916</v>
      </c>
      <c r="C7" s="20">
        <v>30</v>
      </c>
      <c r="D7" s="20">
        <v>150</v>
      </c>
      <c r="E7" s="9" t="s">
        <v>38</v>
      </c>
    </row>
    <row r="8" spans="2:7" ht="32.25" customHeight="1" x14ac:dyDescent="0.2">
      <c r="B8" s="16">
        <f t="shared" ca="1" si="0"/>
        <v>44917</v>
      </c>
      <c r="C8" s="20">
        <v>25</v>
      </c>
      <c r="D8" s="20">
        <v>125</v>
      </c>
      <c r="E8" s="9" t="s">
        <v>41</v>
      </c>
    </row>
    <row r="9" spans="2:7" ht="32.25" customHeight="1" x14ac:dyDescent="0.2">
      <c r="B9" s="16">
        <f t="shared" ca="1" si="0"/>
        <v>44918</v>
      </c>
      <c r="C9" s="20">
        <v>20</v>
      </c>
      <c r="D9" s="20">
        <v>285</v>
      </c>
      <c r="E9" s="9" t="s">
        <v>38</v>
      </c>
    </row>
    <row r="10" spans="2:7" ht="32.25" customHeight="1" x14ac:dyDescent="0.2">
      <c r="B10" s="16">
        <f t="shared" ca="1" si="0"/>
        <v>44919</v>
      </c>
      <c r="C10" s="20">
        <v>40</v>
      </c>
      <c r="D10" s="20">
        <v>205</v>
      </c>
      <c r="E10" s="9" t="s">
        <v>41</v>
      </c>
    </row>
    <row r="11" spans="2:7" ht="32.25" customHeight="1" x14ac:dyDescent="0.2">
      <c r="B11" s="16">
        <f t="shared" ca="1" si="0"/>
        <v>44920</v>
      </c>
      <c r="C11" s="20">
        <v>30</v>
      </c>
      <c r="D11" s="20">
        <v>335</v>
      </c>
      <c r="E11" s="9" t="s">
        <v>41</v>
      </c>
    </row>
    <row r="12" spans="2:7" ht="32.25" customHeight="1" x14ac:dyDescent="0.2">
      <c r="B12" s="16">
        <f t="shared" ca="1" si="0"/>
        <v>44921</v>
      </c>
      <c r="C12" s="20">
        <v>40</v>
      </c>
      <c r="D12" s="20">
        <v>175</v>
      </c>
      <c r="E12" s="9" t="s">
        <v>41</v>
      </c>
    </row>
    <row r="13" spans="2:7" ht="32.25" customHeight="1" x14ac:dyDescent="0.2">
      <c r="B13" s="16">
        <f t="shared" ca="1" si="0"/>
        <v>44922</v>
      </c>
      <c r="C13" s="20">
        <v>45</v>
      </c>
      <c r="D13" s="20">
        <v>325</v>
      </c>
      <c r="E13" s="9" t="s">
        <v>38</v>
      </c>
    </row>
    <row r="14" spans="2:7" ht="32.25" customHeight="1" x14ac:dyDescent="0.2">
      <c r="B14" s="16">
        <f t="shared" ca="1" si="0"/>
        <v>44923</v>
      </c>
      <c r="C14" s="20">
        <v>40</v>
      </c>
      <c r="D14" s="20">
        <v>270</v>
      </c>
      <c r="E14" s="9" t="s">
        <v>41</v>
      </c>
    </row>
    <row r="15" spans="2:7" ht="32.25" customHeight="1" x14ac:dyDescent="0.2">
      <c r="B15" s="16">
        <f t="shared" ca="1" si="0"/>
        <v>44924</v>
      </c>
      <c r="C15" s="20">
        <v>20</v>
      </c>
      <c r="D15" s="20">
        <v>295</v>
      </c>
      <c r="E15" s="9" t="s">
        <v>38</v>
      </c>
    </row>
    <row r="16" spans="2:7" ht="32.25" customHeight="1" x14ac:dyDescent="0.2">
      <c r="B16" s="16">
        <f t="shared" ca="1" si="0"/>
        <v>44925</v>
      </c>
      <c r="C16" s="20">
        <v>45</v>
      </c>
      <c r="D16" s="20">
        <v>350</v>
      </c>
      <c r="E16" s="9" t="s">
        <v>41</v>
      </c>
    </row>
    <row r="17" spans="2:5" ht="32.25" customHeight="1" x14ac:dyDescent="0.2">
      <c r="B17" s="16">
        <f t="shared" ca="1" si="0"/>
        <v>44926</v>
      </c>
      <c r="C17" s="20">
        <v>35</v>
      </c>
      <c r="D17" s="20">
        <v>320</v>
      </c>
      <c r="E17" s="9" t="s">
        <v>41</v>
      </c>
    </row>
    <row r="18" spans="2:5" ht="32.25" customHeight="1" x14ac:dyDescent="0.2">
      <c r="B18" s="16">
        <f t="shared" ca="1" si="0"/>
        <v>44927</v>
      </c>
      <c r="C18" s="20">
        <v>40</v>
      </c>
      <c r="D18" s="20">
        <v>290</v>
      </c>
      <c r="E18" s="9" t="s">
        <v>41</v>
      </c>
    </row>
    <row r="19" spans="2:5" ht="32.25" customHeight="1" x14ac:dyDescent="0.2">
      <c r="B19" s="16">
        <f ca="1">B18+1</f>
        <v>44928</v>
      </c>
      <c r="C19" s="20">
        <v>25</v>
      </c>
      <c r="D19" s="20">
        <v>265</v>
      </c>
      <c r="E19" s="9" t="s">
        <v>38</v>
      </c>
    </row>
    <row r="20" spans="2:5" ht="32.25" customHeight="1" x14ac:dyDescent="0.2">
      <c r="B20" s="16">
        <f t="shared" ca="1" si="0"/>
        <v>44929</v>
      </c>
      <c r="C20" s="20">
        <v>20</v>
      </c>
      <c r="D20" s="20">
        <v>195</v>
      </c>
      <c r="E20" s="9" t="s">
        <v>41</v>
      </c>
    </row>
  </sheetData>
  <dataValidations count="9">
    <dataValidation allowBlank="1" showInputMessage="1" showErrorMessage="1" prompt="Urmăriți exercițiile utilizând această foaie de lucru. Introduceți informații despre exerciții în tabelul Exerciții. Informațiile din ultimele două săptămâni vor fi afișate în diagrama Analiză exerciții din foaia de lucru Obiective" sqref="A1" xr:uid="{00000000-0002-0000-0200-000000000000}"/>
    <dataValidation allowBlank="1" showInputMessage="1" showErrorMessage="1" prompt="Titlul acestei foi de lucru se află în această celulă. Selectați celula F1 pentru a naviga la foaia de lucru Dietă și celula G1 pentru a naviga la foaia de lucru Obiective" sqref="B1" xr:uid="{00000000-0002-0000-0200-000001000000}"/>
    <dataValidation allowBlank="1" showInputMessage="1" showErrorMessage="1" prompt="Subtitlul acestei foi de lucru se află în această celulă. Introduceți informațiile despre exercițiu în tabelul de mai jos" sqref="B2" xr:uid="{00000000-0002-0000-0200-000002000000}"/>
    <dataValidation allowBlank="1" showInputMessage="1" showErrorMessage="1" prompt="Link de navigare către foaia de lucru Dietă" sqref="F1" xr:uid="{00000000-0002-0000-0200-000003000000}"/>
    <dataValidation allowBlank="1" showInputMessage="1" showErrorMessage="1" prompt="Link de navigare către foaia de lucru Obiective" sqref="G1" xr:uid="{00000000-0002-0000-0200-000004000000}"/>
    <dataValidation allowBlank="1" showInputMessage="1" showErrorMessage="1" prompt="Introduceți data în această coloană, sub acest titlu. Utilizați filtrele din titluri pentru a găsi o anumită intrare" sqref="B3" xr:uid="{00000000-0002-0000-0200-000005000000}"/>
    <dataValidation allowBlank="1" showInputMessage="1" showErrorMessage="1" prompt="Introduceți Durata în minute în această coloană sub acest titlu" sqref="C3" xr:uid="{00000000-0002-0000-0200-000006000000}"/>
    <dataValidation allowBlank="1" showInputMessage="1" showErrorMessage="1" prompt="Introduceți Caloriile consumate în această coloană sub acest titlu" sqref="D3" xr:uid="{00000000-0002-0000-0200-000007000000}"/>
    <dataValidation allowBlank="1" showInputMessage="1" showErrorMessage="1" prompt="Introduceți Notele în această coloană, sub acest titlu" sqref="E3" xr:uid="{00000000-0002-0000-0200-000008000000}"/>
  </dataValidations>
  <hyperlinks>
    <hyperlink ref="F1" location="DIETĂ!A1" tooltip="Selectați pentru a vizualiza foaia de lucru Dietă" display="Diet" xr:uid="{00000000-0004-0000-0200-000000000000}"/>
    <hyperlink ref="G1" location="OBIECTIVE!A1" tooltip="Selectați pentru a vizualiza foaia de lucru Obiective" display="Goals" xr:uid="{00000000-0004-0000-0200-000001000000}"/>
  </hyperlinks>
  <printOptions horizontalCentered="1"/>
  <pageMargins left="0.4" right="0.4" top="0.4" bottom="0.4" header="0.3" footer="0.3"/>
  <pageSetup paperSize="9" scale="71" fitToHeight="0" orientation="portrait" r:id="rId1"/>
  <headerFooter differentFirst="1">
    <oddFooter>Page &amp;P of &amp;N</oddFooter>
  </headerFooter>
  <drawing r:id="rId2"/>
  <tableParts count="1">
    <tablePart r:id="rId3"/>
  </tablePart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sheetPr>
  <dimension ref="B2:J36"/>
  <sheetViews>
    <sheetView showGridLines="0" workbookViewId="0"/>
  </sheetViews>
  <sheetFormatPr defaultColWidth="9" defaultRowHeight="14.25" x14ac:dyDescent="0.2"/>
  <cols>
    <col min="1" max="1" width="1.625" customWidth="1"/>
    <col min="2" max="2" width="25.25" customWidth="1"/>
    <col min="3" max="3" width="2.875" customWidth="1"/>
    <col min="4" max="4" width="8.625" customWidth="1"/>
    <col min="5" max="5" width="4.625" customWidth="1"/>
    <col min="6" max="6" width="18.5" customWidth="1"/>
    <col min="7" max="7" width="21.625" customWidth="1"/>
    <col min="8" max="8" width="18.125" customWidth="1"/>
    <col min="9" max="9" width="10.375" customWidth="1"/>
    <col min="10" max="10" width="4.875" customWidth="1"/>
  </cols>
  <sheetData>
    <row r="2" spans="2:10" ht="27" x14ac:dyDescent="0.5">
      <c r="B2" s="35" t="s">
        <v>42</v>
      </c>
      <c r="C2" s="35"/>
      <c r="D2" s="35"/>
      <c r="E2" s="35"/>
      <c r="F2" s="35"/>
      <c r="G2" s="35"/>
      <c r="H2" s="35"/>
      <c r="I2" s="35"/>
      <c r="J2" s="35"/>
    </row>
    <row r="4" spans="2:10" ht="15" x14ac:dyDescent="0.2">
      <c r="B4" s="8" t="s">
        <v>43</v>
      </c>
      <c r="C4" s="8">
        <f>ROW(Dietă[[#Headers],[DATA]])+1</f>
        <v>4</v>
      </c>
      <c r="D4" s="4" t="s">
        <v>14</v>
      </c>
      <c r="E4" s="4" t="s">
        <v>47</v>
      </c>
      <c r="F4" s="4" t="s">
        <v>26</v>
      </c>
      <c r="G4" s="4" t="s">
        <v>25</v>
      </c>
      <c r="H4" s="4" t="s">
        <v>23</v>
      </c>
      <c r="I4" s="4" t="s">
        <v>22</v>
      </c>
      <c r="J4" s="4" t="s">
        <v>48</v>
      </c>
    </row>
    <row r="5" spans="2:10" x14ac:dyDescent="0.2">
      <c r="B5" s="8" t="s">
        <v>44</v>
      </c>
      <c r="C5" s="8">
        <f ca="1">MATCH(9.99E+307,Dietă[DATA])+ÎnceputRândDietă-1</f>
        <v>19</v>
      </c>
      <c r="D5" s="5">
        <f ca="1">IFERROR(IF(INDEX(Dietă[],DataDeSfârșitUltimaDietă-ÎnceputRândDietă-J5,1)&lt;&gt;"",INDEX(Dietă[],DataDeSfârșitUltimaDietă-ÎnceputRândDietă-J5,1),""),"")</f>
        <v>44909</v>
      </c>
      <c r="E5" s="6" t="str">
        <f t="shared" ref="E5:E18" ca="1" si="0">UPPER(TEXT(D5,"DDD"))</f>
        <v>MIE</v>
      </c>
      <c r="F5" s="6">
        <f ca="1">IFERROR((IF(INDEX(Dietă[],DataDeSfârșitUltimaDietă-ÎnceputRândDietă-J5,1)&lt;&gt;"",INDEX(Dietă[],DataDeSfârșitUltimaDietă-ÎnceputRândDietă-J5,7),NA())),NA())</f>
        <v>3.5</v>
      </c>
      <c r="G5" s="6">
        <f ca="1">IFERROR((IF(INDEX(Dietă[],DataDeSfârșitUltimaDietă-ÎnceputRândDietă-J5,1)&lt;&gt;"",INDEX(Dietă[],DataDeSfârșitUltimaDietă-ÎnceputRândDietă-J5,6),NA())),NA())</f>
        <v>18</v>
      </c>
      <c r="H5" s="6">
        <f ca="1">IFERROR((IF(INDEX(Dietă[],DataDeSfârșitUltimaDietă-ÎnceputRândDietă-J5,1)&lt;&gt;"",INDEX(Dietă[],DataDeSfârșitUltimaDietă-ÎnceputRândDietă-J5,5),NA())),NA())</f>
        <v>46</v>
      </c>
      <c r="I5" s="6">
        <f ca="1">IFERROR((IF(INDEX(Dietă[],DataDeSfârșitUltimaDietă-ÎnceputRândDietă-J5,1)&lt;&gt;"",INDEX(Dietă[],DataDeSfârșitUltimaDietă-ÎnceputRândDietă-J5,4),NA())),NA())</f>
        <v>283</v>
      </c>
      <c r="J5" s="6">
        <v>12</v>
      </c>
    </row>
    <row r="6" spans="2:10" x14ac:dyDescent="0.2">
      <c r="B6" s="3"/>
      <c r="C6" s="3"/>
      <c r="D6" s="5">
        <f ca="1">IFERROR(IF(INDEX(Dietă[],DataDeSfârșitUltimaDietă-ÎnceputRândDietă-J6,1)&lt;&gt;"",INDEX(Dietă[],DataDeSfârșitUltimaDietă-ÎnceputRândDietă-J6,1),""),"")</f>
        <v>44909</v>
      </c>
      <c r="E6" s="6" t="str">
        <f t="shared" ca="1" si="0"/>
        <v>MIE</v>
      </c>
      <c r="F6" s="6">
        <f ca="1">IFERROR((IF(INDEX(Dietă[],DataDeSfârșitUltimaDietă-ÎnceputRândDietă-J6,1)&lt;&gt;"",INDEX(Dietă[],DataDeSfârșitUltimaDietă-ÎnceputRândDietă-J6,7),NA())),NA())</f>
        <v>25</v>
      </c>
      <c r="G6" s="6">
        <f ca="1">IFERROR((IF(INDEX(Dietă[],DataDeSfârșitUltimaDietă-ÎnceputRândDietă-J6,1)&lt;&gt;"",INDEX(Dietă[],DataDeSfârșitUltimaDietă-ÎnceputRândDietă-J6,6),NA())),NA())</f>
        <v>35</v>
      </c>
      <c r="H6" s="6">
        <f ca="1">IFERROR((IF(INDEX(Dietă[],DataDeSfârșitUltimaDietă-ÎnceputRândDietă-J6,1)&lt;&gt;"",INDEX(Dietă[],DataDeSfârșitUltimaDietă-ÎnceputRândDietă-J6,5),NA())),NA())</f>
        <v>42</v>
      </c>
      <c r="I6" s="6">
        <f ca="1">IFERROR((IF(INDEX(Dietă[],DataDeSfârșitUltimaDietă-ÎnceputRândDietă-J6,1)&lt;&gt;"",INDEX(Dietă[],DataDeSfârșitUltimaDietă-ÎnceputRândDietă-J6,4),NA())),NA())</f>
        <v>500</v>
      </c>
      <c r="J6" s="6">
        <v>11</v>
      </c>
    </row>
    <row r="7" spans="2:10" x14ac:dyDescent="0.2">
      <c r="B7" s="3"/>
      <c r="C7" s="3"/>
      <c r="D7" s="5">
        <f ca="1">IFERROR(IF(INDEX(Dietă[],DataDeSfârșitUltimaDietă-ÎnceputRândDietă-J7,1)&lt;&gt;"",INDEX(Dietă[],DataDeSfârșitUltimaDietă-ÎnceputRândDietă-J7,1),""),"")</f>
        <v>44910</v>
      </c>
      <c r="E7" s="6" t="str">
        <f t="shared" ca="1" si="0"/>
        <v>JOI</v>
      </c>
      <c r="F7" s="6">
        <f ca="1">IFERROR((IF(INDEX(Dietă[],DataDeSfârșitUltimaDietă-ÎnceputRândDietă-J7,1)&lt;&gt;"",INDEX(Dietă[],DataDeSfârșitUltimaDietă-ÎnceputRândDietă-J7,7),NA())),NA())</f>
        <v>0</v>
      </c>
      <c r="G7" s="6">
        <f ca="1">IFERROR((IF(INDEX(Dietă[],DataDeSfârșitUltimaDietă-ÎnceputRândDietă-J7,1)&lt;&gt;"",INDEX(Dietă[],DataDeSfârșitUltimaDietă-ÎnceputRândDietă-J7,6),NA())),NA())</f>
        <v>0</v>
      </c>
      <c r="H7" s="6">
        <f ca="1">IFERROR((IF(INDEX(Dietă[],DataDeSfârșitUltimaDietă-ÎnceputRândDietă-J7,1)&lt;&gt;"",INDEX(Dietă[],DataDeSfârșitUltimaDietă-ÎnceputRândDietă-J7,5),NA())),NA())</f>
        <v>0</v>
      </c>
      <c r="I7" s="6">
        <f ca="1">IFERROR((IF(INDEX(Dietă[],DataDeSfârșitUltimaDietă-ÎnceputRândDietă-J7,1)&lt;&gt;"",INDEX(Dietă[],DataDeSfârșitUltimaDietă-ÎnceputRândDietă-J7,4),NA())),NA())</f>
        <v>1</v>
      </c>
      <c r="J7" s="6">
        <v>10</v>
      </c>
    </row>
    <row r="8" spans="2:10" x14ac:dyDescent="0.2">
      <c r="B8" s="3"/>
      <c r="C8" s="3"/>
      <c r="D8" s="5">
        <f ca="1">IFERROR(IF(INDEX(Dietă[],DataDeSfârșitUltimaDietă-ÎnceputRândDietă-J8,1)&lt;&gt;"",INDEX(Dietă[],DataDeSfârșitUltimaDietă-ÎnceputRândDietă-J8,1),""),"")</f>
        <v>44910</v>
      </c>
      <c r="E8" s="6" t="str">
        <f t="shared" ca="1" si="0"/>
        <v>JOI</v>
      </c>
      <c r="F8" s="6">
        <f ca="1">IFERROR((IF(INDEX(Dietă[],DataDeSfârșitUltimaDietă-ÎnceputRândDietă-J8,1)&lt;&gt;"",INDEX(Dietă[],DataDeSfârșitUltimaDietă-ÎnceputRândDietă-J8,7),NA())),NA())</f>
        <v>10</v>
      </c>
      <c r="G8" s="6">
        <f ca="1">IFERROR((IF(INDEX(Dietă[],DataDeSfârșitUltimaDietă-ÎnceputRândDietă-J8,1)&lt;&gt;"",INDEX(Dietă[],DataDeSfârșitUltimaDietă-ÎnceputRândDietă-J8,6),NA())),NA())</f>
        <v>2</v>
      </c>
      <c r="H8" s="6">
        <f ca="1">IFERROR((IF(INDEX(Dietă[],DataDeSfârșitUltimaDietă-ÎnceputRândDietă-J8,1)&lt;&gt;"",INDEX(Dietă[],DataDeSfârșitUltimaDietă-ÎnceputRândDietă-J8,5),NA())),NA())</f>
        <v>10</v>
      </c>
      <c r="I8" s="6">
        <f ca="1">IFERROR((IF(INDEX(Dietă[],DataDeSfârșitUltimaDietă-ÎnceputRândDietă-J8,1)&lt;&gt;"",INDEX(Dietă[],DataDeSfârșitUltimaDietă-ÎnceputRândDietă-J8,4),NA())),NA())</f>
        <v>10</v>
      </c>
      <c r="J8" s="6">
        <v>9</v>
      </c>
    </row>
    <row r="9" spans="2:10" x14ac:dyDescent="0.2">
      <c r="B9" s="3"/>
      <c r="C9" s="3"/>
      <c r="D9" s="5">
        <f ca="1">IFERROR(IF(INDEX(Dietă[],DataDeSfârșitUltimaDietă-ÎnceputRândDietă-J9,1)&lt;&gt;"",INDEX(Dietă[],DataDeSfârșitUltimaDietă-ÎnceputRândDietă-J9,1),""),"")</f>
        <v>44910</v>
      </c>
      <c r="E9" s="6" t="str">
        <f t="shared" ca="1" si="0"/>
        <v>JOI</v>
      </c>
      <c r="F9" s="6">
        <f ca="1">IFERROR((IF(INDEX(Dietă[],DataDeSfârșitUltimaDietă-ÎnceputRândDietă-J9,1)&lt;&gt;"",INDEX(Dietă[],DataDeSfârșitUltimaDietă-ÎnceputRândDietă-J9,7),NA())),NA())</f>
        <v>8</v>
      </c>
      <c r="G9" s="6">
        <f ca="1">IFERROR((IF(INDEX(Dietă[],DataDeSfârșitUltimaDietă-ÎnceputRândDietă-J9,1)&lt;&gt;"",INDEX(Dietă[],DataDeSfârșitUltimaDietă-ÎnceputRândDietă-J9,6),NA())),NA())</f>
        <v>3</v>
      </c>
      <c r="H9" s="6">
        <f ca="1">IFERROR((IF(INDEX(Dietă[],DataDeSfârșitUltimaDietă-ÎnceputRândDietă-J9,1)&lt;&gt;"",INDEX(Dietă[],DataDeSfârșitUltimaDietă-ÎnceputRândDietă-J9,5),NA())),NA())</f>
        <v>26</v>
      </c>
      <c r="I9" s="6">
        <f ca="1">IFERROR((IF(INDEX(Dietă[],DataDeSfârșitUltimaDietă-ÎnceputRândDietă-J9,1)&lt;&gt;"",INDEX(Dietă[],DataDeSfârșitUltimaDietă-ÎnceputRândDietă-J9,4),NA())),NA())</f>
        <v>189</v>
      </c>
      <c r="J9" s="6">
        <v>8</v>
      </c>
    </row>
    <row r="10" spans="2:10" x14ac:dyDescent="0.2">
      <c r="B10" s="3"/>
      <c r="C10" s="3"/>
      <c r="D10" s="5">
        <f ca="1">IFERROR(IF(INDEX(Dietă[],DataDeSfârșitUltimaDietă-ÎnceputRândDietă-J10,1)&lt;&gt;"",INDEX(Dietă[],DataDeSfârșitUltimaDietă-ÎnceputRândDietă-J10,1),""),"")</f>
        <v>44910</v>
      </c>
      <c r="E10" s="6" t="str">
        <f t="shared" ca="1" si="0"/>
        <v>JOI</v>
      </c>
      <c r="F10" s="6">
        <f ca="1">IFERROR((IF(INDEX(Dietă[],DataDeSfârșitUltimaDietă-ÎnceputRândDietă-J10,1)&lt;&gt;"",INDEX(Dietă[],DataDeSfârșitUltimaDietă-ÎnceputRândDietă-J10,7),NA())),NA())</f>
        <v>21</v>
      </c>
      <c r="G10" s="6">
        <f ca="1">IFERROR((IF(INDEX(Dietă[],DataDeSfârșitUltimaDietă-ÎnceputRândDietă-J10,1)&lt;&gt;"",INDEX(Dietă[],DataDeSfârșitUltimaDietă-ÎnceputRândDietă-J10,6),NA())),NA())</f>
        <v>13.5</v>
      </c>
      <c r="H10" s="6">
        <f ca="1">IFERROR((IF(INDEX(Dietă[],DataDeSfârșitUltimaDietă-ÎnceputRândDietă-J10,1)&lt;&gt;"",INDEX(Dietă[],DataDeSfârșitUltimaDietă-ÎnceputRândDietă-J10,5),NA())),NA())</f>
        <v>62</v>
      </c>
      <c r="I10" s="6">
        <f ca="1">IFERROR((IF(INDEX(Dietă[],DataDeSfârșitUltimaDietă-ÎnceputRândDietă-J10,1)&lt;&gt;"",INDEX(Dietă[],DataDeSfârșitUltimaDietă-ÎnceputRândDietă-J10,4),NA())),NA())</f>
        <v>477</v>
      </c>
      <c r="J10" s="6">
        <v>7</v>
      </c>
    </row>
    <row r="11" spans="2:10" x14ac:dyDescent="0.2">
      <c r="B11" s="3"/>
      <c r="C11" s="3"/>
      <c r="D11" s="5">
        <f ca="1">IFERROR(IF(INDEX(Dietă[],DataDeSfârșitUltimaDietă-ÎnceputRândDietă-J11,1)&lt;&gt;"",INDEX(Dietă[],DataDeSfârșitUltimaDietă-ÎnceputRândDietă-J11,1),""),"")</f>
        <v>44911</v>
      </c>
      <c r="E11" s="6" t="str">
        <f t="shared" ca="1" si="0"/>
        <v>VIN</v>
      </c>
      <c r="F11" s="6">
        <f ca="1">IFERROR((IF(INDEX(Dietă[],DataDeSfârșitUltimaDietă-ÎnceputRândDietă-J11,1)&lt;&gt;"",INDEX(Dietă[],DataDeSfârșitUltimaDietă-ÎnceputRândDietă-J11,7),NA())),NA())</f>
        <v>0</v>
      </c>
      <c r="G11" s="6">
        <f ca="1">IFERROR((IF(INDEX(Dietă[],DataDeSfârșitUltimaDietă-ÎnceputRândDietă-J11,1)&lt;&gt;"",INDEX(Dietă[],DataDeSfârșitUltimaDietă-ÎnceputRândDietă-J11,6),NA())),NA())</f>
        <v>0</v>
      </c>
      <c r="H11" s="6">
        <f ca="1">IFERROR((IF(INDEX(Dietă[],DataDeSfârșitUltimaDietă-ÎnceputRândDietă-J11,1)&lt;&gt;"",INDEX(Dietă[],DataDeSfârșitUltimaDietă-ÎnceputRândDietă-J11,5),NA())),NA())</f>
        <v>0</v>
      </c>
      <c r="I11" s="6">
        <f ca="1">IFERROR((IF(INDEX(Dietă[],DataDeSfârșitUltimaDietă-ÎnceputRândDietă-J11,1)&lt;&gt;"",INDEX(Dietă[],DataDeSfârșitUltimaDietă-ÎnceputRândDietă-J11,4),NA())),NA())</f>
        <v>1</v>
      </c>
      <c r="J11" s="6">
        <v>6</v>
      </c>
    </row>
    <row r="12" spans="2:10" x14ac:dyDescent="0.2">
      <c r="B12" s="3"/>
      <c r="C12" s="3"/>
      <c r="D12" s="5">
        <f ca="1">IFERROR(IF(INDEX(Dietă[],DataDeSfârșitUltimaDietă-ÎnceputRândDietă-J12,1)&lt;&gt;"",INDEX(Dietă[],DataDeSfârșitUltimaDietă-ÎnceputRândDietă-J12,1),""),"")</f>
        <v>44911</v>
      </c>
      <c r="E12" s="6" t="str">
        <f t="shared" ca="1" si="0"/>
        <v>VIN</v>
      </c>
      <c r="F12" s="6">
        <f ca="1">IFERROR((IF(INDEX(Dietă[],DataDeSfârșitUltimaDietă-ÎnceputRândDietă-J12,1)&lt;&gt;"",INDEX(Dietă[],DataDeSfârșitUltimaDietă-ÎnceputRândDietă-J12,7),NA())),NA())</f>
        <v>1.5</v>
      </c>
      <c r="G12" s="6">
        <f ca="1">IFERROR((IF(INDEX(Dietă[],DataDeSfârșitUltimaDietă-ÎnceputRândDietă-J12,1)&lt;&gt;"",INDEX(Dietă[],DataDeSfârșitUltimaDietă-ÎnceputRândDietă-J12,6),NA())),NA())</f>
        <v>10</v>
      </c>
      <c r="H12" s="6">
        <f ca="1">IFERROR((IF(INDEX(Dietă[],DataDeSfârșitUltimaDietă-ÎnceputRândDietă-J12,1)&lt;&gt;"",INDEX(Dietă[],DataDeSfârșitUltimaDietă-ÎnceputRândDietă-J12,5),NA())),NA())</f>
        <v>48</v>
      </c>
      <c r="I12" s="6">
        <f ca="1">IFERROR((IF(INDEX(Dietă[],DataDeSfârșitUltimaDietă-ÎnceputRândDietă-J12,1)&lt;&gt;"",INDEX(Dietă[],DataDeSfârșitUltimaDietă-ÎnceputRândDietă-J12,4),NA())),NA())</f>
        <v>245</v>
      </c>
      <c r="J12" s="6">
        <v>5</v>
      </c>
    </row>
    <row r="13" spans="2:10" x14ac:dyDescent="0.2">
      <c r="B13" s="3"/>
      <c r="C13" s="3"/>
      <c r="D13" s="5">
        <f ca="1">IFERROR(IF(INDEX(Dietă[],DataDeSfârșitUltimaDietă-ÎnceputRândDietă-J13,1)&lt;&gt;"",INDEX(Dietă[],DataDeSfârșitUltimaDietă-ÎnceputRândDietă-J13,1),""),"")</f>
        <v>44911</v>
      </c>
      <c r="E13" s="6" t="str">
        <f t="shared" ca="1" si="0"/>
        <v>VIN</v>
      </c>
      <c r="F13" s="6">
        <f ca="1">IFERROR((IF(INDEX(Dietă[],DataDeSfârșitUltimaDietă-ÎnceputRândDietă-J13,1)&lt;&gt;"",INDEX(Dietă[],DataDeSfârșitUltimaDietă-ÎnceputRândDietă-J13,7),NA())),NA())</f>
        <v>5</v>
      </c>
      <c r="G13" s="6">
        <f ca="1">IFERROR((IF(INDEX(Dietă[],DataDeSfârșitUltimaDietă-ÎnceputRândDietă-J13,1)&lt;&gt;"",INDEX(Dietă[],DataDeSfârșitUltimaDietă-ÎnceputRândDietă-J13,6),NA())),NA())</f>
        <v>43</v>
      </c>
      <c r="H13" s="6">
        <f ca="1">IFERROR((IF(INDEX(Dietă[],DataDeSfârșitUltimaDietă-ÎnceputRândDietă-J13,1)&lt;&gt;"",INDEX(Dietă[],DataDeSfârșitUltimaDietă-ÎnceputRândDietă-J13,5),NA())),NA())</f>
        <v>11</v>
      </c>
      <c r="I13" s="6">
        <f ca="1">IFERROR((IF(INDEX(Dietă[],DataDeSfârșitUltimaDietă-ÎnceputRândDietă-J13,1)&lt;&gt;"",INDEX(Dietă[],DataDeSfârșitUltimaDietă-ÎnceputRândDietă-J13,4),NA())),NA())</f>
        <v>247</v>
      </c>
      <c r="J13" s="6">
        <v>4</v>
      </c>
    </row>
    <row r="14" spans="2:10" x14ac:dyDescent="0.2">
      <c r="B14" s="3"/>
      <c r="C14" s="3"/>
      <c r="D14" s="5">
        <f ca="1">IFERROR(IF(INDEX(Dietă[],DataDeSfârșitUltimaDietă-ÎnceputRândDietă-J14,1)&lt;&gt;"",INDEX(Dietă[],DataDeSfârșitUltimaDietă-ÎnceputRândDietă-J14,1),""),"")</f>
        <v>44911</v>
      </c>
      <c r="E14" s="6" t="str">
        <f t="shared" ca="1" si="0"/>
        <v>VIN</v>
      </c>
      <c r="F14" s="6">
        <f ca="1">IFERROR((IF(INDEX(Dietă[],DataDeSfârșitUltimaDietă-ÎnceputRândDietă-J14,1)&lt;&gt;"",INDEX(Dietă[],DataDeSfârșitUltimaDietă-ÎnceputRândDietă-J14,7),NA())),NA())</f>
        <v>22</v>
      </c>
      <c r="G14" s="6">
        <f ca="1">IFERROR((IF(INDEX(Dietă[],DataDeSfârșitUltimaDietă-ÎnceputRândDietă-J14,1)&lt;&gt;"",INDEX(Dietă[],DataDeSfârșitUltimaDietă-ÎnceputRândDietă-J14,6),NA())),NA())</f>
        <v>32</v>
      </c>
      <c r="H14" s="6">
        <f ca="1">IFERROR((IF(INDEX(Dietă[],DataDeSfârșitUltimaDietă-ÎnceputRândDietă-J14,1)&lt;&gt;"",INDEX(Dietă[],DataDeSfârșitUltimaDietă-ÎnceputRândDietă-J14,5),NA())),NA())</f>
        <v>64</v>
      </c>
      <c r="I14" s="6">
        <f ca="1">IFERROR((IF(INDEX(Dietă[],DataDeSfârșitUltimaDietă-ÎnceputRândDietă-J14,1)&lt;&gt;"",INDEX(Dietă[],DataDeSfârșitUltimaDietă-ÎnceputRândDietă-J14,4),NA())),NA())</f>
        <v>456</v>
      </c>
      <c r="J14" s="6">
        <v>3</v>
      </c>
    </row>
    <row r="15" spans="2:10" x14ac:dyDescent="0.2">
      <c r="B15" s="3"/>
      <c r="C15" s="3"/>
      <c r="D15" s="5">
        <f ca="1">IFERROR(IF(INDEX(Dietă[],DataDeSfârșitUltimaDietă-ÎnceputRândDietă-J15,1)&lt;&gt;"",INDEX(Dietă[],DataDeSfârșitUltimaDietă-ÎnceputRândDietă-J15,1),""),"")</f>
        <v>44912</v>
      </c>
      <c r="E15" s="6" t="str">
        <f t="shared" ca="1" si="0"/>
        <v>SÂM</v>
      </c>
      <c r="F15" s="6">
        <f ca="1">IFERROR((IF(INDEX(Dietă[],DataDeSfârșitUltimaDietă-ÎnceputRândDietă-J15,1)&lt;&gt;"",INDEX(Dietă[],DataDeSfârșitUltimaDietă-ÎnceputRândDietă-J15,7),NA())),NA())</f>
        <v>10</v>
      </c>
      <c r="G15" s="6">
        <f ca="1">IFERROR((IF(INDEX(Dietă[],DataDeSfârșitUltimaDietă-ÎnceputRândDietă-J15,1)&lt;&gt;"",INDEX(Dietă[],DataDeSfârșitUltimaDietă-ÎnceputRândDietă-J15,6),NA())),NA())</f>
        <v>2</v>
      </c>
      <c r="H15" s="6">
        <f ca="1">IFERROR((IF(INDEX(Dietă[],DataDeSfârșitUltimaDietă-ÎnceputRândDietă-J15,1)&lt;&gt;"",INDEX(Dietă[],DataDeSfârșitUltimaDietă-ÎnceputRândDietă-J15,5),NA())),NA())</f>
        <v>10</v>
      </c>
      <c r="I15" s="6">
        <f ca="1">IFERROR((IF(INDEX(Dietă[],DataDeSfârșitUltimaDietă-ÎnceputRândDietă-J15,1)&lt;&gt;"",INDEX(Dietă[],DataDeSfârșitUltimaDietă-ÎnceputRândDietă-J15,4),NA())),NA())</f>
        <v>10</v>
      </c>
      <c r="J15" s="6">
        <v>2</v>
      </c>
    </row>
    <row r="16" spans="2:10" x14ac:dyDescent="0.2">
      <c r="B16" s="3"/>
      <c r="C16" s="3"/>
      <c r="D16" s="5">
        <f ca="1">IFERROR(IF(INDEX(Dietă[],DataDeSfârșitUltimaDietă-ÎnceputRândDietă-J16,1)&lt;&gt;"",INDEX(Dietă[],DataDeSfârșitUltimaDietă-ÎnceputRândDietă-J16,1),""),"")</f>
        <v>44912</v>
      </c>
      <c r="E16" s="6" t="str">
        <f t="shared" ca="1" si="0"/>
        <v>SÂM</v>
      </c>
      <c r="F16" s="6">
        <f ca="1">IFERROR((IF(INDEX(Dietă[],DataDeSfârșitUltimaDietă-ÎnceputRândDietă-J16,1)&lt;&gt;"",INDEX(Dietă[],DataDeSfârșitUltimaDietă-ÎnceputRândDietă-J16,7),NA())),NA())</f>
        <v>5.51</v>
      </c>
      <c r="G16" s="6">
        <f ca="1">IFERROR((IF(INDEX(Dietă[],DataDeSfârșitUltimaDietă-ÎnceputRândDietă-J16,1)&lt;&gt;"",INDEX(Dietă[],DataDeSfârșitUltimaDietă-ÎnceputRândDietă-J16,6),NA())),NA())</f>
        <v>8.81</v>
      </c>
      <c r="H16" s="6">
        <f ca="1">IFERROR((IF(INDEX(Dietă[],DataDeSfârșitUltimaDietă-ÎnceputRândDietă-J16,1)&lt;&gt;"",INDEX(Dietă[],DataDeSfârșitUltimaDietă-ÎnceputRândDietă-J16,5),NA())),NA())</f>
        <v>12.36</v>
      </c>
      <c r="I16" s="6">
        <f ca="1">IFERROR((IF(INDEX(Dietă[],DataDeSfârșitUltimaDietă-ÎnceputRândDietă-J16,1)&lt;&gt;"",INDEX(Dietă[],DataDeSfârșitUltimaDietă-ÎnceputRândDietă-J16,4),NA())),NA())</f>
        <v>135</v>
      </c>
      <c r="J16" s="6">
        <v>1</v>
      </c>
    </row>
    <row r="17" spans="2:10" x14ac:dyDescent="0.2">
      <c r="B17" s="3"/>
      <c r="C17" s="3"/>
      <c r="D17" s="5">
        <f ca="1">IFERROR(IF(INDEX(Dietă[],DataDeSfârșitUltimaDietă-ÎnceputRândDietă-J17,1)&lt;&gt;"",INDEX(Dietă[],DataDeSfârșitUltimaDietă-ÎnceputRândDietă-J17,1),""),"")</f>
        <v>44912</v>
      </c>
      <c r="E17" s="6" t="str">
        <f t="shared" ca="1" si="0"/>
        <v>SÂM</v>
      </c>
      <c r="F17" s="6">
        <f ca="1">IFERROR((IF(INDEX(Dietă[],DataDeSfârșitUltimaDietă-ÎnceputRândDietă-J17,1)&lt;&gt;"",INDEX(Dietă[],DataDeSfârșitUltimaDietă-ÎnceputRândDietă-J17,7),NA())),NA())</f>
        <v>15</v>
      </c>
      <c r="G17" s="6">
        <f ca="1">IFERROR((IF(INDEX(Dietă[],DataDeSfârșitUltimaDietă-ÎnceputRândDietă-J17,1)&lt;&gt;"",INDEX(Dietă[],DataDeSfârșitUltimaDietă-ÎnceputRândDietă-J17,6),NA())),NA())</f>
        <v>5.43</v>
      </c>
      <c r="H17" s="6">
        <f ca="1">IFERROR((IF(INDEX(Dietă[],DataDeSfârșitUltimaDietă-ÎnceputRândDietă-J17,1)&lt;&gt;"",INDEX(Dietă[],DataDeSfârșitUltimaDietă-ÎnceputRândDietă-J17,5),NA())),NA())</f>
        <v>7</v>
      </c>
      <c r="I17" s="6">
        <f ca="1">IFERROR((IF(INDEX(Dietă[],DataDeSfârșitUltimaDietă-ÎnceputRândDietă-J17,1)&lt;&gt;"",INDEX(Dietă[],DataDeSfârșitUltimaDietă-ÎnceputRândDietă-J17,4),NA())),NA())</f>
        <v>184</v>
      </c>
      <c r="J17" s="6">
        <v>0</v>
      </c>
    </row>
    <row r="18" spans="2:10" x14ac:dyDescent="0.2">
      <c r="B18" s="3"/>
      <c r="C18" s="3"/>
      <c r="D18" s="5">
        <f ca="1">IFERROR(IF(INDEX(Dietă[],DataDeSfârșitUltimaDietă-ÎnceputRândDietă-J18,1)&lt;&gt;"",INDEX(Dietă[],DataDeSfârșitUltimaDietă-ÎnceputRândDietă-J18,1)),"")</f>
        <v>44914</v>
      </c>
      <c r="E18" s="6" t="str">
        <f t="shared" ca="1" si="0"/>
        <v>LUN</v>
      </c>
      <c r="F18" s="6">
        <f ca="1">IFERROR((IF(INDEX(Dietă[],DataDeSfârșitUltimaDietă-ÎnceputRândDietă-J18,1)&lt;&gt;"",INDEX(Dietă[],DataDeSfârșitUltimaDietă-ÎnceputRândDietă-J18,7),NA())),NA())</f>
        <v>21</v>
      </c>
      <c r="G18" s="6">
        <f ca="1">IFERROR((IF(INDEX(Dietă[],DataDeSfârșitUltimaDietă-ÎnceputRândDietă-J18,1)&lt;&gt;"",INDEX(Dietă[],DataDeSfârșitUltimaDietă-ÎnceputRândDietă-J18,6),NA())),NA())</f>
        <v>13.5</v>
      </c>
      <c r="H18" s="6">
        <f ca="1">IFERROR((IF(INDEX(Dietă[],DataDeSfârșitUltimaDietă-ÎnceputRândDietă-J18,1)&lt;&gt;"",INDEX(Dietă[],DataDeSfârșitUltimaDietă-ÎnceputRândDietă-J18,5),NA())),NA())</f>
        <v>62</v>
      </c>
      <c r="I18" s="6">
        <f ca="1">IFERROR((IF(INDEX(Dietă[],DataDeSfârșitUltimaDietă-ÎnceputRândDietă-J18,1)&lt;&gt;"",INDEX(Dietă[],DataDeSfârșitUltimaDietă-ÎnceputRândDietă-J18,4),NA())),NA())</f>
        <v>477</v>
      </c>
      <c r="J18" s="6">
        <v>-1</v>
      </c>
    </row>
    <row r="20" spans="2:10" ht="27" x14ac:dyDescent="0.5">
      <c r="B20" s="35" t="s">
        <v>45</v>
      </c>
      <c r="C20" s="35"/>
      <c r="D20" s="35"/>
      <c r="E20" s="35"/>
      <c r="F20" s="35"/>
      <c r="G20" s="35"/>
      <c r="H20" s="35"/>
      <c r="I20" s="35"/>
      <c r="J20" s="35"/>
    </row>
    <row r="22" spans="2:10" ht="15" x14ac:dyDescent="0.2">
      <c r="B22" s="8" t="s">
        <v>43</v>
      </c>
      <c r="C22" s="8">
        <f>ROW(Exerciții[[#Headers],[DATA]])+1</f>
        <v>4</v>
      </c>
      <c r="D22" s="4" t="s">
        <v>14</v>
      </c>
      <c r="E22" s="4" t="s">
        <v>47</v>
      </c>
      <c r="F22" s="4" t="s">
        <v>36</v>
      </c>
      <c r="G22" s="4" t="s">
        <v>37</v>
      </c>
      <c r="H22" s="4" t="s">
        <v>48</v>
      </c>
    </row>
    <row r="23" spans="2:10" x14ac:dyDescent="0.2">
      <c r="B23" s="8" t="s">
        <v>46</v>
      </c>
      <c r="C23" s="8">
        <f ca="1">MATCH(9.99E+307,Exerciții[DATA])+ÎnceputRândExerciții-1</f>
        <v>20</v>
      </c>
      <c r="D23" s="7">
        <f ca="1">IFERROR(IF(INDEX(Exerciții[],DataDeSfârșitUltimeleExerciții-ÎnceputRândExerciții-H23,1)&lt;&gt;"",INDEX(Exerciții[],DataDeSfârșitUltimeleExerciții-ÎnceputRândExerciții-H23,1)),"")</f>
        <v>44929</v>
      </c>
      <c r="E23" s="6" t="str">
        <f t="shared" ref="E23:E36" ca="1" si="1">UPPER(TEXT(D23,"DDD"))</f>
        <v>MAR</v>
      </c>
      <c r="F23" s="14">
        <f ca="1">IFERROR((IF(INDEX(Exerciții[],DataDeSfârșitUltimeleExerciții-ÎnceputRândExerciții-H23,1)&lt;&gt;"",INDEX(Exerciții[],DataDeSfârșitUltimeleExerciții-ÎnceputRândExerciții-H23,2),0)),0)</f>
        <v>20</v>
      </c>
      <c r="G23" s="14">
        <f ca="1">IFERROR((IF(INDEX(Exerciții[],DataDeSfârșitUltimeleExerciții-ÎnceputRândExerciții-H23,2)&lt;&gt;"",INDEX(Exerciții[],DataDeSfârșitUltimeleExerciții-ÎnceputRândExerciții-H23,3),0)),0)</f>
        <v>195</v>
      </c>
      <c r="H23" s="6">
        <v>-1</v>
      </c>
    </row>
    <row r="24" spans="2:10" x14ac:dyDescent="0.2">
      <c r="B24" s="3"/>
      <c r="C24" s="3"/>
      <c r="D24" s="7">
        <f ca="1">IFERROR(IF(INDEX(Exerciții[],DataDeSfârșitUltimeleExerciții-ÎnceputRândExerciții-H24,1)&lt;&gt;"",INDEX(Exerciții[],DataDeSfârșitUltimeleExerciții-ÎnceputRândExerciții-H24,1)),"")</f>
        <v>44928</v>
      </c>
      <c r="E24" s="6" t="str">
        <f t="shared" ca="1" si="1"/>
        <v>LUN</v>
      </c>
      <c r="F24" s="14">
        <f ca="1">IFERROR((IF(INDEX(Exerciții[],DataDeSfârșitUltimeleExerciții-ÎnceputRândExerciții-H24,1)&lt;&gt;"",INDEX(Exerciții[],DataDeSfârșitUltimeleExerciții-ÎnceputRândExerciții-H24,2),0)),0)</f>
        <v>25</v>
      </c>
      <c r="G24" s="14">
        <f ca="1">IFERROR((IF(INDEX(Exerciții[],DataDeSfârșitUltimeleExerciții-ÎnceputRândExerciții-H24,2)&lt;&gt;"",INDEX(Exerciții[],DataDeSfârșitUltimeleExerciții-ÎnceputRândExerciții-H24,3),0)),0)</f>
        <v>265</v>
      </c>
      <c r="H24" s="6">
        <v>0</v>
      </c>
    </row>
    <row r="25" spans="2:10" x14ac:dyDescent="0.2">
      <c r="B25" s="3"/>
      <c r="C25" s="3"/>
      <c r="D25" s="7">
        <f ca="1">IFERROR(IF(INDEX(Exerciții[],DataDeSfârșitUltimeleExerciții-ÎnceputRândExerciții-H25,1)&lt;&gt;"",INDEX(Exerciții[],DataDeSfârșitUltimeleExerciții-ÎnceputRândExerciții-H25,1)),"")</f>
        <v>44927</v>
      </c>
      <c r="E25" s="6" t="str">
        <f t="shared" ca="1" si="1"/>
        <v>DUM</v>
      </c>
      <c r="F25" s="14">
        <f ca="1">IFERROR((IF(INDEX(Exerciții[],DataDeSfârșitUltimeleExerciții-ÎnceputRândExerciții-H25,1)&lt;&gt;"",INDEX(Exerciții[],DataDeSfârșitUltimeleExerciții-ÎnceputRândExerciții-H25,2),0)),0)</f>
        <v>40</v>
      </c>
      <c r="G25" s="14">
        <f ca="1">IFERROR((IF(INDEX(Exerciții[],DataDeSfârșitUltimeleExerciții-ÎnceputRândExerciții-H25,2)&lt;&gt;"",INDEX(Exerciții[],DataDeSfârșitUltimeleExerciții-ÎnceputRândExerciții-H25,3),0)),0)</f>
        <v>290</v>
      </c>
      <c r="H25" s="6">
        <v>1</v>
      </c>
    </row>
    <row r="26" spans="2:10" x14ac:dyDescent="0.2">
      <c r="B26" s="3"/>
      <c r="C26" s="3"/>
      <c r="D26" s="7">
        <f ca="1">IFERROR(IF(INDEX(Exerciții[],DataDeSfârșitUltimeleExerciții-ÎnceputRândExerciții-H26,1)&lt;&gt;"",INDEX(Exerciții[],DataDeSfârșitUltimeleExerciții-ÎnceputRândExerciții-H26,1)),"")</f>
        <v>44926</v>
      </c>
      <c r="E26" s="6" t="str">
        <f t="shared" ca="1" si="1"/>
        <v>SÂM</v>
      </c>
      <c r="F26" s="14">
        <f ca="1">IFERROR((IF(INDEX(Exerciții[],DataDeSfârșitUltimeleExerciții-ÎnceputRândExerciții-H26,1)&lt;&gt;"",INDEX(Exerciții[],DataDeSfârșitUltimeleExerciții-ÎnceputRândExerciții-H26,2),0)),0)</f>
        <v>35</v>
      </c>
      <c r="G26" s="14">
        <f ca="1">IFERROR((IF(INDEX(Exerciții[],DataDeSfârșitUltimeleExerciții-ÎnceputRândExerciții-H26,2)&lt;&gt;"",INDEX(Exerciții[],DataDeSfârșitUltimeleExerciții-ÎnceputRândExerciții-H26,3),0)),0)</f>
        <v>320</v>
      </c>
      <c r="H26" s="6">
        <v>2</v>
      </c>
    </row>
    <row r="27" spans="2:10" x14ac:dyDescent="0.2">
      <c r="B27" s="3"/>
      <c r="C27" s="3"/>
      <c r="D27" s="7">
        <f ca="1">IFERROR(IF(INDEX(Exerciții[],DataDeSfârșitUltimeleExerciții-ÎnceputRândExerciții-H27,1)&lt;&gt;"",INDEX(Exerciții[],DataDeSfârșitUltimeleExerciții-ÎnceputRândExerciții-H27,1)),"")</f>
        <v>44925</v>
      </c>
      <c r="E27" s="6" t="str">
        <f t="shared" ca="1" si="1"/>
        <v>VIN</v>
      </c>
      <c r="F27" s="14">
        <f ca="1">IFERROR((IF(INDEX(Exerciții[],DataDeSfârșitUltimeleExerciții-ÎnceputRândExerciții-H27,1)&lt;&gt;"",INDEX(Exerciții[],DataDeSfârșitUltimeleExerciții-ÎnceputRândExerciții-H27,2),0)),0)</f>
        <v>45</v>
      </c>
      <c r="G27" s="14">
        <f ca="1">IFERROR((IF(INDEX(Exerciții[],DataDeSfârșitUltimeleExerciții-ÎnceputRândExerciții-H27,2)&lt;&gt;"",INDEX(Exerciții[],DataDeSfârșitUltimeleExerciții-ÎnceputRândExerciții-H27,3),0)),0)</f>
        <v>350</v>
      </c>
      <c r="H27" s="6">
        <v>3</v>
      </c>
    </row>
    <row r="28" spans="2:10" x14ac:dyDescent="0.2">
      <c r="B28" s="3"/>
      <c r="C28" s="3"/>
      <c r="D28" s="7">
        <f ca="1">IFERROR(IF(INDEX(Exerciții[],DataDeSfârșitUltimeleExerciții-ÎnceputRândExerciții-H28,1)&lt;&gt;"",INDEX(Exerciții[],DataDeSfârșitUltimeleExerciții-ÎnceputRândExerciții-H28,1)),"")</f>
        <v>44924</v>
      </c>
      <c r="E28" s="6" t="str">
        <f t="shared" ca="1" si="1"/>
        <v>JOI</v>
      </c>
      <c r="F28" s="14">
        <f ca="1">IFERROR((IF(INDEX(Exerciții[],DataDeSfârșitUltimeleExerciții-ÎnceputRândExerciții-H28,1)&lt;&gt;"",INDEX(Exerciții[],DataDeSfârșitUltimeleExerciții-ÎnceputRândExerciții-H28,2),0)),0)</f>
        <v>20</v>
      </c>
      <c r="G28" s="14">
        <f ca="1">IFERROR((IF(INDEX(Exerciții[],DataDeSfârșitUltimeleExerciții-ÎnceputRândExerciții-H28,2)&lt;&gt;"",INDEX(Exerciții[],DataDeSfârșitUltimeleExerciții-ÎnceputRândExerciții-H28,3),0)),0)</f>
        <v>295</v>
      </c>
      <c r="H28" s="6">
        <v>4</v>
      </c>
    </row>
    <row r="29" spans="2:10" x14ac:dyDescent="0.2">
      <c r="B29" s="3"/>
      <c r="C29" s="3"/>
      <c r="D29" s="7">
        <f ca="1">IFERROR(IF(INDEX(Exerciții[],DataDeSfârșitUltimeleExerciții-ÎnceputRândExerciții-H29,1)&lt;&gt;"",INDEX(Exerciții[],DataDeSfârșitUltimeleExerciții-ÎnceputRândExerciții-H29,1)),"")</f>
        <v>44923</v>
      </c>
      <c r="E29" s="6" t="str">
        <f t="shared" ca="1" si="1"/>
        <v>MIE</v>
      </c>
      <c r="F29" s="14">
        <f ca="1">IFERROR((IF(INDEX(Exerciții[],DataDeSfârșitUltimeleExerciții-ÎnceputRândExerciții-H29,1)&lt;&gt;"",INDEX(Exerciții[],DataDeSfârșitUltimeleExerciții-ÎnceputRândExerciții-H29,2),0)),0)</f>
        <v>40</v>
      </c>
      <c r="G29" s="14">
        <f ca="1">IFERROR((IF(INDEX(Exerciții[],DataDeSfârșitUltimeleExerciții-ÎnceputRândExerciții-H29,2)&lt;&gt;"",INDEX(Exerciții[],DataDeSfârșitUltimeleExerciții-ÎnceputRândExerciții-H29,3),0)),0)</f>
        <v>270</v>
      </c>
      <c r="H29" s="6">
        <v>5</v>
      </c>
    </row>
    <row r="30" spans="2:10" x14ac:dyDescent="0.2">
      <c r="B30" s="3"/>
      <c r="C30" s="3"/>
      <c r="D30" s="7">
        <f ca="1">IFERROR(IF(INDEX(Exerciții[],DataDeSfârșitUltimeleExerciții-ÎnceputRândExerciții-H30,1)&lt;&gt;"",INDEX(Exerciții[],DataDeSfârșitUltimeleExerciții-ÎnceputRândExerciții-H30,1)),"")</f>
        <v>44922</v>
      </c>
      <c r="E30" s="6" t="str">
        <f t="shared" ca="1" si="1"/>
        <v>MAR</v>
      </c>
      <c r="F30" s="14">
        <f ca="1">IFERROR((IF(INDEX(Exerciții[],DataDeSfârșitUltimeleExerciții-ÎnceputRândExerciții-H30,1)&lt;&gt;"",INDEX(Exerciții[],DataDeSfârșitUltimeleExerciții-ÎnceputRândExerciții-H30,2),0)),0)</f>
        <v>45</v>
      </c>
      <c r="G30" s="14">
        <f ca="1">IFERROR((IF(INDEX(Exerciții[],DataDeSfârșitUltimeleExerciții-ÎnceputRândExerciții-H30,2)&lt;&gt;"",INDEX(Exerciții[],DataDeSfârșitUltimeleExerciții-ÎnceputRândExerciții-H30,3),0)),0)</f>
        <v>325</v>
      </c>
      <c r="H30" s="6">
        <v>6</v>
      </c>
    </row>
    <row r="31" spans="2:10" x14ac:dyDescent="0.2">
      <c r="B31" s="3"/>
      <c r="C31" s="3"/>
      <c r="D31" s="7">
        <f ca="1">IFERROR(IF(INDEX(Exerciții[],DataDeSfârșitUltimeleExerciții-ÎnceputRândExerciții-H31,1)&lt;&gt;"",INDEX(Exerciții[],DataDeSfârșitUltimeleExerciții-ÎnceputRândExerciții-H31,1)),"")</f>
        <v>44921</v>
      </c>
      <c r="E31" s="6" t="str">
        <f t="shared" ca="1" si="1"/>
        <v>LUN</v>
      </c>
      <c r="F31" s="14">
        <f ca="1">IFERROR((IF(INDEX(Exerciții[],DataDeSfârșitUltimeleExerciții-ÎnceputRândExerciții-H31,1)&lt;&gt;"",INDEX(Exerciții[],DataDeSfârșitUltimeleExerciții-ÎnceputRândExerciții-H31,2),0)),0)</f>
        <v>40</v>
      </c>
      <c r="G31" s="14">
        <f ca="1">IFERROR((IF(INDEX(Exerciții[],DataDeSfârșitUltimeleExerciții-ÎnceputRândExerciții-H31,2)&lt;&gt;"",INDEX(Exerciții[],DataDeSfârșitUltimeleExerciții-ÎnceputRândExerciții-H31,3),0)),0)</f>
        <v>175</v>
      </c>
      <c r="H31" s="6">
        <v>7</v>
      </c>
    </row>
    <row r="32" spans="2:10" x14ac:dyDescent="0.2">
      <c r="B32" s="3"/>
      <c r="C32" s="3"/>
      <c r="D32" s="7">
        <f ca="1">IFERROR(IF(INDEX(Exerciții[],DataDeSfârșitUltimeleExerciții-ÎnceputRândExerciții-H32,1)&lt;&gt;"",INDEX(Exerciții[],DataDeSfârșitUltimeleExerciții-ÎnceputRândExerciții-H32,1)),"")</f>
        <v>44920</v>
      </c>
      <c r="E32" s="6" t="str">
        <f t="shared" ca="1" si="1"/>
        <v>DUM</v>
      </c>
      <c r="F32" s="14">
        <f ca="1">IFERROR((IF(INDEX(Exerciții[],DataDeSfârșitUltimeleExerciții-ÎnceputRândExerciții-H32,1)&lt;&gt;"",INDEX(Exerciții[],DataDeSfârșitUltimeleExerciții-ÎnceputRândExerciții-H32,2),0)),0)</f>
        <v>30</v>
      </c>
      <c r="G32" s="14">
        <f ca="1">IFERROR((IF(INDEX(Exerciții[],DataDeSfârșitUltimeleExerciții-ÎnceputRândExerciții-H32,2)&lt;&gt;"",INDEX(Exerciții[],DataDeSfârșitUltimeleExerciții-ÎnceputRândExerciții-H32,3),0)),0)</f>
        <v>335</v>
      </c>
      <c r="H32" s="6">
        <v>8</v>
      </c>
    </row>
    <row r="33" spans="2:8" x14ac:dyDescent="0.2">
      <c r="B33" s="3"/>
      <c r="C33" s="3"/>
      <c r="D33" s="7">
        <f ca="1">IFERROR(IF(INDEX(Exerciții[],DataDeSfârșitUltimeleExerciții-ÎnceputRândExerciții-H33,1)&lt;&gt;"",INDEX(Exerciții[],DataDeSfârșitUltimeleExerciții-ÎnceputRândExerciții-H33,1)),"")</f>
        <v>44919</v>
      </c>
      <c r="E33" s="6" t="str">
        <f t="shared" ca="1" si="1"/>
        <v>SÂM</v>
      </c>
      <c r="F33" s="14">
        <f ca="1">IFERROR((IF(INDEX(Exerciții[],DataDeSfârșitUltimeleExerciții-ÎnceputRândExerciții-H33,1)&lt;&gt;"",INDEX(Exerciții[],DataDeSfârșitUltimeleExerciții-ÎnceputRândExerciții-H33,2),0)),0)</f>
        <v>40</v>
      </c>
      <c r="G33" s="14">
        <f ca="1">IFERROR((IF(INDEX(Exerciții[],DataDeSfârșitUltimeleExerciții-ÎnceputRândExerciții-H33,2)&lt;&gt;"",INDEX(Exerciții[],DataDeSfârșitUltimeleExerciții-ÎnceputRândExerciții-H33,3),0)),0)</f>
        <v>205</v>
      </c>
      <c r="H33" s="6">
        <v>9</v>
      </c>
    </row>
    <row r="34" spans="2:8" x14ac:dyDescent="0.2">
      <c r="B34" s="3"/>
      <c r="C34" s="3"/>
      <c r="D34" s="7">
        <f ca="1">IFERROR(IF(INDEX(Exerciții[],DataDeSfârșitUltimeleExerciții-ÎnceputRândExerciții-H34,1)&lt;&gt;"",INDEX(Exerciții[],DataDeSfârșitUltimeleExerciții-ÎnceputRândExerciții-H34,1)),"")</f>
        <v>44918</v>
      </c>
      <c r="E34" s="6" t="str">
        <f t="shared" ca="1" si="1"/>
        <v>VIN</v>
      </c>
      <c r="F34" s="14">
        <f ca="1">IFERROR((IF(INDEX(Exerciții[],DataDeSfârșitUltimeleExerciții-ÎnceputRândExerciții-H34,1)&lt;&gt;"",INDEX(Exerciții[],DataDeSfârșitUltimeleExerciții-ÎnceputRândExerciții-H34,2),0)),0)</f>
        <v>20</v>
      </c>
      <c r="G34" s="14">
        <f ca="1">IFERROR((IF(INDEX(Exerciții[],DataDeSfârșitUltimeleExerciții-ÎnceputRândExerciții-H34,2)&lt;&gt;"",INDEX(Exerciții[],DataDeSfârșitUltimeleExerciții-ÎnceputRândExerciții-H34,3),0)),0)</f>
        <v>285</v>
      </c>
      <c r="H34" s="6">
        <v>10</v>
      </c>
    </row>
    <row r="35" spans="2:8" x14ac:dyDescent="0.2">
      <c r="B35" s="3"/>
      <c r="C35" s="3"/>
      <c r="D35" s="7">
        <f ca="1">IFERROR(IF(INDEX(Exerciții[],DataDeSfârșitUltimeleExerciții-ÎnceputRândExerciții-H35,1)&lt;&gt;"",INDEX(Exerciții[],DataDeSfârșitUltimeleExerciții-ÎnceputRândExerciții-H35,1)),"")</f>
        <v>44917</v>
      </c>
      <c r="E35" s="6" t="str">
        <f t="shared" ca="1" si="1"/>
        <v>JOI</v>
      </c>
      <c r="F35" s="14">
        <f ca="1">IFERROR((IF(INDEX(Exerciții[],DataDeSfârșitUltimeleExerciții-ÎnceputRândExerciții-H35,1)&lt;&gt;"",INDEX(Exerciții[],DataDeSfârșitUltimeleExerciții-ÎnceputRândExerciții-H35,2),0)),0)</f>
        <v>25</v>
      </c>
      <c r="G35" s="14">
        <f ca="1">IFERROR((IF(INDEX(Exerciții[],DataDeSfârșitUltimeleExerciții-ÎnceputRândExerciții-H35,2)&lt;&gt;"",INDEX(Exerciții[],DataDeSfârșitUltimeleExerciții-ÎnceputRândExerciții-H35,3),0)),0)</f>
        <v>125</v>
      </c>
      <c r="H35" s="6">
        <v>11</v>
      </c>
    </row>
    <row r="36" spans="2:8" x14ac:dyDescent="0.2">
      <c r="B36" s="3"/>
      <c r="C36" s="3"/>
      <c r="D36" s="7">
        <f ca="1">IFERROR(IF(INDEX(Exerciții[],DataDeSfârșitUltimeleExerciții-ÎnceputRândExerciții-H36,1)&lt;&gt;"",INDEX(Exerciții[],DataDeSfârșitUltimeleExerciții-ÎnceputRândExerciții-H36,1)),"")</f>
        <v>44916</v>
      </c>
      <c r="E36" s="6" t="str">
        <f t="shared" ca="1" si="1"/>
        <v>MIE</v>
      </c>
      <c r="F36" s="14">
        <f ca="1">IFERROR((IF(INDEX(Exerciții[],DataDeSfârșitUltimeleExerciții-ÎnceputRândExerciții-H36,1)&lt;&gt;"",INDEX(Exerciții[],DataDeSfârșitUltimeleExerciții-ÎnceputRândExerciții-H36,2),0)),0)</f>
        <v>30</v>
      </c>
      <c r="G36" s="14">
        <f ca="1">IFERROR((IF(INDEX(Exerciții[],DataDeSfârșitUltimeleExerciții-ÎnceputRândExerciții-H36,2)&lt;&gt;"",INDEX(Exerciții[],DataDeSfârșitUltimeleExerciții-ÎnceputRândExerciții-H36,3),0)),0)</f>
        <v>150</v>
      </c>
      <c r="H36" s="6">
        <v>12</v>
      </c>
    </row>
  </sheetData>
  <dataConsolidate>
    <dataRefs count="1">
      <dataRef ref="F23:G36" sheet="Chart Calculations" r:id="rId1"/>
    </dataRefs>
  </dataConsolidate>
  <mergeCells count="2">
    <mergeCell ref="B2:J2"/>
    <mergeCell ref="B20:J20"/>
  </mergeCells>
  <pageMargins left="0.7" right="0.7" top="0.75" bottom="0.75" header="0.3" footer="0.3"/>
  <pageSetup paperSize="9" orientation="portrait" r:id="rId2"/>
</worksheet>
</file>

<file path=customXml/_rels/item13.xml.rels>&#65279;<?xml version="1.0" encoding="utf-8"?><Relationships xmlns="http://schemas.openxmlformats.org/package/2006/relationships"><Relationship Type="http://schemas.openxmlformats.org/officeDocument/2006/relationships/customXmlProps" Target="/customXml/itemProps13.xml" Id="rId1" /></Relationships>
</file>

<file path=customXml/_rels/item22.xml.rels>&#65279;<?xml version="1.0" encoding="utf-8"?><Relationships xmlns="http://schemas.openxmlformats.org/package/2006/relationships"><Relationship Type="http://schemas.openxmlformats.org/officeDocument/2006/relationships/customXmlProps" Target="/customXml/itemProps22.xml" Id="rId1" /></Relationships>
</file>

<file path=customXml/_rels/item3.xml.rels>&#65279;<?xml version="1.0" encoding="utf-8"?><Relationships xmlns="http://schemas.openxmlformats.org/package/2006/relationships"><Relationship Type="http://schemas.openxmlformats.org/officeDocument/2006/relationships/customXmlProps" Target="/customXml/itemProps31.xml" Id="rId1" /></Relationships>
</file>

<file path=customXml/item1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6" ma:contentTypeDescription="Create a new document." ma:contentTypeScope="" ma:versionID="ac37c1753acd5e330d2062ccec26ea66">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3b340c7101c92c5120abd06486f94548"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3.xml><?xml version="1.0" encoding="utf-8"?>
<ds:datastoreItem xmlns:ds="http://schemas.openxmlformats.org/officeDocument/2006/customXml" ds:itemID="{AB21420A-4373-4636-9911-EC8F32B5E7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2.xml><?xml version="1.0" encoding="utf-8"?>
<ds:datastoreItem xmlns:ds="http://schemas.openxmlformats.org/officeDocument/2006/customXml" ds:itemID="{DDB1D2CD-1D37-42DA-9868-A7124AFFF84E}">
  <ds:schemaRefs>
    <ds:schemaRef ds:uri="http://schemas.microsoft.com/sharepoint/v3/contenttype/forms"/>
  </ds:schemaRefs>
</ds:datastoreItem>
</file>

<file path=customXml/itemProps31.xml><?xml version="1.0" encoding="utf-8"?>
<ds:datastoreItem xmlns:ds="http://schemas.openxmlformats.org/officeDocument/2006/customXml" ds:itemID="{895B48FC-EF4F-4024-B209-E229FB20C0E1}">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docMetadata/LabelInfo.xml><?xml version="1.0" encoding="utf-8"?>
<clbl:labelList xmlns:clbl="http://schemas.microsoft.com/office/2020/mipLabelMetadata"/>
</file>

<file path=docProps/app.xml><?xml version="1.0" encoding="utf-8"?>
<ap:Properties xmlns:vt="http://schemas.openxmlformats.org/officeDocument/2006/docPropsVTypes" xmlns:ap="http://schemas.openxmlformats.org/officeDocument/2006/extended-properties">
  <ap:Template>TM04036851</ap:Template>
  <ap:DocSecurity>0</ap:DocSecurity>
  <ap:ScaleCrop>false</ap:ScaleCrop>
  <ap:HeadingPairs>
    <vt:vector baseType="variant" size="4">
      <vt:variant>
        <vt:lpstr>Foi de lucru</vt:lpstr>
      </vt:variant>
      <vt:variant>
        <vt:i4>4</vt:i4>
      </vt:variant>
      <vt:variant>
        <vt:lpstr>Zone denumite</vt:lpstr>
      </vt:variant>
      <vt:variant>
        <vt:i4>19</vt:i4>
      </vt:variant>
    </vt:vector>
  </ap:HeadingPairs>
  <ap:TitlesOfParts>
    <vt:vector baseType="lpstr" size="23">
      <vt:lpstr>OBIECTIVE</vt:lpstr>
      <vt:lpstr>DIETĂ</vt:lpstr>
      <vt:lpstr>EXERCIȚII</vt:lpstr>
      <vt:lpstr>Calcule diagramă</vt:lpstr>
      <vt:lpstr>DataDeÎnceput</vt:lpstr>
      <vt:lpstr>DataDeSfârșit</vt:lpstr>
      <vt:lpstr>DataDeSfârșitUltimaDietă</vt:lpstr>
      <vt:lpstr>DataDeSfârșitUltimeleExerciții</vt:lpstr>
      <vt:lpstr>GreutateFinală</vt:lpstr>
      <vt:lpstr>GreutateInițială</vt:lpstr>
      <vt:lpstr>DIETĂ!Imprimare_titluri</vt:lpstr>
      <vt:lpstr>EXERCIȚII!Imprimare_titluri</vt:lpstr>
      <vt:lpstr>IntervalDateExerciții</vt:lpstr>
      <vt:lpstr>ÎnceputRândDietă</vt:lpstr>
      <vt:lpstr>ÎnceputRândExerciții</vt:lpstr>
      <vt:lpstr>ObiectivGreutate</vt:lpstr>
      <vt:lpstr>PerioadăDietă</vt:lpstr>
      <vt:lpstr>PerioadăExerciții</vt:lpstr>
      <vt:lpstr>ScădereÎnGreutatePeZi</vt:lpstr>
      <vt:lpstr>Subtitlu</vt:lpstr>
      <vt:lpstr>TitluColoană2</vt:lpstr>
      <vt:lpstr>TitluColoană3</vt:lpstr>
      <vt:lpstr>ZilePlanificate</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2022-11-06T06:50:33Z</dcterms:created>
  <dcterms:modified xsi:type="dcterms:W3CDTF">2022-12-14T06:27:16Z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