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xr:revisionPtr revIDLastSave="0" documentId="13_ncr:1_{5FA0E39C-F697-4832-A80D-974EAABA989F}" xr6:coauthVersionLast="47" xr6:coauthVersionMax="47" xr10:uidLastSave="{00000000-0000-0000-0000-000000000000}"/>
  <bookViews>
    <workbookView xWindow="-108" yWindow="-108" windowWidth="30936" windowHeight="15216" xr2:uid="{00000000-000D-0000-FFFF-FFFF00000000}"/>
  </bookViews>
  <sheets>
    <sheet name="Costurile de renovare a băii" sheetId="2" r:id="rId1"/>
  </sheets>
  <definedNames>
    <definedName name="_xlnm.Print_Titles" localSheetId="0">'Costurile de renovare a băii'!$3:$4</definedName>
    <definedName name="Surplus">'Costurile de renovare a băii'!$H$23</definedName>
    <definedName name="Titlu1">Costuri[[#Headers],[Suprafață]]</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 l="1"/>
  <c r="H6" i="2"/>
  <c r="H7" i="2"/>
  <c r="H8" i="2"/>
  <c r="H9" i="2"/>
  <c r="H10" i="2"/>
  <c r="H11" i="2"/>
  <c r="H12" i="2"/>
  <c r="H13" i="2"/>
  <c r="H14" i="2"/>
  <c r="H15" i="2"/>
  <c r="H16" i="2"/>
  <c r="H17" i="2"/>
  <c r="H18" i="2"/>
  <c r="H19" i="2"/>
  <c r="H20" i="2"/>
  <c r="H5" i="2"/>
  <c r="F6" i="2" l="1"/>
  <c r="I6" i="2" s="1"/>
  <c r="J6" i="2" s="1"/>
  <c r="F7" i="2"/>
  <c r="I7" i="2" s="1"/>
  <c r="J7" i="2" s="1"/>
  <c r="F8" i="2"/>
  <c r="I8" i="2" s="1"/>
  <c r="J8" i="2" s="1"/>
  <c r="F9" i="2"/>
  <c r="I9" i="2" s="1"/>
  <c r="J9" i="2" s="1"/>
  <c r="F10" i="2"/>
  <c r="I10" i="2" s="1"/>
  <c r="J10" i="2" s="1"/>
  <c r="F11" i="2"/>
  <c r="I11" i="2" s="1"/>
  <c r="J11" i="2" s="1"/>
  <c r="F12" i="2"/>
  <c r="I12" i="2" s="1"/>
  <c r="J12" i="2" s="1"/>
  <c r="F13" i="2"/>
  <c r="I13" i="2" s="1"/>
  <c r="J13" i="2" s="1"/>
  <c r="F14" i="2"/>
  <c r="I14" i="2" s="1"/>
  <c r="J14" i="2" s="1"/>
  <c r="F15" i="2"/>
  <c r="I15" i="2" s="1"/>
  <c r="J15" i="2" s="1"/>
  <c r="F16" i="2"/>
  <c r="I16" i="2" s="1"/>
  <c r="J16" i="2" s="1"/>
  <c r="F17" i="2"/>
  <c r="I17" i="2" s="1"/>
  <c r="J17" i="2" s="1"/>
  <c r="F18" i="2"/>
  <c r="I18" i="2" s="1"/>
  <c r="J18" i="2" s="1"/>
  <c r="F19" i="2"/>
  <c r="I19" i="2" s="1"/>
  <c r="J19" i="2" s="1"/>
  <c r="F20" i="2"/>
  <c r="I20" i="2" s="1"/>
  <c r="J20" i="2" s="1"/>
  <c r="G17" i="2" l="1"/>
  <c r="G9" i="2"/>
  <c r="G20" i="2"/>
  <c r="G16" i="2"/>
  <c r="G12" i="2"/>
  <c r="G8" i="2"/>
  <c r="G19" i="2"/>
  <c r="G15" i="2"/>
  <c r="G11" i="2"/>
  <c r="G7" i="2"/>
  <c r="G18" i="2"/>
  <c r="G14" i="2"/>
  <c r="G10" i="2"/>
  <c r="G6" i="2"/>
  <c r="G13" i="2"/>
  <c r="G5" i="2"/>
  <c r="I5" i="2"/>
  <c r="J5" i="2" s="1"/>
  <c r="F21" i="2"/>
  <c r="E21" i="2"/>
  <c r="E23" i="2" l="1"/>
  <c r="E24" i="2" s="1"/>
  <c r="G21" i="2"/>
  <c r="H21" i="2"/>
  <c r="I21" i="2"/>
  <c r="H23" i="2" l="1"/>
  <c r="H24" i="2" s="1"/>
  <c r="J21" i="2"/>
</calcChain>
</file>

<file path=xl/sharedStrings.xml><?xml version="1.0" encoding="utf-8"?>
<sst xmlns="http://schemas.openxmlformats.org/spreadsheetml/2006/main" count="47" uniqueCount="40">
  <si>
    <t>Foaie de lucru Costuri pentru renovarea băii</t>
  </si>
  <si>
    <t xml:space="preserve">NOTĂ: Coloanele Diferență din tabel vor afișa dacă valorile reale pentru costuri au depășit costurile estimate.  Numere roșii arată că au fost depășite (negativ), iar cele negre indică faptul că sunt sub valorile estimate (pozitive). </t>
  </si>
  <si>
    <t>Suprafață</t>
  </si>
  <si>
    <t>Baie/duș</t>
  </si>
  <si>
    <t>Dulapuri</t>
  </si>
  <si>
    <t>Blaturi</t>
  </si>
  <si>
    <t>Robinete</t>
  </si>
  <si>
    <t>Pardoseală</t>
  </si>
  <si>
    <t>Hardware</t>
  </si>
  <si>
    <t>Iluminare</t>
  </si>
  <si>
    <t>Chiuvete</t>
  </si>
  <si>
    <t>Altele</t>
  </si>
  <si>
    <t>Subtotal</t>
  </si>
  <si>
    <t>Costuri neașteptate (adăugare estimată de 30%)</t>
  </si>
  <si>
    <t>Costuri totale</t>
  </si>
  <si>
    <t>Articole</t>
  </si>
  <si>
    <t>Cadă, fontă, 12 cm, standard</t>
  </si>
  <si>
    <t>Uși pentru cabina de duș, rabatabile, standard</t>
  </si>
  <si>
    <t>Cap de duș, standard</t>
  </si>
  <si>
    <t>Perete cadă, standard</t>
  </si>
  <si>
    <t>Dulap medicamente 60 cm, lux</t>
  </si>
  <si>
    <t>Masă de toaletă modulară 76 cm, standard</t>
  </si>
  <si>
    <t>Faianță, lux (cant. în metri lineari)</t>
  </si>
  <si>
    <t>Robinet, cadă, standard</t>
  </si>
  <si>
    <t>Robinet, duș, un singur mâner, standard</t>
  </si>
  <si>
    <t>Robinet, standard</t>
  </si>
  <si>
    <t>Faianță, standard (cant. în metri pătrați)</t>
  </si>
  <si>
    <t>Bară prosop, standard</t>
  </si>
  <si>
    <t>Suport hârtie igienică</t>
  </si>
  <si>
    <t>Lumini încastrate, standard</t>
  </si>
  <si>
    <t>Vas de toaletă, standard</t>
  </si>
  <si>
    <t>Cantitate</t>
  </si>
  <si>
    <t>Cost structurat (lei)</t>
  </si>
  <si>
    <t>Estimat</t>
  </si>
  <si>
    <t>Efectiv</t>
  </si>
  <si>
    <t>Diferență</t>
  </si>
  <si>
    <t>Cost total (lei)</t>
  </si>
  <si>
    <t xml:space="preserve">Estimat </t>
  </si>
  <si>
    <t xml:space="preserve">Efectiv </t>
  </si>
  <si>
    <t xml:space="preserve">Diferență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</si>
</sst>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0.00\ &quot;lei&quot;;[Red]\-#,##0.00\ &quot;lei&quot;"/>
    <numFmt numFmtId="164"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24"/>
      <color theme="3"/>
      <name val="Cambria"/>
      <family val="2"/>
      <scheme val="major"/>
    </font>
    <font>
      <b/>
      <sz val="11"/>
      <name val="Calibri"/>
      <family val="2"/>
      <scheme val="minor"/>
    </font>
    <font>
      <sz val="24"/>
      <color theme="3"/>
      <name val="Cambria"/>
      <family val="2"/>
      <scheme val="major"/>
    </font>
    <font>
      <sz val="11"/>
      <color theme="1"/>
      <name val="Calibri"/>
      <family val="2"/>
      <scheme val="minor"/>
    </font>
    <font>
      <b/>
      <sz val="11"/>
      <color theme="1"/>
      <name val="Calibri"/>
      <family val="2"/>
      <scheme val="minor"/>
    </font>
    <font>
      <b/>
      <sz val="11"/>
      <color theme="0"/>
      <name val="Calibri"/>
      <family val="2"/>
      <scheme val="minor"/>
    </font>
    <font>
      <i/>
      <sz val="11"/>
      <color theme="1" tint="0.34998626667073579"/>
      <name val="Calibri"/>
      <family val="2"/>
      <scheme val="minor"/>
    </font>
    <font>
      <sz val="11"/>
      <color theme="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8">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5" tint="-0.24994659260841701"/>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tint="-0.499984740745262"/>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style="thin">
        <color theme="6" tint="0.39991454817346722"/>
      </left>
      <right/>
      <top/>
      <bottom/>
      <diagonal/>
    </border>
    <border>
      <left/>
      <right style="thin">
        <color theme="6" tint="0.39991454817346722"/>
      </right>
      <top/>
      <bottom/>
      <diagonal/>
    </border>
    <border>
      <left style="thin">
        <color theme="6" tint="0.39991454817346722"/>
      </left>
      <right/>
      <top/>
      <bottom style="thin">
        <color theme="6" tint="0.39994506668294322"/>
      </bottom>
      <diagonal/>
    </border>
    <border>
      <left/>
      <right style="thin">
        <color theme="5" tint="0.39994506668294322"/>
      </right>
      <top/>
      <bottom/>
      <diagonal/>
    </border>
    <border>
      <left style="thin">
        <color theme="6"/>
      </left>
      <right style="thin">
        <color theme="6" tint="0.39991454817346722"/>
      </right>
      <top/>
      <bottom/>
      <diagonal/>
    </border>
    <border>
      <left/>
      <right/>
      <top/>
      <bottom style="thin">
        <color theme="6" tint="0.39994506668294322"/>
      </bottom>
      <diagonal/>
    </border>
    <border>
      <left style="thin">
        <color theme="6"/>
      </left>
      <right style="thin">
        <color theme="6"/>
      </right>
      <top style="thin">
        <color theme="6"/>
      </top>
      <bottom style="thin">
        <color theme="6"/>
      </bottom>
      <diagonal/>
    </border>
    <border>
      <left style="thin">
        <color theme="5"/>
      </left>
      <right style="thin">
        <color theme="5"/>
      </right>
      <top style="thin">
        <color theme="5"/>
      </top>
      <bottom style="thin">
        <color theme="5"/>
      </bottom>
      <diagonal/>
    </border>
    <border>
      <left style="thin">
        <color theme="6"/>
      </left>
      <right style="thin">
        <color theme="6" tint="0.39994506668294322"/>
      </right>
      <top/>
      <bottom/>
      <diagonal/>
    </border>
    <border>
      <left/>
      <right style="thin">
        <color theme="6" tint="0.39994506668294322"/>
      </right>
      <top/>
      <bottom/>
      <diagonal/>
    </border>
    <border>
      <left/>
      <right style="thin">
        <color theme="6" tint="0.39991454817346722"/>
      </right>
      <top style="thin">
        <color theme="6" tint="0.39994506668294322"/>
      </top>
      <bottom style="thin">
        <color theme="6" tint="0.39994506668294322"/>
      </bottom>
      <diagonal/>
    </border>
    <border>
      <left style="thin">
        <color theme="6" tint="0.39997558519241921"/>
      </left>
      <right/>
      <top/>
      <bottom style="thin">
        <color theme="6" tint="0.39994506668294322"/>
      </bottom>
      <diagonal/>
    </border>
    <border>
      <left/>
      <right style="thin">
        <color theme="6" tint="0.39997558519241921"/>
      </right>
      <top/>
      <bottom style="thin">
        <color theme="6"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wrapText="1"/>
    </xf>
    <xf numFmtId="0" fontId="2" fillId="2" borderId="10">
      <alignment horizontal="center"/>
    </xf>
    <xf numFmtId="1" fontId="1" fillId="0" borderId="12" applyFont="0" applyFill="0">
      <alignment horizontal="right"/>
    </xf>
    <xf numFmtId="164" fontId="1" fillId="0" borderId="0" applyFont="0" applyFill="0" applyBorder="0" applyAlignment="0" applyProtection="0"/>
    <xf numFmtId="8" fontId="1" fillId="0" borderId="0" applyFont="0" applyFill="0" applyBorder="0">
      <alignment horizontal="right"/>
    </xf>
    <xf numFmtId="8" fontId="1" fillId="0" borderId="13" applyFont="0" applyFill="0">
      <alignment horizontal="right"/>
    </xf>
    <xf numFmtId="9" fontId="1" fillId="0" borderId="0" applyFont="0" applyFill="0" applyBorder="0" applyAlignment="0" applyProtection="0"/>
    <xf numFmtId="0" fontId="4" fillId="0" borderId="1"/>
    <xf numFmtId="0" fontId="2" fillId="3" borderId="11">
      <alignment horizontal="center"/>
    </xf>
    <xf numFmtId="0" fontId="3" fillId="4" borderId="0" applyNumberFormat="0" applyFont="0" applyBorder="0">
      <alignment horizontal="center"/>
    </xf>
    <xf numFmtId="0" fontId="5" fillId="0" borderId="0" applyNumberFormat="0" applyFont="0" applyFill="0" applyBorder="0" applyProtection="0">
      <alignment horizontal="center"/>
    </xf>
    <xf numFmtId="8" fontId="2" fillId="0" borderId="3">
      <alignment horizontal="left" indent="5"/>
    </xf>
    <xf numFmtId="0" fontId="2" fillId="0" borderId="2">
      <alignment horizontal="left" wrapText="1"/>
    </xf>
    <xf numFmtId="8" fontId="2" fillId="0" borderId="14" applyFont="0" applyFill="0" applyAlignment="0">
      <alignment horizontal="left" wrapText="1" indent="14"/>
    </xf>
    <xf numFmtId="0" fontId="10" fillId="0" borderId="0" applyNumberForma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17" applyNumberFormat="0" applyAlignment="0" applyProtection="0"/>
    <xf numFmtId="0" fontId="16" fillId="11" borderId="18" applyNumberFormat="0" applyAlignment="0" applyProtection="0"/>
    <xf numFmtId="0" fontId="17" fillId="11" borderId="17" applyNumberFormat="0" applyAlignment="0" applyProtection="0"/>
    <xf numFmtId="0" fontId="18" fillId="0" borderId="19" applyNumberFormat="0" applyFill="0" applyAlignment="0" applyProtection="0"/>
    <xf numFmtId="0" fontId="3" fillId="12" borderId="20" applyNumberFormat="0" applyAlignment="0" applyProtection="0"/>
    <xf numFmtId="0" fontId="19" fillId="0" borderId="0" applyNumberFormat="0" applyFill="0" applyBorder="0" applyAlignment="0" applyProtection="0"/>
    <xf numFmtId="0" fontId="1" fillId="13" borderId="21" applyNumberFormat="0" applyFont="0" applyAlignment="0" applyProtection="0"/>
    <xf numFmtId="0" fontId="1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3">
    <xf numFmtId="0" fontId="0" fillId="0" borderId="0" xfId="0">
      <alignment wrapText="1"/>
    </xf>
    <xf numFmtId="0" fontId="6" fillId="0" borderId="1" xfId="7" applyFont="1"/>
    <xf numFmtId="0" fontId="7" fillId="0" borderId="0" xfId="0" applyFont="1">
      <alignment wrapText="1"/>
    </xf>
    <xf numFmtId="1" fontId="7" fillId="0" borderId="12" xfId="2" applyFont="1">
      <alignment horizontal="right"/>
    </xf>
    <xf numFmtId="8" fontId="7" fillId="0" borderId="0" xfId="4" applyFont="1">
      <alignment horizontal="right"/>
    </xf>
    <xf numFmtId="8" fontId="7" fillId="0" borderId="13" xfId="5" applyFont="1">
      <alignment horizontal="right"/>
    </xf>
    <xf numFmtId="0" fontId="9" fillId="5" borderId="0" xfId="9" applyNumberFormat="1" applyFont="1" applyFill="1">
      <alignment horizontal="center"/>
    </xf>
    <xf numFmtId="0" fontId="9" fillId="5" borderId="0" xfId="9" applyNumberFormat="1" applyFont="1" applyFill="1" applyBorder="1">
      <alignment horizontal="center"/>
    </xf>
    <xf numFmtId="0" fontId="9" fillId="5" borderId="7" xfId="9" applyNumberFormat="1" applyFont="1" applyFill="1" applyBorder="1">
      <alignment horizontal="center"/>
    </xf>
    <xf numFmtId="0" fontId="0" fillId="0" borderId="15" xfId="0" applyFont="1" applyBorder="1">
      <alignment wrapText="1"/>
    </xf>
    <xf numFmtId="0" fontId="11" fillId="6" borderId="0" xfId="0" applyFont="1" applyFill="1">
      <alignment wrapText="1"/>
    </xf>
    <xf numFmtId="0" fontId="11" fillId="6" borderId="8" xfId="10" applyFont="1" applyFill="1" applyBorder="1">
      <alignment horizontal="center"/>
    </xf>
    <xf numFmtId="0" fontId="11" fillId="6" borderId="4" xfId="10" applyNumberFormat="1" applyFont="1" applyFill="1" applyBorder="1">
      <alignment horizontal="center"/>
    </xf>
    <xf numFmtId="0" fontId="11" fillId="6" borderId="0" xfId="10" applyNumberFormat="1" applyFont="1" applyFill="1" applyBorder="1">
      <alignment horizontal="center"/>
    </xf>
    <xf numFmtId="0" fontId="11" fillId="6" borderId="5" xfId="10" applyNumberFormat="1" applyFont="1" applyFill="1" applyBorder="1">
      <alignment horizontal="center"/>
    </xf>
    <xf numFmtId="0" fontId="0" fillId="0" borderId="9" xfId="0" applyFont="1" applyBorder="1">
      <alignment wrapText="1"/>
    </xf>
    <xf numFmtId="0" fontId="7" fillId="0" borderId="0" xfId="0" applyNumberFormat="1" applyFont="1" applyFill="1" applyBorder="1" applyAlignment="1" applyProtection="1">
      <alignment horizontal="right"/>
    </xf>
    <xf numFmtId="0" fontId="7" fillId="0" borderId="0" xfId="0" applyFont="1" applyBorder="1">
      <alignment wrapText="1"/>
    </xf>
    <xf numFmtId="0" fontId="7" fillId="0" borderId="8" xfId="0" applyNumberFormat="1" applyFont="1" applyFill="1" applyBorder="1" applyAlignment="1" applyProtection="1">
      <alignment horizontal="right"/>
    </xf>
    <xf numFmtId="0" fontId="8" fillId="3" borderId="11" xfId="8" applyFont="1">
      <alignment horizontal="center"/>
    </xf>
    <xf numFmtId="0" fontId="8" fillId="2" borderId="10" xfId="1" applyFont="1">
      <alignment horizontal="center"/>
    </xf>
    <xf numFmtId="0" fontId="8" fillId="0" borderId="2" xfId="12" applyFont="1">
      <alignment horizontal="left" wrapText="1"/>
    </xf>
    <xf numFmtId="0" fontId="8" fillId="0" borderId="3" xfId="12" applyFont="1" applyBorder="1">
      <alignment horizontal="left" wrapText="1"/>
    </xf>
    <xf numFmtId="0" fontId="2" fillId="0" borderId="2" xfId="12" applyFont="1">
      <alignment horizontal="left" wrapText="1"/>
    </xf>
    <xf numFmtId="0" fontId="10" fillId="0" borderId="0" xfId="14" applyAlignment="1">
      <alignment wrapText="1"/>
    </xf>
    <xf numFmtId="8" fontId="7" fillId="0" borderId="6" xfId="0" applyNumberFormat="1" applyFont="1" applyBorder="1" applyAlignment="1"/>
    <xf numFmtId="8" fontId="7" fillId="0" borderId="9" xfId="0" applyNumberFormat="1" applyFont="1" applyBorder="1" applyAlignment="1"/>
    <xf numFmtId="8" fontId="7" fillId="0" borderId="13" xfId="0" applyNumberFormat="1" applyFont="1" applyFill="1" applyBorder="1" applyAlignment="1" applyProtection="1">
      <alignment horizontal="right"/>
    </xf>
    <xf numFmtId="8" fontId="7" fillId="0" borderId="0" xfId="0" applyNumberFormat="1" applyFont="1" applyAlignment="1"/>
    <xf numFmtId="8" fontId="7" fillId="0" borderId="16" xfId="0" applyNumberFormat="1" applyFont="1" applyBorder="1" applyAlignment="1"/>
    <xf numFmtId="8" fontId="7" fillId="0" borderId="0" xfId="0" applyNumberFormat="1" applyFont="1" applyFill="1" applyBorder="1" applyAlignment="1" applyProtection="1">
      <alignment horizontal="right"/>
    </xf>
    <xf numFmtId="8" fontId="8" fillId="0" borderId="3" xfId="11" applyNumberFormat="1" applyFont="1">
      <alignment horizontal="left" indent="5"/>
    </xf>
    <xf numFmtId="8" fontId="8" fillId="0" borderId="14" xfId="13" applyNumberFormat="1" applyFont="1" applyAlignment="1">
      <alignment horizontal="left" indent="5"/>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un" xfId="15" builtinId="26" customBuiltin="1"/>
    <cellStyle name="Calcul" xfId="20" builtinId="22" customBuiltin="1"/>
    <cellStyle name="Celulă legată" xfId="21" builtinId="24" customBuiltin="1"/>
    <cellStyle name="Eronat" xfId="16" builtinId="27" customBuiltin="1"/>
    <cellStyle name="Ieșire" xfId="19" builtinId="21" customBuiltin="1"/>
    <cellStyle name="Intrare" xfId="18" builtinId="20" customBuiltin="1"/>
    <cellStyle name="Monedă" xfId="4" builtinId="4" customBuiltin="1"/>
    <cellStyle name="Monedă [0]" xfId="5" builtinId="7" customBuiltin="1"/>
    <cellStyle name="Neutru" xfId="17" builtinId="28" customBuiltin="1"/>
    <cellStyle name="Normal" xfId="0" builtinId="0" customBuiltin="1"/>
    <cellStyle name="Notă" xfId="24" builtinId="10" customBuiltin="1"/>
    <cellStyle name="Procent" xfId="6" builtinId="5" customBuiltin="1"/>
    <cellStyle name="Text avertisment" xfId="23" builtinId="11" customBuiltin="1"/>
    <cellStyle name="Text explicativ" xfId="14" builtinId="53" customBuiltin="1"/>
    <cellStyle name="Titlu" xfId="7" builtinId="15" customBuiltin="1"/>
    <cellStyle name="Titlu 1" xfId="1" builtinId="16" customBuiltin="1"/>
    <cellStyle name="Titlu 2" xfId="8" builtinId="17" customBuiltin="1"/>
    <cellStyle name="Titlu 3" xfId="9" builtinId="18" customBuiltin="1"/>
    <cellStyle name="Titlu 4" xfId="10" builtinId="19" customBuiltin="1"/>
    <cellStyle name="Total" xfId="11" builtinId="25" customBuiltin="1"/>
    <cellStyle name="Totalul la marginea din dreapta" xfId="13" xr:uid="{00000000-0005-0000-0000-00000E000000}"/>
    <cellStyle name="Totalul la marginea din stânga" xfId="12" xr:uid="{00000000-0005-0000-0000-00000D000000}"/>
    <cellStyle name="Verificare celulă" xfId="22" builtinId="23" customBuiltin="1"/>
    <cellStyle name="Virgulă" xfId="2" builtinId="3" customBuiltin="1"/>
    <cellStyle name="Virgulă [0]" xfId="3" builtinId="6" customBuiltin="1"/>
  </cellStyles>
  <dxfs count="16">
    <dxf>
      <font>
        <b val="0"/>
        <i val="0"/>
        <strike val="0"/>
        <condense val="0"/>
        <extend val="0"/>
        <outline val="0"/>
        <shadow val="0"/>
        <u val="none"/>
        <vertAlign val="baseline"/>
        <sz val="11"/>
        <color theme="1"/>
        <name val="Calibri"/>
        <scheme val="minor"/>
      </font>
      <numFmt numFmtId="12" formatCode="#,##0.00\ &quot;lei&quot;;[Red]\-#,##0.00\ &quot;lei&quot;"/>
      <alignment horizontal="general" vertical="bottom" textRotation="0" wrapText="0" indent="0" justifyLastLine="0" shrinkToFit="0" readingOrder="0"/>
      <border diagonalUp="0" diagonalDown="0">
        <left/>
        <right style="thin">
          <color theme="6" tint="0.39997558519241921"/>
        </right>
        <top/>
        <bottom style="thin">
          <color theme="6" tint="0.39994506668294322"/>
        </bottom>
      </border>
    </dxf>
    <dxf>
      <font>
        <b val="0"/>
        <i val="0"/>
        <strike val="0"/>
        <condense val="0"/>
        <extend val="0"/>
        <outline val="0"/>
        <shadow val="0"/>
        <u val="none"/>
        <vertAlign val="baseline"/>
        <sz val="11"/>
        <color theme="1"/>
        <name val="Calibri"/>
        <scheme val="minor"/>
      </font>
      <numFmt numFmtId="12" formatCode="#,##0.00\ &quot;lei&quot;;[Red]\-#,##0.00\ &quot;lei&quo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2" formatCode="#,##0.00\ &quot;lei&quot;;[Red]\-#,##0.00\ &quot;lei&quo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2" formatCode="#,##0.00\ &quot;lei&quot;;[Red]\-#,##0.00\ &quot;lei&quot;"/>
      <fill>
        <patternFill patternType="none">
          <fgColor indexed="64"/>
          <bgColor indexed="65"/>
        </patternFill>
      </fill>
      <alignment horizontal="right" vertical="bottom" textRotation="0" wrapText="0" indent="0" justifyLastLine="0" shrinkToFit="0" readingOrder="0"/>
      <border diagonalUp="0" diagonalDown="0">
        <left/>
        <right style="thin">
          <color theme="6" tint="0.39994506668294322"/>
        </right>
        <top/>
        <bottom/>
      </border>
      <protection locked="1" hidden="0"/>
    </dxf>
    <dxf>
      <font>
        <b val="0"/>
        <i val="0"/>
        <strike val="0"/>
        <condense val="0"/>
        <extend val="0"/>
        <outline val="0"/>
        <shadow val="0"/>
        <u val="none"/>
        <vertAlign val="baseline"/>
        <sz val="11"/>
        <color theme="1"/>
        <name val="Calibri"/>
        <scheme val="minor"/>
      </font>
      <numFmt numFmtId="12" formatCode="#,##0.00\ &quot;lei&quot;;[Red]\-#,##0.00\ &quot;lei&quot;"/>
      <alignment horizontal="general" vertical="bottom" textRotation="0" wrapText="0" indent="0" justifyLastLine="0" shrinkToFit="0" readingOrder="0"/>
      <border diagonalUp="0" diagonalDown="0">
        <left/>
        <right/>
        <top/>
        <bottom style="thin">
          <color theme="6" tint="0.39994506668294322"/>
        </bottom>
      </border>
    </dxf>
    <dxf>
      <font>
        <b val="0"/>
        <i val="0"/>
        <strike val="0"/>
        <condense val="0"/>
        <extend val="0"/>
        <outline val="0"/>
        <shadow val="0"/>
        <u val="none"/>
        <vertAlign val="baseline"/>
        <sz val="11"/>
        <color theme="1"/>
        <name val="Calibri"/>
        <scheme val="minor"/>
      </font>
      <numFmt numFmtId="12" formatCode="#,##0.00\ &quot;lei&quot;;[Red]\-#,##0.00\ &quot;lei&quot;"/>
      <alignment horizontal="general" vertical="bottom" textRotation="0" wrapText="0" indent="0" justifyLastLine="0" shrinkToFit="0" readingOrder="0"/>
      <border diagonalUp="0" diagonalDown="0">
        <left style="thin">
          <color theme="6" tint="0.39991454817346722"/>
        </left>
        <right/>
        <top/>
        <bottom style="thin">
          <color theme="6" tint="0.39994506668294322"/>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right style="thin">
          <color theme="6" tint="0.39991454817346722"/>
        </right>
        <top/>
        <bottom/>
        <horizontal/>
      </border>
      <protection locked="1" hidden="0"/>
    </dxf>
    <dxf>
      <font>
        <b val="0"/>
        <i val="0"/>
        <strike val="0"/>
        <condense val="0"/>
        <extend val="0"/>
        <outline val="0"/>
        <shadow val="0"/>
        <u val="none"/>
        <vertAlign val="baseline"/>
        <sz val="11"/>
        <color theme="1"/>
        <name val="Calibri"/>
        <scheme val="minor"/>
      </font>
      <border diagonalUp="0" diagonalDown="0">
        <left/>
        <right style="thin">
          <color theme="6" tint="0.39991454817346722"/>
        </right>
        <top/>
        <bottom/>
        <horizontal/>
      </border>
    </dxf>
    <dxf>
      <font>
        <b val="0"/>
        <i val="0"/>
        <strike val="0"/>
        <condense val="0"/>
        <extend val="0"/>
        <outline val="0"/>
        <shadow val="0"/>
        <u val="none"/>
        <vertAlign val="baseline"/>
        <sz val="11"/>
        <color theme="1"/>
        <name val="Calibri"/>
        <scheme val="minor"/>
      </font>
      <border diagonalUp="0" diagonalDown="0">
        <left style="thin">
          <color theme="6" tint="0.39997558519241921"/>
        </left>
        <right/>
        <top/>
        <bottom style="thin">
          <color theme="6" tint="0.39994506668294322"/>
        </bottom>
        <vertical/>
        <horizontal/>
      </border>
    </dxf>
    <dxf>
      <font>
        <b val="0"/>
        <i val="0"/>
        <strike val="0"/>
        <condense val="0"/>
        <extend val="0"/>
        <outline val="0"/>
        <shadow val="0"/>
        <u val="none"/>
        <vertAlign val="baseline"/>
        <sz val="11"/>
        <color theme="1"/>
        <name val="Calibri"/>
        <scheme val="minor"/>
      </font>
    </dxf>
    <dxf>
      <fill>
        <patternFill>
          <bgColor theme="5" tint="0.79998168889431442"/>
        </patternFill>
      </fill>
    </dxf>
    <dxf>
      <border>
        <left style="thin">
          <color theme="6" tint="0.39994506668294322"/>
        </left>
        <right style="thin">
          <color theme="6" tint="0.39994506668294322"/>
        </right>
        <top style="thin">
          <color theme="6" tint="0.39994506668294322"/>
        </top>
        <bottom style="thin">
          <color theme="6" tint="0.39994506668294322"/>
        </bottom>
        <vertical style="thin">
          <color theme="6" tint="0.39994506668294322"/>
        </vertical>
        <horizontal style="thin">
          <color theme="6" tint="0.39994506668294322"/>
        </horizontal>
      </border>
    </dxf>
    <dxf>
      <fill>
        <patternFill patternType="solid">
          <fgColor theme="6" tint="0.79998168889431442"/>
          <bgColor theme="6" tint="0.79998168889431442"/>
        </patternFill>
      </fill>
      <border>
        <left style="thin">
          <color theme="6" tint="0.39994506668294322"/>
        </left>
        <right style="thin">
          <color theme="6" tint="0.39994506668294322"/>
        </right>
        <top style="thin">
          <color theme="6" tint="0.39994506668294322"/>
        </top>
        <bottom style="thin">
          <color theme="6" tint="0.39994506668294322"/>
        </bottom>
        <vertical style="thin">
          <color theme="6" tint="0.39994506668294322"/>
        </vertical>
        <horizontal style="thin">
          <color theme="6" tint="0.39994506668294322"/>
        </horizontal>
      </border>
    </dxf>
    <dxf>
      <font>
        <b/>
        <color theme="1"/>
      </font>
    </dxf>
    <dxf>
      <font>
        <b/>
        <color theme="1"/>
      </font>
    </dxf>
    <dxf>
      <font>
        <b/>
        <color theme="1"/>
      </font>
      <fill>
        <patternFill>
          <bgColor theme="0" tint="-4.9989318521683403E-2"/>
        </patternFill>
      </fill>
      <border>
        <top style="double">
          <color theme="6"/>
        </top>
      </border>
    </dxf>
  </dxfs>
  <tableStyles count="1" defaultPivotStyle="PivotStyleLight16">
    <tableStyle name="Calculator de cost pentru remodelarea băii" pivot="0" count="5" xr9:uid="{00000000-0011-0000-FFFF-FFFF00000000}">
      <tableStyleElement type="totalRow" dxfId="15"/>
      <tableStyleElement type="firstColumn" dxfId="14"/>
      <tableStyleElement type="lastColumn" dxfId="13"/>
      <tableStyleElement type="firstRowStripe"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uri" displayName="Costuri" ref="B4:J21" totalsRowCount="1" headerRowDxfId="9" dataCellStyle="Normal">
  <autoFilter ref="B4:J20" xr:uid="{00000000-0009-0000-0100-000001000000}"/>
  <tableColumns count="9">
    <tableColumn id="1" xr3:uid="{00000000-0010-0000-0000-000001000000}" name="Suprafață" totalsRowLabel="Subtotal" totalsRowDxfId="8" dataCellStyle="Normal"/>
    <tableColumn id="2" xr3:uid="{00000000-0010-0000-0000-000002000000}" name="Articole" totalsRowDxfId="7" dataCellStyle="Normal"/>
    <tableColumn id="3" xr3:uid="{00000000-0010-0000-0000-000003000000}" name="Cantitate" totalsRowDxfId="6" dataCellStyle="Virgulă"/>
    <tableColumn id="4" xr3:uid="{00000000-0010-0000-0000-000004000000}" name="Estimat" totalsRowFunction="sum" totalsRowDxfId="5" dataCellStyle="Monedă"/>
    <tableColumn id="5" xr3:uid="{00000000-0010-0000-0000-000005000000}" name="Efectiv" totalsRowFunction="sum" totalsRowDxfId="4" dataCellStyle="Monedă">
      <calculatedColumnFormula>RANDBETWEEN(E5+2,E5+20)</calculatedColumnFormula>
    </tableColumn>
    <tableColumn id="8" xr3:uid="{00000000-0010-0000-0000-000008000000}" name="Diferență" totalsRowFunction="sum" totalsRowDxfId="3" dataCellStyle="Monedă [0]">
      <calculatedColumnFormula>IFERROR(Costuri[[#This Row],[Estimat]]-Costuri[[#This Row],[Efectiv]], "")</calculatedColumnFormula>
    </tableColumn>
    <tableColumn id="6" xr3:uid="{00000000-0010-0000-0000-000006000000}" name="Estimat " totalsRowFunction="sum" totalsRowDxfId="2" dataCellStyle="Monedă">
      <calculatedColumnFormula>IFERROR(Costuri[[#This Row],[Cantitate]]*Costuri[[#This Row],[Estimat]], "")</calculatedColumnFormula>
    </tableColumn>
    <tableColumn id="7" xr3:uid="{00000000-0010-0000-0000-000007000000}" name="Efectiv " totalsRowFunction="sum" totalsRowDxfId="1" dataCellStyle="Monedă">
      <calculatedColumnFormula>IFERROR(Costuri[[#This Row],[Cantitate]]*Costuri[[#This Row],[Efectiv]], "")</calculatedColumnFormula>
    </tableColumn>
    <tableColumn id="9" xr3:uid="{00000000-0010-0000-0000-000009000000}" name="Diferență " totalsRowFunction="sum" totalsRowDxfId="0" dataCellStyle="Monedă">
      <calculatedColumnFormula>IFERROR(Costuri[[#This Row],[Estimat ]]-Costuri[[#This Row],[Efectiv ]], "")</calculatedColumnFormula>
    </tableColumn>
  </tableColumns>
  <tableStyleInfo name="Calculator de cost pentru remodelarea băii" showFirstColumn="0" showLastColumn="0" showRowStripes="1" showColumnStripes="0"/>
  <extLst>
    <ext xmlns:x14="http://schemas.microsoft.com/office/spreadsheetml/2009/9/main" uri="{504A1905-F514-4f6f-8877-14C23A59335A}">
      <x14:table altTextSummary="Categoria, elementele, cantitatea, estimarea și costurile efective se află în acest tabel. Costurile efective și estimate totale și diferența de cost se calculează automat"/>
    </ext>
  </extLst>
</table>
</file>

<file path=xl/theme/theme11.xml><?xml version="1.0" encoding="utf-8"?>
<a:theme xmlns:a="http://schemas.openxmlformats.org/drawingml/2006/main" name="Office Theme">
  <a:themeElements>
    <a:clrScheme name="Bathroom remodel cost calculator">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Bathroom remodel cost calculator">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fitToPage="1"/>
  </sheetPr>
  <dimension ref="B1:J24"/>
  <sheetViews>
    <sheetView showGridLines="0" tabSelected="1" zoomScaleNormal="100" workbookViewId="0"/>
  </sheetViews>
  <sheetFormatPr defaultColWidth="9.109375" defaultRowHeight="30" customHeight="1" x14ac:dyDescent="0.3"/>
  <cols>
    <col min="1" max="1" width="2.6640625" style="2" customWidth="1"/>
    <col min="2" max="2" width="17.6640625" style="2" customWidth="1"/>
    <col min="3" max="3" width="42.33203125" style="2" customWidth="1"/>
    <col min="4" max="4" width="16.109375" style="2" customWidth="1"/>
    <col min="5" max="10" width="15.6640625" style="2" customWidth="1"/>
    <col min="11" max="11" width="2.6640625" style="2" customWidth="1"/>
    <col min="12" max="16384" width="9.109375" style="2"/>
  </cols>
  <sheetData>
    <row r="1" spans="2:10" ht="45.75" customHeight="1" thickBot="1" x14ac:dyDescent="0.55000000000000004">
      <c r="B1" s="1" t="s">
        <v>0</v>
      </c>
      <c r="C1" s="1"/>
      <c r="D1" s="1"/>
      <c r="E1" s="1"/>
      <c r="F1" s="1"/>
      <c r="G1" s="1"/>
      <c r="H1" s="1"/>
      <c r="I1" s="1"/>
      <c r="J1" s="1"/>
    </row>
    <row r="2" spans="2:10" ht="15" customHeight="1" thickTop="1" x14ac:dyDescent="0.3">
      <c r="B2" s="24" t="s">
        <v>1</v>
      </c>
      <c r="C2" s="24"/>
      <c r="D2" s="24"/>
    </row>
    <row r="3" spans="2:10" ht="30" customHeight="1" x14ac:dyDescent="0.3">
      <c r="B3" s="24"/>
      <c r="C3" s="24"/>
      <c r="D3" s="24"/>
      <c r="E3" s="20" t="s">
        <v>32</v>
      </c>
      <c r="F3" s="20"/>
      <c r="G3" s="20"/>
      <c r="H3" s="19" t="s">
        <v>36</v>
      </c>
      <c r="I3" s="19"/>
      <c r="J3" s="19"/>
    </row>
    <row r="4" spans="2:10" ht="30" customHeight="1" x14ac:dyDescent="0.3">
      <c r="B4" s="10" t="s">
        <v>2</v>
      </c>
      <c r="C4" s="10" t="s">
        <v>15</v>
      </c>
      <c r="D4" s="11" t="s">
        <v>31</v>
      </c>
      <c r="E4" s="12" t="s">
        <v>33</v>
      </c>
      <c r="F4" s="13" t="s">
        <v>34</v>
      </c>
      <c r="G4" s="14" t="s">
        <v>35</v>
      </c>
      <c r="H4" s="6" t="s">
        <v>37</v>
      </c>
      <c r="I4" s="7" t="s">
        <v>38</v>
      </c>
      <c r="J4" s="8" t="s">
        <v>39</v>
      </c>
    </row>
    <row r="5" spans="2:10" ht="30" customHeight="1" x14ac:dyDescent="0.3">
      <c r="B5" s="2" t="s">
        <v>3</v>
      </c>
      <c r="C5" s="2" t="s">
        <v>16</v>
      </c>
      <c r="D5" s="3">
        <v>1</v>
      </c>
      <c r="E5" s="4">
        <v>250</v>
      </c>
      <c r="F5" s="4">
        <f t="shared" ref="F5:F20" ca="1" si="0">RANDBETWEEN(E5+2,E5+20)</f>
        <v>263</v>
      </c>
      <c r="G5" s="5">
        <f ca="1">IFERROR(Costuri[[#This Row],[Estimat]]-Costuri[[#This Row],[Efectiv]], "")</f>
        <v>-13</v>
      </c>
      <c r="H5" s="4">
        <f>IFERROR(Costuri[[#This Row],[Cantitate]]*Costuri[[#This Row],[Estimat]], "")</f>
        <v>250</v>
      </c>
      <c r="I5" s="4">
        <f ca="1">IFERROR(Costuri[[#This Row],[Cantitate]]*Costuri[[#This Row],[Efectiv]], "")</f>
        <v>263</v>
      </c>
      <c r="J5" s="4">
        <f ca="1">IFERROR(Costuri[[#This Row],[Estimat ]]-Costuri[[#This Row],[Efectiv ]], "")</f>
        <v>-13</v>
      </c>
    </row>
    <row r="6" spans="2:10" ht="30" customHeight="1" x14ac:dyDescent="0.3">
      <c r="B6" s="2" t="s">
        <v>3</v>
      </c>
      <c r="C6" s="2" t="s">
        <v>17</v>
      </c>
      <c r="D6" s="3">
        <v>1</v>
      </c>
      <c r="E6" s="4">
        <v>200</v>
      </c>
      <c r="F6" s="4">
        <f t="shared" ca="1" si="0"/>
        <v>204</v>
      </c>
      <c r="G6" s="5">
        <f ca="1">IFERROR(Costuri[[#This Row],[Estimat]]-Costuri[[#This Row],[Efectiv]], "")</f>
        <v>-4</v>
      </c>
      <c r="H6" s="4">
        <f>IFERROR(Costuri[[#This Row],[Cantitate]]*Costuri[[#This Row],[Estimat]], "")</f>
        <v>200</v>
      </c>
      <c r="I6" s="4">
        <f ca="1">IFERROR(Costuri[[#This Row],[Cantitate]]*Costuri[[#This Row],[Efectiv]], "")</f>
        <v>204</v>
      </c>
      <c r="J6" s="4">
        <f ca="1">IFERROR(Costuri[[#This Row],[Estimat ]]-Costuri[[#This Row],[Efectiv ]], "")</f>
        <v>-4</v>
      </c>
    </row>
    <row r="7" spans="2:10" ht="30" customHeight="1" x14ac:dyDescent="0.3">
      <c r="B7" s="2" t="s">
        <v>3</v>
      </c>
      <c r="C7" s="2" t="s">
        <v>18</v>
      </c>
      <c r="D7" s="3">
        <v>1</v>
      </c>
      <c r="E7" s="4">
        <v>50</v>
      </c>
      <c r="F7" s="4">
        <f t="shared" ca="1" si="0"/>
        <v>64</v>
      </c>
      <c r="G7" s="5">
        <f ca="1">IFERROR(Costuri[[#This Row],[Estimat]]-Costuri[[#This Row],[Efectiv]], "")</f>
        <v>-14</v>
      </c>
      <c r="H7" s="4">
        <f>IFERROR(Costuri[[#This Row],[Cantitate]]*Costuri[[#This Row],[Estimat]], "")</f>
        <v>50</v>
      </c>
      <c r="I7" s="4">
        <f ca="1">IFERROR(Costuri[[#This Row],[Cantitate]]*Costuri[[#This Row],[Efectiv]], "")</f>
        <v>64</v>
      </c>
      <c r="J7" s="4">
        <f ca="1">IFERROR(Costuri[[#This Row],[Estimat ]]-Costuri[[#This Row],[Efectiv ]], "")</f>
        <v>-14</v>
      </c>
    </row>
    <row r="8" spans="2:10" ht="30" customHeight="1" x14ac:dyDescent="0.3">
      <c r="B8" s="2" t="s">
        <v>3</v>
      </c>
      <c r="C8" s="2" t="s">
        <v>19</v>
      </c>
      <c r="D8" s="3">
        <v>1</v>
      </c>
      <c r="E8" s="4">
        <v>200</v>
      </c>
      <c r="F8" s="4">
        <f t="shared" ca="1" si="0"/>
        <v>217</v>
      </c>
      <c r="G8" s="5">
        <f ca="1">IFERROR(Costuri[[#This Row],[Estimat]]-Costuri[[#This Row],[Efectiv]], "")</f>
        <v>-17</v>
      </c>
      <c r="H8" s="4">
        <f>IFERROR(Costuri[[#This Row],[Cantitate]]*Costuri[[#This Row],[Estimat]], "")</f>
        <v>200</v>
      </c>
      <c r="I8" s="4">
        <f ca="1">IFERROR(Costuri[[#This Row],[Cantitate]]*Costuri[[#This Row],[Efectiv]], "")</f>
        <v>217</v>
      </c>
      <c r="J8" s="4">
        <f ca="1">IFERROR(Costuri[[#This Row],[Estimat ]]-Costuri[[#This Row],[Efectiv ]], "")</f>
        <v>-17</v>
      </c>
    </row>
    <row r="9" spans="2:10" ht="30" customHeight="1" x14ac:dyDescent="0.3">
      <c r="B9" s="2" t="s">
        <v>4</v>
      </c>
      <c r="C9" s="2" t="s">
        <v>20</v>
      </c>
      <c r="D9" s="3">
        <v>1</v>
      </c>
      <c r="E9" s="4">
        <v>200</v>
      </c>
      <c r="F9" s="4">
        <f t="shared" ca="1" si="0"/>
        <v>212</v>
      </c>
      <c r="G9" s="5">
        <f ca="1">IFERROR(Costuri[[#This Row],[Estimat]]-Costuri[[#This Row],[Efectiv]], "")</f>
        <v>-12</v>
      </c>
      <c r="H9" s="4">
        <f>IFERROR(Costuri[[#This Row],[Cantitate]]*Costuri[[#This Row],[Estimat]], "")</f>
        <v>200</v>
      </c>
      <c r="I9" s="4">
        <f ca="1">IFERROR(Costuri[[#This Row],[Cantitate]]*Costuri[[#This Row],[Efectiv]], "")</f>
        <v>212</v>
      </c>
      <c r="J9" s="4">
        <f ca="1">IFERROR(Costuri[[#This Row],[Estimat ]]-Costuri[[#This Row],[Efectiv ]], "")</f>
        <v>-12</v>
      </c>
    </row>
    <row r="10" spans="2:10" ht="30" customHeight="1" x14ac:dyDescent="0.3">
      <c r="B10" s="2" t="s">
        <v>4</v>
      </c>
      <c r="C10" s="2" t="s">
        <v>21</v>
      </c>
      <c r="D10" s="3">
        <v>2</v>
      </c>
      <c r="E10" s="4">
        <v>100</v>
      </c>
      <c r="F10" s="4">
        <f t="shared" ca="1" si="0"/>
        <v>115</v>
      </c>
      <c r="G10" s="5">
        <f ca="1">IFERROR(Costuri[[#This Row],[Estimat]]-Costuri[[#This Row],[Efectiv]], "")</f>
        <v>-15</v>
      </c>
      <c r="H10" s="4">
        <f>IFERROR(Costuri[[#This Row],[Cantitate]]*Costuri[[#This Row],[Estimat]], "")</f>
        <v>200</v>
      </c>
      <c r="I10" s="4">
        <f ca="1">IFERROR(Costuri[[#This Row],[Cantitate]]*Costuri[[#This Row],[Efectiv]], "")</f>
        <v>230</v>
      </c>
      <c r="J10" s="4">
        <f ca="1">IFERROR(Costuri[[#This Row],[Estimat ]]-Costuri[[#This Row],[Efectiv ]], "")</f>
        <v>-30</v>
      </c>
    </row>
    <row r="11" spans="2:10" ht="30" customHeight="1" x14ac:dyDescent="0.3">
      <c r="B11" s="2" t="s">
        <v>5</v>
      </c>
      <c r="C11" s="2" t="s">
        <v>22</v>
      </c>
      <c r="D11" s="3">
        <v>5</v>
      </c>
      <c r="E11" s="4">
        <v>22.5</v>
      </c>
      <c r="F11" s="4">
        <f t="shared" ca="1" si="0"/>
        <v>31</v>
      </c>
      <c r="G11" s="5">
        <f ca="1">IFERROR(Costuri[[#This Row],[Estimat]]-Costuri[[#This Row],[Efectiv]], "")</f>
        <v>-8.5</v>
      </c>
      <c r="H11" s="4">
        <f>IFERROR(Costuri[[#This Row],[Cantitate]]*Costuri[[#This Row],[Estimat]], "")</f>
        <v>112.5</v>
      </c>
      <c r="I11" s="4">
        <f ca="1">IFERROR(Costuri[[#This Row],[Cantitate]]*Costuri[[#This Row],[Efectiv]], "")</f>
        <v>155</v>
      </c>
      <c r="J11" s="4">
        <f ca="1">IFERROR(Costuri[[#This Row],[Estimat ]]-Costuri[[#This Row],[Efectiv ]], "")</f>
        <v>-42.5</v>
      </c>
    </row>
    <row r="12" spans="2:10" ht="30" customHeight="1" x14ac:dyDescent="0.3">
      <c r="B12" s="2" t="s">
        <v>6</v>
      </c>
      <c r="C12" s="2" t="s">
        <v>23</v>
      </c>
      <c r="D12" s="3">
        <v>1</v>
      </c>
      <c r="E12" s="4">
        <v>90</v>
      </c>
      <c r="F12" s="4">
        <f t="shared" ca="1" si="0"/>
        <v>96</v>
      </c>
      <c r="G12" s="5">
        <f ca="1">IFERROR(Costuri[[#This Row],[Estimat]]-Costuri[[#This Row],[Efectiv]], "")</f>
        <v>-6</v>
      </c>
      <c r="H12" s="4">
        <f>IFERROR(Costuri[[#This Row],[Cantitate]]*Costuri[[#This Row],[Estimat]], "")</f>
        <v>90</v>
      </c>
      <c r="I12" s="4">
        <f ca="1">IFERROR(Costuri[[#This Row],[Cantitate]]*Costuri[[#This Row],[Efectiv]], "")</f>
        <v>96</v>
      </c>
      <c r="J12" s="4">
        <f ca="1">IFERROR(Costuri[[#This Row],[Estimat ]]-Costuri[[#This Row],[Efectiv ]], "")</f>
        <v>-6</v>
      </c>
    </row>
    <row r="13" spans="2:10" ht="30" customHeight="1" x14ac:dyDescent="0.3">
      <c r="B13" s="2" t="s">
        <v>6</v>
      </c>
      <c r="C13" s="2" t="s">
        <v>24</v>
      </c>
      <c r="D13" s="3">
        <v>1</v>
      </c>
      <c r="E13" s="4">
        <v>115</v>
      </c>
      <c r="F13" s="4">
        <f t="shared" ca="1" si="0"/>
        <v>132</v>
      </c>
      <c r="G13" s="5">
        <f ca="1">IFERROR(Costuri[[#This Row],[Estimat]]-Costuri[[#This Row],[Efectiv]], "")</f>
        <v>-17</v>
      </c>
      <c r="H13" s="4">
        <f>IFERROR(Costuri[[#This Row],[Cantitate]]*Costuri[[#This Row],[Estimat]], "")</f>
        <v>115</v>
      </c>
      <c r="I13" s="4">
        <f ca="1">IFERROR(Costuri[[#This Row],[Cantitate]]*Costuri[[#This Row],[Efectiv]], "")</f>
        <v>132</v>
      </c>
      <c r="J13" s="4">
        <f ca="1">IFERROR(Costuri[[#This Row],[Estimat ]]-Costuri[[#This Row],[Efectiv ]], "")</f>
        <v>-17</v>
      </c>
    </row>
    <row r="14" spans="2:10" ht="30" customHeight="1" x14ac:dyDescent="0.3">
      <c r="B14" s="2" t="s">
        <v>6</v>
      </c>
      <c r="C14" s="2" t="s">
        <v>25</v>
      </c>
      <c r="D14" s="3">
        <v>1</v>
      </c>
      <c r="E14" s="4">
        <v>95</v>
      </c>
      <c r="F14" s="4">
        <f t="shared" ca="1" si="0"/>
        <v>115</v>
      </c>
      <c r="G14" s="5">
        <f ca="1">IFERROR(Costuri[[#This Row],[Estimat]]-Costuri[[#This Row],[Efectiv]], "")</f>
        <v>-20</v>
      </c>
      <c r="H14" s="4">
        <f>IFERROR(Costuri[[#This Row],[Cantitate]]*Costuri[[#This Row],[Estimat]], "")</f>
        <v>95</v>
      </c>
      <c r="I14" s="4">
        <f ca="1">IFERROR(Costuri[[#This Row],[Cantitate]]*Costuri[[#This Row],[Efectiv]], "")</f>
        <v>115</v>
      </c>
      <c r="J14" s="4">
        <f ca="1">IFERROR(Costuri[[#This Row],[Estimat ]]-Costuri[[#This Row],[Efectiv ]], "")</f>
        <v>-20</v>
      </c>
    </row>
    <row r="15" spans="2:10" ht="30" customHeight="1" x14ac:dyDescent="0.3">
      <c r="B15" s="2" t="s">
        <v>7</v>
      </c>
      <c r="C15" s="2" t="s">
        <v>26</v>
      </c>
      <c r="D15" s="3">
        <v>35</v>
      </c>
      <c r="E15" s="4">
        <v>12</v>
      </c>
      <c r="F15" s="4">
        <f t="shared" ca="1" si="0"/>
        <v>15</v>
      </c>
      <c r="G15" s="5">
        <f ca="1">IFERROR(Costuri[[#This Row],[Estimat]]-Costuri[[#This Row],[Efectiv]], "")</f>
        <v>-3</v>
      </c>
      <c r="H15" s="4">
        <f>IFERROR(Costuri[[#This Row],[Cantitate]]*Costuri[[#This Row],[Estimat]], "")</f>
        <v>420</v>
      </c>
      <c r="I15" s="4">
        <f ca="1">IFERROR(Costuri[[#This Row],[Cantitate]]*Costuri[[#This Row],[Efectiv]], "")</f>
        <v>525</v>
      </c>
      <c r="J15" s="4">
        <f ca="1">IFERROR(Costuri[[#This Row],[Estimat ]]-Costuri[[#This Row],[Efectiv ]], "")</f>
        <v>-105</v>
      </c>
    </row>
    <row r="16" spans="2:10" ht="30" customHeight="1" x14ac:dyDescent="0.3">
      <c r="B16" s="2" t="s">
        <v>8</v>
      </c>
      <c r="C16" s="2" t="s">
        <v>27</v>
      </c>
      <c r="D16" s="3">
        <v>2</v>
      </c>
      <c r="E16" s="4">
        <v>15</v>
      </c>
      <c r="F16" s="4">
        <f t="shared" ca="1" si="0"/>
        <v>28</v>
      </c>
      <c r="G16" s="5">
        <f ca="1">IFERROR(Costuri[[#This Row],[Estimat]]-Costuri[[#This Row],[Efectiv]], "")</f>
        <v>-13</v>
      </c>
      <c r="H16" s="4">
        <f>IFERROR(Costuri[[#This Row],[Cantitate]]*Costuri[[#This Row],[Estimat]], "")</f>
        <v>30</v>
      </c>
      <c r="I16" s="4">
        <f ca="1">IFERROR(Costuri[[#This Row],[Cantitate]]*Costuri[[#This Row],[Efectiv]], "")</f>
        <v>56</v>
      </c>
      <c r="J16" s="4">
        <f ca="1">IFERROR(Costuri[[#This Row],[Estimat ]]-Costuri[[#This Row],[Efectiv ]], "")</f>
        <v>-26</v>
      </c>
    </row>
    <row r="17" spans="2:10" ht="30" customHeight="1" x14ac:dyDescent="0.3">
      <c r="B17" s="2" t="s">
        <v>8</v>
      </c>
      <c r="C17" s="2" t="s">
        <v>28</v>
      </c>
      <c r="D17" s="3">
        <v>1</v>
      </c>
      <c r="E17" s="4">
        <v>10</v>
      </c>
      <c r="F17" s="4">
        <f t="shared" ca="1" si="0"/>
        <v>19</v>
      </c>
      <c r="G17" s="5">
        <f ca="1">IFERROR(Costuri[[#This Row],[Estimat]]-Costuri[[#This Row],[Efectiv]], "")</f>
        <v>-9</v>
      </c>
      <c r="H17" s="4">
        <f>IFERROR(Costuri[[#This Row],[Cantitate]]*Costuri[[#This Row],[Estimat]], "")</f>
        <v>10</v>
      </c>
      <c r="I17" s="4">
        <f ca="1">IFERROR(Costuri[[#This Row],[Cantitate]]*Costuri[[#This Row],[Efectiv]], "")</f>
        <v>19</v>
      </c>
      <c r="J17" s="4">
        <f ca="1">IFERROR(Costuri[[#This Row],[Estimat ]]-Costuri[[#This Row],[Efectiv ]], "")</f>
        <v>-9</v>
      </c>
    </row>
    <row r="18" spans="2:10" ht="30" customHeight="1" x14ac:dyDescent="0.3">
      <c r="B18" s="2" t="s">
        <v>9</v>
      </c>
      <c r="C18" s="2" t="s">
        <v>29</v>
      </c>
      <c r="D18" s="3">
        <v>4</v>
      </c>
      <c r="E18" s="4">
        <v>25</v>
      </c>
      <c r="F18" s="4">
        <f t="shared" ca="1" si="0"/>
        <v>44</v>
      </c>
      <c r="G18" s="5">
        <f ca="1">IFERROR(Costuri[[#This Row],[Estimat]]-Costuri[[#This Row],[Efectiv]], "")</f>
        <v>-19</v>
      </c>
      <c r="H18" s="4">
        <f>IFERROR(Costuri[[#This Row],[Cantitate]]*Costuri[[#This Row],[Estimat]], "")</f>
        <v>100</v>
      </c>
      <c r="I18" s="4">
        <f ca="1">IFERROR(Costuri[[#This Row],[Cantitate]]*Costuri[[#This Row],[Efectiv]], "")</f>
        <v>176</v>
      </c>
      <c r="J18" s="4">
        <f ca="1">IFERROR(Costuri[[#This Row],[Estimat ]]-Costuri[[#This Row],[Efectiv ]], "")</f>
        <v>-76</v>
      </c>
    </row>
    <row r="19" spans="2:10" ht="30" customHeight="1" x14ac:dyDescent="0.3">
      <c r="B19" s="2" t="s">
        <v>10</v>
      </c>
      <c r="C19" s="2" t="s">
        <v>30</v>
      </c>
      <c r="D19" s="3">
        <v>2</v>
      </c>
      <c r="E19" s="4">
        <v>60</v>
      </c>
      <c r="F19" s="4">
        <f t="shared" ca="1" si="0"/>
        <v>62</v>
      </c>
      <c r="G19" s="5">
        <f ca="1">IFERROR(Costuri[[#This Row],[Estimat]]-Costuri[[#This Row],[Efectiv]], "")</f>
        <v>-2</v>
      </c>
      <c r="H19" s="4">
        <f>IFERROR(Costuri[[#This Row],[Cantitate]]*Costuri[[#This Row],[Estimat]], "")</f>
        <v>120</v>
      </c>
      <c r="I19" s="4">
        <f ca="1">IFERROR(Costuri[[#This Row],[Cantitate]]*Costuri[[#This Row],[Efectiv]], "")</f>
        <v>124</v>
      </c>
      <c r="J19" s="4">
        <f ca="1">IFERROR(Costuri[[#This Row],[Estimat ]]-Costuri[[#This Row],[Efectiv ]], "")</f>
        <v>-4</v>
      </c>
    </row>
    <row r="20" spans="2:10" ht="30" customHeight="1" x14ac:dyDescent="0.3">
      <c r="B20" s="2" t="s">
        <v>11</v>
      </c>
      <c r="D20" s="3">
        <v>1</v>
      </c>
      <c r="E20" s="4">
        <v>20</v>
      </c>
      <c r="F20" s="4">
        <f t="shared" ca="1" si="0"/>
        <v>32</v>
      </c>
      <c r="G20" s="5">
        <f ca="1">IFERROR(Costuri[[#This Row],[Estimat]]-Costuri[[#This Row],[Efectiv]], "")</f>
        <v>-12</v>
      </c>
      <c r="H20" s="4">
        <f>IFERROR(Costuri[[#This Row],[Cantitate]]*Costuri[[#This Row],[Estimat]], "")</f>
        <v>20</v>
      </c>
      <c r="I20" s="4">
        <f ca="1">IFERROR(Costuri[[#This Row],[Cantitate]]*Costuri[[#This Row],[Efectiv]], "")</f>
        <v>32</v>
      </c>
      <c r="J20" s="4">
        <f ca="1">IFERROR(Costuri[[#This Row],[Estimat ]]-Costuri[[#This Row],[Efectiv ]], "")</f>
        <v>-12</v>
      </c>
    </row>
    <row r="21" spans="2:10" ht="30" customHeight="1" x14ac:dyDescent="0.3">
      <c r="B21" s="9" t="s">
        <v>12</v>
      </c>
      <c r="C21" s="17"/>
      <c r="D21" s="18"/>
      <c r="E21" s="25">
        <f>SUBTOTAL(109,Costuri[Estimat])</f>
        <v>1464.5</v>
      </c>
      <c r="F21" s="26">
        <f ca="1">SUBTOTAL(109,Costuri[Efectiv])</f>
        <v>1649</v>
      </c>
      <c r="G21" s="27">
        <f ca="1">SUBTOTAL(109,Costuri[Diferență])</f>
        <v>-184.5</v>
      </c>
      <c r="H21" s="28">
        <f>SUBTOTAL(109,Costuri[[Estimat ]])</f>
        <v>2212.5</v>
      </c>
      <c r="I21" s="28">
        <f ca="1">SUBTOTAL(109,Costuri[[Efectiv ]])</f>
        <v>2620</v>
      </c>
      <c r="J21" s="29">
        <f ca="1">SUBTOTAL(109,Costuri[[Diferență ]])</f>
        <v>-407.5</v>
      </c>
    </row>
    <row r="22" spans="2:10" ht="30" hidden="1" customHeight="1" x14ac:dyDescent="0.3">
      <c r="B22" s="15"/>
      <c r="D22" s="16"/>
      <c r="E22" s="26"/>
      <c r="F22" s="26"/>
      <c r="G22" s="30"/>
      <c r="H22" s="28"/>
      <c r="I22" s="28"/>
      <c r="J22" s="26"/>
    </row>
    <row r="23" spans="2:10" ht="30" customHeight="1" x14ac:dyDescent="0.3">
      <c r="B23" s="21" t="s">
        <v>13</v>
      </c>
      <c r="C23" s="22"/>
      <c r="D23" s="22"/>
      <c r="E23" s="31">
        <f>IFERROR(Costuri[[#Totals],[Estimat]]*0.3, "")</f>
        <v>439.34999999999997</v>
      </c>
      <c r="F23" s="31"/>
      <c r="G23" s="31"/>
      <c r="H23" s="32">
        <f>IFERROR(Costuri[[#Totals],[Estimat ]]*0.3, "")</f>
        <v>663.75</v>
      </c>
      <c r="I23" s="32"/>
      <c r="J23" s="32"/>
    </row>
    <row r="24" spans="2:10" ht="30" customHeight="1" x14ac:dyDescent="0.3">
      <c r="B24" s="23" t="s">
        <v>14</v>
      </c>
      <c r="C24" s="21"/>
      <c r="D24" s="21"/>
      <c r="E24" s="31">
        <f>IFERROR(SUM(E21:E21), "")</f>
        <v>1464.5</v>
      </c>
      <c r="F24" s="31"/>
      <c r="G24" s="31"/>
      <c r="H24" s="32">
        <f>IFERROR(SUM(Costuri[[#Totals],[Estimat ]],Surplus), "")</f>
        <v>2876.25</v>
      </c>
      <c r="I24" s="32"/>
      <c r="J24" s="32"/>
    </row>
  </sheetData>
  <mergeCells count="9">
    <mergeCell ref="H3:J3"/>
    <mergeCell ref="E3:G3"/>
    <mergeCell ref="B23:D23"/>
    <mergeCell ref="B24:D24"/>
    <mergeCell ref="E23:G23"/>
    <mergeCell ref="E24:G24"/>
    <mergeCell ref="H23:J23"/>
    <mergeCell ref="H24:J24"/>
    <mergeCell ref="B2:D3"/>
  </mergeCells>
  <conditionalFormatting sqref="H5:J20">
    <cfRule type="expression" dxfId="10" priority="2">
      <formula>MOD(ROW()+1,2)=0</formula>
    </cfRule>
  </conditionalFormatting>
  <dataValidations count="19">
    <dataValidation allowBlank="1" showInputMessage="1" showErrorMessage="1" prompt="Introduceți costul structurat în coloanele E și F din tabelul de mai jos. Diferența este calculată automat în coloana G" sqref="E3:G3" xr:uid="{00000000-0002-0000-0000-000000000000}"/>
    <dataValidation allowBlank="1" showInputMessage="1" showErrorMessage="1" prompt="Diferența dintre totalul estimat și costul real este calculată automat în această coloană, sub acest titlu. Suma negativă va fi evidențiată cu o culoare RGB R=255 G=0 B=0" sqref="J4" xr:uid="{00000000-0002-0000-0000-000001000000}"/>
    <dataValidation allowBlank="1" showInputMessage="1" showErrorMessage="1" prompt="Diferența dintre costul estimat și costul real este calculată automat în această coloană, sub acest titlu. Suma negativă va fi evidențiată cu o culoare RGB R=255 G=0 B=0" sqref="G4" xr:uid="{00000000-0002-0000-0000-000002000000}"/>
    <dataValidation allowBlank="1" showInputMessage="1" showErrorMessage="1" prompt="Introduceți suprafața în această coloană, sub acest titlu. Utilizați filtrele din titluri pentru a găsi anumite intrări" sqref="B4" xr:uid="{00000000-0002-0000-0000-000003000000}"/>
    <dataValidation allowBlank="1" showInputMessage="1" showErrorMessage="1" prompt="Introduceți elementele în această coloană, sub acest titlu" sqref="C4" xr:uid="{00000000-0002-0000-0000-000004000000}"/>
    <dataValidation allowBlank="1" showInputMessage="1" showErrorMessage="1" prompt="Introduceți cantitatea în această coloană, sub acest titlu" sqref="D4" xr:uid="{00000000-0002-0000-0000-000005000000}"/>
    <dataValidation allowBlank="1" showInputMessage="1" showErrorMessage="1" prompt="Introduceți costul estimat în această coloană, sub acest titlu" sqref="E4" xr:uid="{00000000-0002-0000-0000-000006000000}"/>
    <dataValidation allowBlank="1" showInputMessage="1" showErrorMessage="1" prompt="Introduceți costul efectiv în această coloană, sub acest titlu" sqref="F4" xr:uid="{00000000-0002-0000-0000-000007000000}"/>
    <dataValidation allowBlank="1" showInputMessage="1" showErrorMessage="1" prompt="Costul estimat total se calculează automat în această coloană, sub acest titlu" sqref="H4" xr:uid="{00000000-0002-0000-0000-000008000000}"/>
    <dataValidation allowBlank="1" showInputMessage="1" showErrorMessage="1" prompt="Costul efectiv total se calculează automat în această coloană, sub acest titlu" sqref="I4" xr:uid="{00000000-0002-0000-0000-000009000000}"/>
    <dataValidation allowBlank="1" showInputMessage="1" showErrorMessage="1" prompt="Creați un calculator al costurilor de renovare a băi în această foaie de lucru. Totalul estimat și costurile reale, diferențele de costuri, costurile neașteptate și costurile totale sunt calculate automat" sqref="A1" xr:uid="{00000000-0002-0000-0000-00000A000000}"/>
    <dataValidation allowBlank="1" showInputMessage="1" showErrorMessage="1" prompt="Titlul acestei foi de lucru se află în această celulă. Introduceți detaliile în tabelul Costuri, începând cu celula B4. Costurile estimate neașteptate și costurile totale sunt calculate automat la sfârșitul tabelului" sqref="B1" xr:uid="{00000000-0002-0000-0000-00000B000000}"/>
    <dataValidation allowBlank="1" showInputMessage="1" showErrorMessage="1" prompt="Costurile neașteptate se calculează automat în celulele de la dreapta" sqref="B23:D23" xr:uid="{00000000-0002-0000-0000-00000C000000}"/>
    <dataValidation allowBlank="1" showInputMessage="1" showErrorMessage="1" prompt="Costurile totale se calculează automat în celulele de la dreapta" sqref="B24:D24" xr:uid="{00000000-0002-0000-0000-00000D000000}"/>
    <dataValidation allowBlank="1" showInputMessage="1" showErrorMessage="1" prompt="Costul neașteptat al subtotalului din costul total estimat se calculează automat în această celulă" sqref="H23:J23" xr:uid="{00000000-0002-0000-0000-00000E000000}"/>
    <dataValidation allowBlank="1" showInputMessage="1" showErrorMessage="1" prompt="Totalul costurilor estimate, inclusiv costurile neașteptate, se calculează automat în această celulă" sqref="H24:J24" xr:uid="{00000000-0002-0000-0000-00000F000000}"/>
    <dataValidation allowBlank="1" showInputMessage="1" showErrorMessage="1" prompt="Totalul costurilor structurate estimate, inclusiv costurile neașteptate, se calculează automat în această celulă" sqref="E24:G24" xr:uid="{00000000-0002-0000-0000-000010000000}"/>
    <dataValidation allowBlank="1" showInputMessage="1" showErrorMessage="1" prompt="Costurile totale sunt calculate automat în coloanele H și I din tabelul de mai jos. Diferența este calculată automat în coloana J" sqref="H3:J3" xr:uid="{00000000-0002-0000-0000-000011000000}"/>
    <dataValidation allowBlank="1" showInputMessage="1" showErrorMessage="1" prompt="Costul neașteptat al subtotalului din costul structurat estimat se calculează automat în această celulă" sqref="E23:G23" xr:uid="{00000000-0002-0000-0000-000012000000}"/>
  </dataValidations>
  <printOptions horizontalCentered="1"/>
  <pageMargins left="0.4" right="0.4" top="0.4" bottom="0.4" header="0.3" footer="0.3"/>
  <pageSetup paperSize="9" scale="80" fitToHeight="0" orientation="landscape"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EA7A99CB-99E5-49FD-82F9-292A21F34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EA94C1ED-25DF-4B8A-B97E-D4B8A86A026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D7C3E954-995B-4056-B2AD-CB51491F34B7}">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TM03986880</ap:Template>
  <ap:DocSecurity>0</ap:DocSecurity>
  <ap:ScaleCrop>false</ap:ScaleCrop>
  <ap:HeadingPairs>
    <vt:vector baseType="variant" size="4">
      <vt:variant>
        <vt:lpstr>Foi de lucru</vt:lpstr>
      </vt:variant>
      <vt:variant>
        <vt:i4>1</vt:i4>
      </vt:variant>
      <vt:variant>
        <vt:lpstr>Zone denumite</vt:lpstr>
      </vt:variant>
      <vt:variant>
        <vt:i4>3</vt:i4>
      </vt:variant>
    </vt:vector>
  </ap:HeadingPairs>
  <ap:TitlesOfParts>
    <vt:vector baseType="lpstr" size="4">
      <vt:lpstr>Costurile de renovare a băii</vt:lpstr>
      <vt:lpstr>'Costurile de renovare a băii'!Imprimare_titluri</vt:lpstr>
      <vt:lpstr>Surplus</vt:lpstr>
      <vt:lpstr>Titlu1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2022-02-14T04:51:02Z</dcterms:created>
  <dcterms:modified xsi:type="dcterms:W3CDTF">2022-03-30T11:21:26Z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