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docProps/core.xml" ContentType="application/vnd.openxmlformats-package.core-properties+xml"/>
  <Override PartName="/xl/workbook.xml" ContentType="application/vnd.openxmlformats-officedocument.spreadsheetml.template.main+xml"/>
  <Override PartName="/xl/slicerCaches/slicerCache1.xml" ContentType="application/vnd.ms-excel.slicerCache+xml"/>
  <Override PartName="/xl/sharedStrings.xml" ContentType="application/vnd.openxmlformats-officedocument.spreadsheetml.sharedStrings+xml"/>
  <Override PartName="/xl/worksheets/sheet31.xml" ContentType="application/vnd.openxmlformats-officedocument.spreadsheetml.worksheet+xml"/>
  <Override PartName="/xl/tables/table31.xml" ContentType="application/vnd.openxmlformats-officedocument.spreadsheetml.table+xml"/>
  <Override PartName="/xl/tables/table22.xml" ContentType="application/vnd.openxmlformats-officedocument.spreadsheetml.table+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worksheets/sheet22.xml" ContentType="application/vnd.openxmlformats-officedocument.spreadsheetml.worksheet+xml"/>
  <Override PartName="/xl/drawings/drawing11.xml" ContentType="application/vnd.openxmlformats-officedocument.drawing+xml"/>
  <Override PartName="/xl/charts/chart21.xml" ContentType="application/vnd.openxmlformats-officedocument.drawingml.chart+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2.xml" ContentType="application/vnd.ms-office.chartcolorstyle+xml"/>
  <Override PartName="/xl/charts/style12.xml" ContentType="application/vnd.ms-office.chartstyle+xml"/>
  <Override PartName="/xl/tables/table13.xml" ContentType="application/vnd.openxmlformats-officedocument.spreadsheetml.table+xml"/>
  <Override PartName="/xl/ctrlProps/ctrlProp2.xml" ContentType="application/vnd.ms-excel.controlproperties+xml"/>
  <Override PartName="/xl/ctrlProps/ctrlProp12.xml" ContentType="application/vnd.ms-excel.controlproperties+xml"/>
  <Override PartName="/customXml/item22.xml" ContentType="application/xml"/>
  <Override PartName="/customXml/itemProps22.xml" ContentType="application/vnd.openxmlformats-officedocument.customXmlProperties+xml"/>
  <Override PartName="/xl/worksheets/sheet13.xml" ContentType="application/vnd.openxmlformats-officedocument.spreadsheetml.worksheet+xml"/>
  <Override PartName="/xl/worksheets/sheet64.xml" ContentType="application/vnd.openxmlformats-officedocument.spreadsheetml.worksheet+xml"/>
  <Override PartName="/xl/pivotTables/pivotTable2.xml" ContentType="application/vnd.openxmlformats-officedocument.spreadsheetml.pivotTable+xml"/>
  <Override PartName="/xl/theme/theme11.xml" ContentType="application/vnd.openxmlformats-officedocument.theme+xml"/>
  <Override PartName="/xl/worksheets/sheet55.xml" ContentType="application/vnd.openxmlformats-officedocument.spreadsheetml.worksheet+xml"/>
  <Override PartName="/xl/tables/table44.xml" ContentType="application/vnd.openxmlformats-officedocument.spreadsheetml.table+xml"/>
  <Override PartName="/customXml/item13.xml" ContentType="application/xml"/>
  <Override PartName="/customXml/itemProps13.xml" ContentType="application/vnd.openxmlformats-officedocument.customXmlProperties+xml"/>
  <Override PartName="/xl/timelineCaches/timelineCache1.xml" ContentType="application/vnd.ms-excel.timelineCache+xml"/>
  <Override PartName="/xl/worksheets/sheet46.xml" ContentType="application/vnd.openxmlformats-officedocument.spreadsheetml.worksheet+xml"/>
  <Override PartName="/xl/drawings/drawing22.xml" ContentType="application/vnd.openxmlformats-officedocument.drawing+xml"/>
  <Override PartName="/xl/charts/chart33.xml" ContentType="application/vnd.openxmlformats-officedocument.drawingml.chart+xml"/>
  <Override PartName="/xl/charts/colors33.xml" ContentType="application/vnd.ms-office.chartcolorstyle+xml"/>
  <Override PartName="/xl/charts/style33.xml" ContentType="application/vnd.ms-office.chartstyle+xml"/>
  <Override PartName="/xl/pivotTables/pivotTable12.xml" ContentType="application/vnd.openxmlformats-officedocument.spreadsheetml.pivotTable+xml"/>
  <Override PartName="/xl/timelines/timeline1.xml" ContentType="application/vnd.ms-excel.timeline+xml"/>
  <Override PartName="/xl/slicers/slicer1.xml" ContentType="application/vnd.ms-excel.slicer+xml"/>
  <Override PartName="/xl/slicerCaches/slicerCache22.xml" ContentType="application/vnd.ms-excel.slicerCache+xml"/>
  <Override PartName="/xl/calcChain.xml" ContentType="application/vnd.openxmlformats-officedocument.spreadsheetml.calcChain+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10"/>
  <workbookPr filterPrivacy="1" codeName="ThisWorkbook" hidePivotFieldList="1" refreshAllConnections="1"/>
  <xr:revisionPtr revIDLastSave="0" documentId="13_ncr:1_{4229C29D-855B-492A-AE1D-FAC729276324}" xr6:coauthVersionLast="47" xr6:coauthVersionMax="47" xr10:uidLastSave="{00000000-0000-0000-0000-000000000000}"/>
  <bookViews>
    <workbookView xWindow="-120" yWindow="-120" windowWidth="29010" windowHeight="15870" tabRatio="580" activeTab="1" xr2:uid="{00000000-000D-0000-FFFF-FFFF00000000}"/>
  </bookViews>
  <sheets>
    <sheet name="Pornire" sheetId="7" r:id="rId1"/>
    <sheet name="Tablou de bord" sheetId="1" r:id="rId2"/>
    <sheet name="Cheltuieli și venituri" sheetId="4" r:id="rId3"/>
    <sheet name="Raport buget" sheetId="3" r:id="rId4"/>
    <sheet name="Liste de date" sheetId="2" r:id="rId5"/>
    <sheet name="PivotTable categorie" sheetId="6" state="hidden" r:id="rId6"/>
  </sheets>
  <definedNames>
    <definedName name="AlegeriLună">'Tablou de bord'!$B$2</definedName>
    <definedName name="Categorie">InfoCategorie[#Headers]</definedName>
    <definedName name="ColStânga">MATCH(Cheltuieli[[#This Row],[CATEGORIE]],Categorie,0)</definedName>
    <definedName name="DatăÎnceput">DATE(NumărAn,MONTH(1&amp;LEFT('Tablou de bord'!A$8,3)),1)</definedName>
    <definedName name="DatăLunăÎnceput">DATE(NumărAn,NumărLună,1)</definedName>
    <definedName name="DatăLunăMijloc">DATE(NumărAn,NumărLună,14)</definedName>
    <definedName name="DatăLunăSfârșit">DATE(NumărAn,NumărLună,ZileDinLună)</definedName>
    <definedName name="DatăMijloc">DATE(NumărAn,MONTH(1&amp;LEFT('Tablou de bord'!A$8,3)),15)</definedName>
    <definedName name="DatăSfârșit">DATE(NumărAn,MONTH(1&amp;LEFT('Tablou de bord'!A$8,3))+1,1)-1</definedName>
    <definedName name="_xlnm.Print_Titles" localSheetId="2">'Cheltuieli și venituri'!$2:$3</definedName>
    <definedName name="_xlnm.Print_Titles" localSheetId="4">'Liste de date'!$3:$3</definedName>
    <definedName name="ListăCăutare">CHOOSE(MATCH(Cheltuieli[[#This Row],[CATEGORIE]],InfoCategorie[#Headers],0), OFFSET(InfoCategorie[[#All],[Gospodărie]],1,0,COUNTA(InfoCategorie[[#All],[Gospodărie]])-1,1),OFFSET(InfoCategorie[[#All],[Distracție]],1,0,COUNTA(InfoCategorie[[#All],[Distracție]])-1,1),OFFSET(InfoCategorie[[#All],[Alimente]],1,0,COUNTA(InfoCategorie[[#All],[Alimente]])-1,1),OFFSET(InfoCategorie[[#All],[Cadouri/donații]],1,0,COUNTA(InfoCategorie[[#All],[Cadouri/donații]])-1,1),OFFSET(InfoCategorie[[#All],[Copii]],1,0,COUNTA(InfoCategorie[[#All],[Copii]])-1,1),OFFSET(InfoCategorie[[#All],[Conturi de investiții]],1,0,COUNTA(InfoCategorie[[#All],[Conturi de investiții]])-1,1),OFFSET(InfoCategorie[[#All],[Medicale]],1,0,COUNTA(InfoCategorie[[#All],[Medicale]])-1,1),OFFSET(InfoCategorie[[#All],[Altele]],1,0,COUNTA(InfoCategorie[[#All],[Altele]])-1,1),OFFSET(InfoCategorie[[#All],[Personal]],1,0,COUNTA(InfoCategorie[[#All],[Personal]])-1,1),OFFSET(InfoCategorie[[#All],[Animale de casă]],1,0,COUNTA(InfoCategorie[[#All],[Animale de casă]])-1,1),OFFSET(InfoCategorie[[#All],[Taxe/juridic]],1,0,COUNTA(InfoCategorie[[#All],[Taxe/juridic]])-1,1),OFFSET(InfoCategorie[[#All],[Transport]],1,0,COUNTA(InfoCategorie[[#All],[Transport]])-1,1))</definedName>
    <definedName name="NativeTimeline_DATA">#N/A</definedName>
    <definedName name="NumărAn">'Tablou de bord'!$I$2</definedName>
    <definedName name="NumărLună">'Tablou de bord'!$C$2</definedName>
    <definedName name="Semi_Monthly_Home_Budget_Title">'Tablou de bord'!$B$1</definedName>
    <definedName name="Slicer_CATEGORIE">#N/A</definedName>
    <definedName name="Slicer_DESCRIERE">#N/A</definedName>
    <definedName name="TotaluriCheltuieliAnuale">IFERROR(SUM(IF(YEAR(Cheltuieli[DATA])=NumărAn,Cheltuieli[SUMĂ])),0)</definedName>
    <definedName name="TotaluriCheltuieliLunare">SUMIFS(Cheltuieli[SUMĂ],Cheltuieli[DATA],"&lt;="&amp;DatăLunăSfârșit,Cheltuieli[DATA],"&gt;="&amp;DatăLunăÎnceput)</definedName>
    <definedName name="TotaluriVenitAnual">IFERROR(SUM(IF(YEAR(Venit[DATA])=NumărAn,Venit[SUMĂ])),0)</definedName>
    <definedName name="TotaluriVenitLunar">SUMIFS(Venit[SUMĂ],Venit[DATA],"&lt;="&amp;DatăLunăSfârșit,Venit[DATA],"&gt;="&amp;DatăLunăÎnceput)</definedName>
    <definedName name="ZileDinLună">DAY(DATE('Tablou de bord'!$I$2,'Tablou de bord'!$C$2+1,1)-1)</definedName>
  </definedNames>
  <calcPr calcId="191029"/>
  <pivotCaches>
    <pivotCache cacheId="5" r:id="rId7"/>
  </pivotCaches>
  <extLst>
    <ext xmlns:x14="http://schemas.microsoft.com/office/spreadsheetml/2009/9/main" uri="{BBE1A952-AA13-448e-AADC-164F8A28A991}">
      <x14:slicerCaches>
        <x14:slicerCache r:id="rId8"/>
        <x14:slicerCache r:id="rId9"/>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10"/>
      </x15:timelineCacheRef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4" i="4" l="1"/>
  <c r="B9" i="4" l="1"/>
  <c r="B10" i="4"/>
  <c r="B11" i="4"/>
  <c r="B12" i="4"/>
  <c r="B13" i="4"/>
  <c r="F6" i="4"/>
  <c r="F7" i="4"/>
  <c r="F8" i="4"/>
  <c r="F9" i="4"/>
  <c r="F10" i="4"/>
  <c r="F11" i="4"/>
  <c r="F12" i="4"/>
  <c r="F13" i="4"/>
  <c r="F14" i="4"/>
  <c r="F15" i="4"/>
  <c r="F17" i="4"/>
  <c r="F18" i="4"/>
  <c r="F20" i="4"/>
  <c r="F21" i="4"/>
  <c r="F23" i="4"/>
  <c r="F24" i="4"/>
  <c r="F25" i="4"/>
  <c r="F26" i="4"/>
  <c r="F27" i="4"/>
  <c r="F28" i="4"/>
  <c r="F29" i="4"/>
  <c r="F30" i="4"/>
  <c r="F31" i="4"/>
  <c r="F32" i="4"/>
  <c r="F33" i="4"/>
  <c r="F34" i="4"/>
  <c r="F35" i="4"/>
  <c r="F36" i="4"/>
  <c r="I2" i="1" l="1"/>
  <c r="F4" i="4" l="1"/>
  <c r="F5" i="4"/>
  <c r="F16" i="4"/>
  <c r="F19" i="4"/>
  <c r="F22" i="4"/>
  <c r="B5" i="4"/>
  <c r="B6" i="4"/>
  <c r="B7" i="4"/>
  <c r="B8" i="4"/>
  <c r="B2" i="1"/>
  <c r="B1" i="2"/>
  <c r="B1" i="3"/>
  <c r="B1" i="4"/>
  <c r="D5" i="1" l="1"/>
  <c r="D4" i="1"/>
  <c r="C12" i="1"/>
  <c r="K9" i="1"/>
  <c r="J11" i="1"/>
  <c r="F9" i="1"/>
  <c r="D10" i="1"/>
  <c r="D12" i="1"/>
  <c r="F11" i="1"/>
  <c r="I10" i="1"/>
  <c r="N12" i="1"/>
  <c r="G9" i="1"/>
  <c r="J10" i="1"/>
  <c r="D11" i="1"/>
  <c r="E12" i="1"/>
  <c r="E11" i="1"/>
  <c r="J9" i="1"/>
  <c r="H10" i="1"/>
  <c r="I12" i="1"/>
  <c r="L12" i="1"/>
  <c r="L4" i="1"/>
  <c r="H11" i="1"/>
  <c r="I11" i="1"/>
  <c r="N11" i="1"/>
  <c r="D9" i="1"/>
  <c r="N10" i="1"/>
  <c r="H9" i="1"/>
  <c r="I9" i="1"/>
  <c r="N9" i="1"/>
  <c r="L10" i="1"/>
  <c r="G10" i="1"/>
  <c r="K12" i="1"/>
  <c r="M12" i="1"/>
  <c r="F12" i="1"/>
  <c r="L5" i="1"/>
  <c r="L11" i="1"/>
  <c r="M11" i="1"/>
  <c r="C11" i="1"/>
  <c r="E9" i="1"/>
  <c r="M10" i="1"/>
  <c r="C10" i="1"/>
  <c r="C9" i="1"/>
  <c r="L9" i="1"/>
  <c r="M9" i="1"/>
  <c r="K10" i="1"/>
  <c r="E10" i="1"/>
  <c r="F10" i="1"/>
  <c r="H12" i="1"/>
  <c r="G12" i="1"/>
  <c r="J12" i="1"/>
  <c r="K11" i="1"/>
  <c r="G11" i="1"/>
</calcChain>
</file>

<file path=xl/sharedStrings.xml><?xml version="1.0" encoding="utf-8"?>
<sst xmlns="http://schemas.openxmlformats.org/spreadsheetml/2006/main" count="246" uniqueCount="126">
  <si>
    <t>Despre Șablon</t>
  </si>
  <si>
    <t>Utilizați acest șablon pentru a crea un buget bilunar pentru acasă.</t>
  </si>
  <si>
    <t>Foaia de lucru Tablou de bord conține diagrame pentru Totaluri Lunare și Anuale și un tabel pentru Venituri și Cheltuieli bilunare.</t>
  </si>
  <si>
    <t>Introduceți categoriile în foaia de lucru Liste de date și valorile în foaia de lucru Venituri și Cheltuieli.</t>
  </si>
  <si>
    <t>Reîmprospătați PivotTable în foaia de lucru Raport buget.</t>
  </si>
  <si>
    <t>Notă:</t>
  </si>
  <si>
    <t xml:space="preserve">Găsiți instrucțiuni suplimentare în coloana A în toate foile de lucru. Acest text a fost ascuns intenționat. Pentru a elimina textul, selectați coloana A, apoi selectați ȘTERGERE. </t>
  </si>
  <si>
    <t>Pentru a afla mai multe despre tabel, apăsați SHIFT, apoi F10 într-un tabel, selectați opțiunea TABEL, apoi TEXT ALTERNATIV. Pentru rapoartele PivotTable, apăsați SHIFT, apoi F10 într-un tabel, selectați OPȚIUNI PIVOTTABLE, apoi fila TEXT ALTERNATIV.</t>
  </si>
  <si>
    <t>Creați un tablou de bord pentru Totaluri Lunare și Anuale și pentru veniturile și cheltuielile bilunare în această foaie de lucru. Găsiți instrucțiuni utile despre cum să utilizați această foaie de lucru în celulele din această coloană. Titlul acestui registru de lucru se află în celula din dreapta și titlul foii de lucru în celula O1.</t>
  </si>
  <si>
    <t>Selectați glisorul din celula C2 pentru a modifica luna în celula din dreapta și pentru a modifica anul din celula I2, selectați glisorul din celula J2.</t>
  </si>
  <si>
    <t>Eticheta Totaluri lunare se află în celula din dreapta și eticheta Totaluri anuale în celula I3.</t>
  </si>
  <si>
    <t>Diagrama cu bare care compară Veniturile lunare totale cu totalul Cheltuielilor lunare se află în celula C4 și diagrama cu bare care compară Veniturile anuale totale cu totalurile Cheltuielilor anuale se află în celula J4. Următoarele instrucțiuni se află în celula A8.</t>
  </si>
  <si>
    <t>Tabelul din Tabloul de bord care începe de la celula din dreapta se actualizează automat.</t>
  </si>
  <si>
    <t>Buget bilunar per gospodărie</t>
  </si>
  <si>
    <t>TOTALURI LUNARE</t>
  </si>
  <si>
    <t>VENIT</t>
  </si>
  <si>
    <t>CHELTUIELI</t>
  </si>
  <si>
    <t>Categorie</t>
  </si>
  <si>
    <t>Venit 1-15</t>
  </si>
  <si>
    <t>Venit 16-EOM</t>
  </si>
  <si>
    <t>Cheltuieli 1-15</t>
  </si>
  <si>
    <t>Cheltuieli 16-EOM</t>
  </si>
  <si>
    <t>IANUARIE</t>
  </si>
  <si>
    <t>FEBRUARIE</t>
  </si>
  <si>
    <t>MARTIE</t>
  </si>
  <si>
    <t>APRILIE</t>
  </si>
  <si>
    <t>MAI</t>
  </si>
  <si>
    <t>IUNIE</t>
  </si>
  <si>
    <t>TOTALURI ANUALE</t>
  </si>
  <si>
    <t>IULIE</t>
  </si>
  <si>
    <t>AUGUST</t>
  </si>
  <si>
    <t>SEPTEMBRIE</t>
  </si>
  <si>
    <t>OCTOMBRIE</t>
  </si>
  <si>
    <t>NOIEMBRIE</t>
  </si>
  <si>
    <t>DECEMBRIE</t>
  </si>
  <si>
    <t>TABLOU DE BORD</t>
  </si>
  <si>
    <t>Diagramă sparkline</t>
  </si>
  <si>
    <t>Creați o listă de Venituri și Cheltuieli în această foaie de lucru. Găsiți instrucțiuni utile despre cum să utilizați această foaie de lucru în celulele din această coloană. Titlul registrului de lucru se află în celula din dreapta și titlul foii de lucru, în celula H1.</t>
  </si>
  <si>
    <t>Eticheta Venituri se află în celula din dreapta și eticheta Cheltuieli în celula F2.</t>
  </si>
  <si>
    <t>Introduceți detaliile în tabelul Venituri, începând din celula din dreapta și în tabelul Cheltuieli, începând cu celula F3.</t>
  </si>
  <si>
    <t>DATA</t>
  </si>
  <si>
    <t>DESCRIERE</t>
  </si>
  <si>
    <t>Bonus</t>
  </si>
  <si>
    <t>Salariul lui David</t>
  </si>
  <si>
    <t>Salariul Iulianei</t>
  </si>
  <si>
    <t>SUMĂ</t>
  </si>
  <si>
    <t>CATEGORIE</t>
  </si>
  <si>
    <t>Medicale</t>
  </si>
  <si>
    <t>Gospodărie</t>
  </si>
  <si>
    <t>Distracție</t>
  </si>
  <si>
    <t>Alimente</t>
  </si>
  <si>
    <t>Copii</t>
  </si>
  <si>
    <t>Conturi de investiții</t>
  </si>
  <si>
    <t>Personal</t>
  </si>
  <si>
    <t>Animale de casă</t>
  </si>
  <si>
    <t>Transport</t>
  </si>
  <si>
    <t>VENITURI ȘI CHELTUIELI</t>
  </si>
  <si>
    <t>Asigurare</t>
  </si>
  <si>
    <t>Credit ipotecar</t>
  </si>
  <si>
    <t>Electricitate</t>
  </si>
  <si>
    <t>Apă/canalizare</t>
  </si>
  <si>
    <t>Gunoi</t>
  </si>
  <si>
    <t>Telefon mobil</t>
  </si>
  <si>
    <t>Filme</t>
  </si>
  <si>
    <t>Articole de băcănie</t>
  </si>
  <si>
    <t>Masă în oraș</t>
  </si>
  <si>
    <t>Bani prânz</t>
  </si>
  <si>
    <t>Economii</t>
  </si>
  <si>
    <t>Cont de investiții</t>
  </si>
  <si>
    <t>Sănătate/sală de fitness</t>
  </si>
  <si>
    <t>Îngrijire</t>
  </si>
  <si>
    <t>Altele</t>
  </si>
  <si>
    <t xml:space="preserve">Plata pentru autoturism 1 </t>
  </si>
  <si>
    <t xml:space="preserve">Plata pentru autoturism 2 </t>
  </si>
  <si>
    <t>Asigurare auto</t>
  </si>
  <si>
    <t>Benzină</t>
  </si>
  <si>
    <t>Creați un Raport de Buget în această foaie de lucru. Găsiți instrucțiuni utile despre cum să utilizați această foaie de lucru în celulele din această coloană. Titlul registrului de lucru se află în celula din dreapta și în titlul foii de lucru în celula F1.</t>
  </si>
  <si>
    <t>Selectați Ani, Trimestre, Luni sau Zile și utilizați glisorul din celula din partea dreaptă pentru a obține raportul PivotTable Cheltuieli pentru perioada selectată. Slicerul de categorie pentru filtrarea datelor PivotTable se află în celula E2 și slicerul Descriere este în celula F2.</t>
  </si>
  <si>
    <t>Sfatul se află în celula din dreapta.</t>
  </si>
  <si>
    <t>Eticheta cheltuielilor se află în celula din dreapta.</t>
  </si>
  <si>
    <t>PivotTable afișând cheltuielile începe în celula din dreapta. Eticheta Totaluri de Categorie se află în celula D4.</t>
  </si>
  <si>
    <t>Diagrama radială care compară fiecare total de categorie se află în celula D6.</t>
  </si>
  <si>
    <t>Cronologia de filtrat se află în această celulă.</t>
  </si>
  <si>
    <t>Slicerul pentru a filtra datele generate de PivotTable bazate pe Categorie se află în această celulă.</t>
  </si>
  <si>
    <t>RAPORT BUGET</t>
  </si>
  <si>
    <t>Slicerul pentru filtrarea datelor PivotTable bazate pe Descriere se află în această celulă.</t>
  </si>
  <si>
    <t>Introduceți date Categorie în această foaie de lucru pentru a completa listele verticale din tabelul Cheltuieli pe foaia de lucru Cheltuieli și Venituri. Modificați numele sau descrierile de categorii de sub fiecare categorie pentru a actualiza listele. Găsiți instrucțiuni utile despre cum să utilizați această foaie de lucru în celulele din această coloană. Titlul registrului de lucru se află în celula din partea dreaptă și titlul foii de lucru în celula M1.</t>
  </si>
  <si>
    <t>Introduceți sau modificați numele sau descrierile de categorii sau de sub fiecare categorie din tabel, începând din celula din dreapta.</t>
  </si>
  <si>
    <t>Apă/Canalizare</t>
  </si>
  <si>
    <t>Video/filme</t>
  </si>
  <si>
    <t>Muzică</t>
  </si>
  <si>
    <t>Concerte/teatru</t>
  </si>
  <si>
    <t>Evenimente sportive</t>
  </si>
  <si>
    <t>Cadouri/donații</t>
  </si>
  <si>
    <t>Caritate 1</t>
  </si>
  <si>
    <t>Caritate 2</t>
  </si>
  <si>
    <t>Caritate 3</t>
  </si>
  <si>
    <t>Cadou</t>
  </si>
  <si>
    <t>Îmbrăcăminte</t>
  </si>
  <si>
    <t>Jucării/jocuri</t>
  </si>
  <si>
    <t>Datorii/taxe</t>
  </si>
  <si>
    <t>Rechizite școlare</t>
  </si>
  <si>
    <t>IRA</t>
  </si>
  <si>
    <t>Cont curent</t>
  </si>
  <si>
    <t>Pensie</t>
  </si>
  <si>
    <t>Medci/clinici</t>
  </si>
  <si>
    <t>Datorii organizație</t>
  </si>
  <si>
    <t>Păr/unghii</t>
  </si>
  <si>
    <t>Curățătorie</t>
  </si>
  <si>
    <t>Cumpărături</t>
  </si>
  <si>
    <t>Consumabile</t>
  </si>
  <si>
    <t>Taxe/juridic</t>
  </si>
  <si>
    <t>Regional</t>
  </si>
  <si>
    <t>Județ</t>
  </si>
  <si>
    <t>Local</t>
  </si>
  <si>
    <t>Avocat</t>
  </si>
  <si>
    <t>LISTE DE DATE</t>
  </si>
  <si>
    <t>Licențiere/înregistrare</t>
  </si>
  <si>
    <t xml:space="preserve">Acest PivotTable este sursa de date pentru raportul PivotChart Totaluri Categorie din Raportul Buget. </t>
  </si>
  <si>
    <t>CATEGORIE PIVOT</t>
  </si>
  <si>
    <t>Sumă de SUMĂ</t>
  </si>
  <si>
    <r>
      <rPr>
        <b/>
        <i/>
        <sz val="11"/>
        <color theme="1"/>
        <rFont val="Arial"/>
        <family val="2"/>
        <charset val="238"/>
      </rPr>
      <t xml:space="preserve">CONFIGURARE </t>
    </r>
    <r>
      <rPr>
        <i/>
        <sz val="11"/>
        <color theme="1"/>
        <rFont val="Arial"/>
        <family val="2"/>
        <charset val="238"/>
      </rPr>
      <t xml:space="preserve">        Datele de categorie de mai jos completează listele verticale din tabelul Cheltuieli din foaia Cheltuieli și Venituri. Modificați numele sau descrierile categoriilor de sub fiecare categorie pentru a actualiza listele.</t>
    </r>
  </si>
  <si>
    <r>
      <t xml:space="preserve">Apăsați </t>
    </r>
    <r>
      <rPr>
        <b/>
        <i/>
        <sz val="11"/>
        <color theme="1" tint="0.34998626667073579"/>
        <rFont val="Arial"/>
        <family val="2"/>
        <charset val="238"/>
      </rPr>
      <t>Shift+F10</t>
    </r>
    <r>
      <rPr>
        <i/>
        <sz val="11"/>
        <color theme="1" tint="0.34998626667073579"/>
        <rFont val="Arial"/>
        <family val="2"/>
        <charset val="238"/>
      </rPr>
      <t xml:space="preserve"> în raportul PivotTable pentru Cheltuieli, apoi selectați </t>
    </r>
    <r>
      <rPr>
        <b/>
        <i/>
        <sz val="11"/>
        <color theme="1" tint="0.34998626667073579"/>
        <rFont val="Arial"/>
        <family val="2"/>
        <charset val="238"/>
      </rPr>
      <t>Reîmprospătare</t>
    </r>
    <r>
      <rPr>
        <i/>
        <sz val="11"/>
        <color theme="1" tint="0.34998626667073579"/>
        <rFont val="Arial"/>
        <family val="2"/>
        <charset val="238"/>
      </rPr>
      <t xml:space="preserve"> pentru a actualiza datele din această foaie sau selectați </t>
    </r>
    <r>
      <rPr>
        <b/>
        <i/>
        <sz val="11"/>
        <color theme="1" tint="0.34998626667073579"/>
        <rFont val="Arial"/>
        <family val="2"/>
        <charset val="238"/>
      </rPr>
      <t>Reîmprospătare</t>
    </r>
    <r>
      <rPr>
        <i/>
        <sz val="11"/>
        <color theme="1" tint="0.34998626667073579"/>
        <rFont val="Arial"/>
        <family val="2"/>
        <charset val="238"/>
      </rPr>
      <t xml:space="preserve"> sub </t>
    </r>
    <r>
      <rPr>
        <b/>
        <i/>
        <sz val="11"/>
        <color theme="1" tint="0.34998626667073579"/>
        <rFont val="Arial"/>
        <family val="2"/>
        <charset val="238"/>
      </rPr>
      <t>fila Analiză</t>
    </r>
    <r>
      <rPr>
        <i/>
        <sz val="11"/>
        <color theme="1" tint="0.34998626667073579"/>
        <rFont val="Arial"/>
        <family val="2"/>
        <charset val="238"/>
      </rPr>
      <t>.</t>
    </r>
  </si>
  <si>
    <t>TOTALURI DE CATEGORIE</t>
  </si>
  <si>
    <t>Etichete de rânduri</t>
  </si>
  <si>
    <t>Total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</si>
</sst>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 #,##0\ &quot;lei&quot;_-;\-* #,##0\ &quot;lei&quot;_-;_-* &quot;-&quot;\ &quot;lei&quot;_-;_-@_-"/>
    <numFmt numFmtId="44" formatCode="_-* #,##0.00\ &quot;lei&quot;_-;\-* #,##0.00\ &quot;lei&quot;_-;_-* &quot;-&quot;??\ &quot;lei&quot;_-;_-@_-"/>
    <numFmt numFmtId="164" formatCode="_(&quot;$&quot;* #,##0.00_);_(&quot;$&quot;* \(#,##0.00\);_(&quot;$&quot;* &quot;-&quot;??_);_(@_)"/>
    <numFmt numFmtId="165" formatCode="&quot;$&quot;#,##0.00"/>
    <numFmt numFmtId="166" formatCode=";;;"/>
    <numFmt numFmtId="167" formatCode="#,##0.00\ &quot;lei&quot;"/>
    <numFmt numFmtId="168" formatCode="#,##0\ &quot;lei&quot;"/>
  </numFmts>
  <fonts count="37" x14ac:knownFonts="1">
    <font>
      <sz val="11"/>
      <color theme="1" tint="0.34998626667073579"/>
      <name val="Arial"/>
      <family val="2"/>
      <charset val="238"/>
    </font>
    <font>
      <sz val="11"/>
      <color theme="1"/>
      <name val="Franklin Gothic Book"/>
      <family val="2"/>
      <scheme val="minor"/>
    </font>
    <font>
      <sz val="11"/>
      <color theme="0"/>
      <name val="Franklin Gothic Book"/>
      <family val="2"/>
      <scheme val="minor"/>
    </font>
    <font>
      <b/>
      <sz val="11"/>
      <color theme="3"/>
      <name val="Franklin Gothic Book"/>
      <family val="2"/>
      <scheme val="minor"/>
    </font>
    <font>
      <sz val="11"/>
      <color theme="3"/>
      <name val="Franklin Gothic Book"/>
      <family val="2"/>
      <scheme val="minor"/>
    </font>
    <font>
      <sz val="11"/>
      <color theme="1" tint="0.34998626667073579"/>
      <name val="Franklin Gothic Book"/>
      <family val="2"/>
      <scheme val="minor"/>
    </font>
    <font>
      <sz val="14"/>
      <color theme="0"/>
      <name val="Franklin Gothic Book"/>
      <family val="2"/>
      <scheme val="minor"/>
    </font>
    <font>
      <b/>
      <sz val="11"/>
      <color theme="1"/>
      <name val="Franklin Gothic Book"/>
      <family val="2"/>
      <scheme val="minor"/>
    </font>
    <font>
      <b/>
      <sz val="30"/>
      <color theme="3"/>
      <name val="Tw Cen MT"/>
      <family val="2"/>
      <scheme val="major"/>
    </font>
    <font>
      <sz val="16"/>
      <color theme="0"/>
      <name val="Arial"/>
      <family val="2"/>
    </font>
    <font>
      <sz val="11"/>
      <color theme="1" tint="0.34998626667073579"/>
      <name val="Calibri"/>
      <family val="2"/>
    </font>
    <font>
      <b/>
      <sz val="11"/>
      <color theme="1" tint="0.34998626667073579"/>
      <name val="Calibri"/>
      <family val="2"/>
    </font>
    <font>
      <sz val="11"/>
      <color rgb="FFF7F7F7"/>
      <name val="Franklin Gothic Book"/>
      <family val="2"/>
      <scheme val="minor"/>
    </font>
    <font>
      <sz val="11"/>
      <name val="Franklin Gothic Book"/>
      <family val="2"/>
      <scheme val="minor"/>
    </font>
    <font>
      <sz val="11"/>
      <name val="Calibri"/>
      <family val="2"/>
    </font>
    <font>
      <b/>
      <sz val="30"/>
      <color theme="3"/>
      <name val="Calibri"/>
      <family val="2"/>
      <charset val="238"/>
    </font>
    <font>
      <sz val="11"/>
      <color theme="1" tint="0.34998626667073579"/>
      <name val="Arial"/>
      <family val="2"/>
      <charset val="238"/>
    </font>
    <font>
      <sz val="11"/>
      <color theme="3"/>
      <name val="Arial"/>
      <family val="2"/>
      <charset val="238"/>
    </font>
    <font>
      <sz val="11"/>
      <color theme="1"/>
      <name val="Arial"/>
      <family val="2"/>
      <charset val="238"/>
    </font>
    <font>
      <b/>
      <sz val="11"/>
      <color theme="3"/>
      <name val="Arial"/>
      <family val="2"/>
      <charset val="238"/>
    </font>
    <font>
      <sz val="11"/>
      <name val="Arial"/>
      <family val="2"/>
      <charset val="238"/>
    </font>
    <font>
      <i/>
      <sz val="11"/>
      <color theme="1"/>
      <name val="Arial"/>
      <family val="2"/>
      <charset val="238"/>
    </font>
    <font>
      <b/>
      <i/>
      <sz val="11"/>
      <color theme="1"/>
      <name val="Arial"/>
      <family val="2"/>
      <charset val="238"/>
    </font>
    <font>
      <b/>
      <sz val="11"/>
      <color theme="1" tint="0.34998626667073579"/>
      <name val="Arial"/>
      <family val="2"/>
      <charset val="238"/>
    </font>
    <font>
      <sz val="11"/>
      <color rgb="FFF7F7F7"/>
      <name val="Arial"/>
      <family val="2"/>
      <charset val="238"/>
    </font>
    <font>
      <sz val="11"/>
      <color theme="2"/>
      <name val="Arial"/>
      <family val="2"/>
      <charset val="238"/>
    </font>
    <font>
      <i/>
      <sz val="11"/>
      <color theme="1" tint="0.34998626667073579"/>
      <name val="Arial"/>
      <family val="2"/>
      <charset val="238"/>
    </font>
    <font>
      <b/>
      <i/>
      <sz val="11"/>
      <color theme="1" tint="0.34998626667073579"/>
      <name val="Arial"/>
      <family val="2"/>
      <charset val="238"/>
    </font>
    <font>
      <b/>
      <sz val="11"/>
      <color theme="1"/>
      <name val="Arial"/>
      <family val="2"/>
      <charset val="238"/>
    </font>
    <font>
      <sz val="11"/>
      <color theme="3" tint="0.249977111117893"/>
      <name val="Arial"/>
      <family val="2"/>
      <charset val="238"/>
    </font>
    <font>
      <sz val="11"/>
      <color theme="0"/>
      <name val="Arial"/>
      <family val="2"/>
      <charset val="238"/>
    </font>
    <font>
      <sz val="11"/>
      <color theme="4"/>
      <name val="Arial"/>
      <family val="2"/>
      <charset val="238"/>
    </font>
    <font>
      <sz val="30"/>
      <color theme="3"/>
      <name val="Calibri"/>
      <family val="2"/>
      <charset val="238"/>
    </font>
    <font>
      <sz val="28"/>
      <color theme="3"/>
      <name val="Arial"/>
      <family val="2"/>
      <charset val="238"/>
    </font>
    <font>
      <sz val="16"/>
      <color theme="4"/>
      <name val="Arial"/>
      <family val="2"/>
      <charset val="238"/>
    </font>
    <font>
      <sz val="11"/>
      <color rgb="FF3F3F76"/>
      <name val="Arial"/>
      <family val="2"/>
      <charset val="238"/>
    </font>
    <font>
      <b/>
      <sz val="11"/>
      <color theme="3"/>
      <name val="Arial"/>
      <charset val="238"/>
    </font>
  </fonts>
  <fills count="27">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4" tint="0.39994506668294322"/>
        <bgColor indexed="64"/>
      </patternFill>
    </fill>
    <fill>
      <patternFill patternType="solid">
        <fgColor theme="1" tint="0.499984740745262"/>
        <bgColor indexed="64"/>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39997558519241921"/>
        <bgColor indexed="65"/>
      </patternFill>
    </fill>
    <fill>
      <patternFill patternType="solid">
        <fgColor theme="4"/>
        <bgColor indexed="64"/>
      </patternFill>
    </fill>
    <fill>
      <patternFill patternType="solid">
        <fgColor theme="3"/>
        <bgColor indexed="64"/>
      </patternFill>
    </fill>
    <fill>
      <patternFill patternType="solid">
        <fgColor theme="6"/>
        <bgColor indexed="64"/>
      </patternFill>
    </fill>
    <fill>
      <patternFill patternType="solid">
        <fgColor theme="4" tint="0.59999389629810485"/>
        <bgColor indexed="64"/>
      </patternFill>
    </fill>
    <fill>
      <patternFill patternType="solid">
        <fgColor rgb="FFF7F7F7"/>
        <bgColor indexed="64"/>
      </patternFill>
    </fill>
    <fill>
      <patternFill patternType="solid">
        <fgColor rgb="FFF5F5F5"/>
        <bgColor indexed="64"/>
      </patternFill>
    </fill>
    <fill>
      <patternFill patternType="solid">
        <fgColor rgb="FFFEFCF4"/>
        <bgColor indexed="64"/>
      </patternFill>
    </fill>
    <fill>
      <patternFill patternType="solid">
        <fgColor theme="7" tint="-0.499984740745262"/>
        <bgColor indexed="64"/>
      </patternFill>
    </fill>
    <fill>
      <patternFill patternType="solid">
        <fgColor rgb="FFECBC1A"/>
        <bgColor indexed="64"/>
      </patternFill>
    </fill>
  </fills>
  <borders count="23">
    <border>
      <left/>
      <right/>
      <top/>
      <bottom/>
      <diagonal/>
    </border>
    <border>
      <left style="thin">
        <color rgb="FF7F7F7F"/>
      </left>
      <right style="thin">
        <color rgb="FF7F7F7F"/>
      </right>
      <top style="thin">
        <color rgb="FF7F7F7F"/>
      </top>
      <bottom style="thin">
        <color rgb="FF7F7F7F"/>
      </bottom>
      <diagonal/>
    </border>
    <border>
      <left/>
      <right style="medium">
        <color theme="0"/>
      </right>
      <top/>
      <bottom/>
      <diagonal/>
    </border>
    <border>
      <left/>
      <right/>
      <top/>
      <bottom style="thick">
        <color theme="1" tint="0.499984740745262"/>
      </bottom>
      <diagonal/>
    </border>
    <border>
      <left/>
      <right/>
      <top style="thick">
        <color theme="0"/>
      </top>
      <bottom style="thick">
        <color theme="0"/>
      </bottom>
      <diagonal/>
    </border>
    <border>
      <left/>
      <right/>
      <top/>
      <bottom style="medium">
        <color rgb="FFF5F5F5"/>
      </bottom>
      <diagonal/>
    </border>
    <border>
      <left style="medium">
        <color rgb="FFF5F5F5"/>
      </left>
      <right/>
      <top style="medium">
        <color rgb="FFF5F5F5"/>
      </top>
      <bottom style="medium">
        <color rgb="FFF5F5F5"/>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style="medium">
        <color theme="2"/>
      </left>
      <right/>
      <top/>
      <bottom style="medium">
        <color theme="2"/>
      </bottom>
      <diagonal/>
    </border>
    <border>
      <left/>
      <right style="medium">
        <color theme="2"/>
      </right>
      <top/>
      <bottom style="medium">
        <color theme="2"/>
      </bottom>
      <diagonal/>
    </border>
    <border>
      <left/>
      <right/>
      <top/>
      <bottom style="thick">
        <color theme="0"/>
      </bottom>
      <diagonal/>
    </border>
    <border>
      <left style="medium">
        <color rgb="FFF5F5F5"/>
      </left>
      <right style="medium">
        <color rgb="FFF5F5F5"/>
      </right>
      <top style="medium">
        <color rgb="FFF5F5F5"/>
      </top>
      <bottom style="medium">
        <color rgb="FFF5F5F5"/>
      </bottom>
      <diagonal/>
    </border>
    <border>
      <left/>
      <right style="medium">
        <color rgb="FFF5F5F5"/>
      </right>
      <top style="medium">
        <color rgb="FFF5F5F5"/>
      </top>
      <bottom style="medium">
        <color rgb="FFF5F5F5"/>
      </bottom>
      <diagonal/>
    </border>
    <border>
      <left/>
      <right style="medium">
        <color rgb="FFF5F5F5"/>
      </right>
      <top style="medium">
        <color rgb="FFF5F5F5"/>
      </top>
      <bottom/>
      <diagonal/>
    </border>
    <border>
      <left style="medium">
        <color rgb="FFF5F5F5"/>
      </left>
      <right style="medium">
        <color rgb="FFF5F5F5"/>
      </right>
      <top style="medium">
        <color rgb="FFF5F5F5"/>
      </top>
      <bottom/>
      <diagonal/>
    </border>
    <border>
      <left style="medium">
        <color rgb="FFF5F5F5"/>
      </left>
      <right/>
      <top style="medium">
        <color rgb="FFF5F5F5"/>
      </top>
      <bottom/>
      <diagonal/>
    </border>
    <border>
      <left style="medium">
        <color rgb="FFF7F7F7"/>
      </left>
      <right style="medium">
        <color rgb="FFF7F7F7"/>
      </right>
      <top style="medium">
        <color rgb="FFF7F7F7"/>
      </top>
      <bottom style="medium">
        <color rgb="FFF7F7F7"/>
      </bottom>
      <diagonal/>
    </border>
    <border>
      <left style="medium">
        <color rgb="FFF7F7F7"/>
      </left>
      <right style="medium">
        <color rgb="FFF7F7F7"/>
      </right>
      <top style="medium">
        <color rgb="FFF7F7F7"/>
      </top>
      <bottom/>
      <diagonal/>
    </border>
    <border>
      <left style="medium">
        <color rgb="FFF7F7F7"/>
      </left>
      <right style="medium">
        <color rgb="FFF7F7F7"/>
      </right>
      <top/>
      <bottom/>
      <diagonal/>
    </border>
    <border>
      <left style="medium">
        <color rgb="FFF7F7F7"/>
      </left>
      <right/>
      <top/>
      <bottom/>
      <diagonal/>
    </border>
    <border>
      <left style="medium">
        <color rgb="FFF7F7F7"/>
      </left>
      <right/>
      <top style="medium">
        <color rgb="FFF7F7F7"/>
      </top>
      <bottom/>
      <diagonal/>
    </border>
  </borders>
  <cellStyleXfs count="27">
    <xf numFmtId="0" fontId="0" fillId="22" borderId="0">
      <alignment vertical="center"/>
    </xf>
    <xf numFmtId="0" fontId="23" fillId="0" borderId="3" applyNumberFormat="0" applyFill="0" applyProtection="0">
      <alignment horizontal="left" indent="1"/>
    </xf>
    <xf numFmtId="0" fontId="17" fillId="0" borderId="0" applyNumberFormat="0" applyFill="0" applyBorder="0" applyProtection="0">
      <alignment horizontal="left" indent="1"/>
    </xf>
    <xf numFmtId="0" fontId="35" fillId="2" borderId="1" applyNumberFormat="0" applyAlignment="0" applyProtection="0"/>
    <xf numFmtId="0" fontId="15" fillId="20" borderId="4" applyProtection="0">
      <alignment horizontal="left" vertical="center" indent="1"/>
    </xf>
    <xf numFmtId="0" fontId="17" fillId="11" borderId="0">
      <alignment horizontal="right" vertical="center" indent="1"/>
      <protection locked="0"/>
    </xf>
    <xf numFmtId="44" fontId="16" fillId="0" borderId="0" applyFill="0" applyBorder="0" applyAlignment="0" applyProtection="0"/>
    <xf numFmtId="0" fontId="4" fillId="3" borderId="0" applyNumberFormat="0" applyBorder="0" applyProtection="0">
      <alignment horizontal="left" vertical="center" indent="1"/>
    </xf>
    <xf numFmtId="165" fontId="5" fillId="4" borderId="0" applyBorder="0" applyAlignment="0" applyProtection="0"/>
    <xf numFmtId="0" fontId="17" fillId="5" borderId="0" applyNumberFormat="0" applyBorder="0" applyProtection="0">
      <alignment horizontal="left" vertical="center" wrapText="1" indent="1"/>
    </xf>
    <xf numFmtId="0" fontId="3" fillId="6" borderId="0" applyNumberFormat="0" applyBorder="0" applyProtection="0">
      <alignment horizontal="left" vertical="center" indent="1"/>
    </xf>
    <xf numFmtId="165" fontId="5" fillId="7" borderId="0" applyBorder="0" applyAlignment="0" applyProtection="0"/>
    <xf numFmtId="0" fontId="17" fillId="8" borderId="0" applyNumberFormat="0" applyBorder="0" applyProtection="0">
      <alignment horizontal="left" vertical="center" wrapText="1" indent="1"/>
    </xf>
    <xf numFmtId="0" fontId="17" fillId="9" borderId="0" applyNumberFormat="0" applyBorder="0" applyProtection="0">
      <alignment horizontal="left" vertical="center" indent="1"/>
    </xf>
    <xf numFmtId="0" fontId="17" fillId="10" borderId="0" applyNumberFormat="0" applyBorder="0" applyProtection="0">
      <alignment horizontal="left" vertical="center" wrapText="1" indent="1"/>
    </xf>
    <xf numFmtId="0" fontId="6" fillId="12" borderId="2">
      <alignment horizontal="center" vertical="center"/>
    </xf>
    <xf numFmtId="14" fontId="16" fillId="0" borderId="0" applyFill="0" applyBorder="0">
      <alignment horizontal="right" vertical="center" indent="1"/>
    </xf>
    <xf numFmtId="0" fontId="16" fillId="0" borderId="0" applyFill="0" applyBorder="0">
      <alignment horizontal="left" vertical="center" wrapText="1" indent="1"/>
    </xf>
    <xf numFmtId="0" fontId="19" fillId="0" borderId="0" applyNumberFormat="0" applyFill="0" applyProtection="0">
      <alignment horizontal="left" indent="1"/>
    </xf>
    <xf numFmtId="0" fontId="16" fillId="0" borderId="0" applyNumberFormat="0" applyFill="0" applyProtection="0">
      <alignment vertical="center"/>
    </xf>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8" fillId="20" borderId="4" applyProtection="0">
      <alignment horizontal="left" vertical="center" indent="1"/>
    </xf>
    <xf numFmtId="0" fontId="3" fillId="0" borderId="0" applyNumberFormat="0" applyFill="0" applyProtection="0">
      <alignment horizontal="left" indent="1"/>
    </xf>
  </cellStyleXfs>
  <cellXfs count="160">
    <xf numFmtId="0" fontId="0" fillId="22" borderId="0" xfId="0">
      <alignment vertical="center"/>
    </xf>
    <xf numFmtId="14" fontId="16" fillId="22" borderId="7" xfId="16" applyFill="1" applyBorder="1">
      <alignment horizontal="right" vertical="center" indent="1"/>
    </xf>
    <xf numFmtId="167" fontId="17" fillId="10" borderId="0" xfId="14" applyNumberFormat="1" applyFont="1" applyBorder="1">
      <alignment horizontal="left" vertical="center" wrapText="1" indent="1"/>
    </xf>
    <xf numFmtId="14" fontId="0" fillId="22" borderId="0" xfId="0" applyNumberFormat="1">
      <alignment vertical="center"/>
    </xf>
    <xf numFmtId="165" fontId="0" fillId="22" borderId="0" xfId="0" applyNumberFormat="1">
      <alignment vertical="center"/>
    </xf>
    <xf numFmtId="0" fontId="0" fillId="22" borderId="0" xfId="0" applyProtection="1">
      <alignment vertical="center"/>
      <protection locked="0"/>
    </xf>
    <xf numFmtId="0" fontId="0" fillId="22" borderId="0" xfId="0" applyAlignment="1">
      <alignment vertical="center"/>
    </xf>
    <xf numFmtId="0" fontId="17" fillId="11" borderId="0" xfId="5">
      <alignment horizontal="right" vertical="center" indent="1"/>
      <protection locked="0"/>
    </xf>
    <xf numFmtId="0" fontId="15" fillId="20" borderId="4" xfId="4" applyProtection="1">
      <alignment horizontal="left" vertical="center" indent="1"/>
      <protection locked="0"/>
    </xf>
    <xf numFmtId="14" fontId="16" fillId="0" borderId="0" xfId="16" applyFill="1" applyBorder="1">
      <alignment horizontal="right" vertical="center" indent="1"/>
    </xf>
    <xf numFmtId="0" fontId="16" fillId="0" borderId="0" xfId="19">
      <alignment vertical="center"/>
    </xf>
    <xf numFmtId="0" fontId="0" fillId="22" borderId="0" xfId="0" applyAlignment="1" applyProtection="1">
      <alignment horizontal="right" vertical="center" indent="1"/>
      <protection locked="0"/>
    </xf>
    <xf numFmtId="0" fontId="0" fillId="18" borderId="0" xfId="0" applyFill="1" applyProtection="1">
      <alignment vertical="center"/>
      <protection locked="0"/>
    </xf>
    <xf numFmtId="0" fontId="0" fillId="23" borderId="0" xfId="0" applyFill="1" applyBorder="1" applyProtection="1">
      <alignment vertical="center"/>
      <protection locked="0"/>
    </xf>
    <xf numFmtId="0" fontId="0" fillId="23" borderId="0" xfId="0" applyFill="1" applyBorder="1" applyAlignment="1" applyProtection="1">
      <alignment horizontal="right" vertical="center" indent="1"/>
      <protection locked="0"/>
    </xf>
    <xf numFmtId="0" fontId="0" fillId="23" borderId="0" xfId="0" applyFill="1" applyProtection="1">
      <alignment vertical="center"/>
      <protection locked="0"/>
    </xf>
    <xf numFmtId="0" fontId="0" fillId="22" borderId="5" xfId="0" applyBorder="1" applyAlignment="1" applyProtection="1">
      <alignment horizontal="right" vertical="center" indent="1"/>
      <protection locked="0"/>
    </xf>
    <xf numFmtId="0" fontId="0" fillId="23" borderId="5" xfId="0" applyFill="1" applyBorder="1" applyProtection="1">
      <alignment vertical="center"/>
      <protection locked="0"/>
    </xf>
    <xf numFmtId="0" fontId="0" fillId="22" borderId="0" xfId="0" applyBorder="1" applyProtection="1">
      <alignment vertical="center"/>
      <protection locked="0"/>
    </xf>
    <xf numFmtId="0" fontId="0" fillId="20" borderId="0" xfId="0" applyFill="1" applyBorder="1" applyProtection="1">
      <alignment vertical="center"/>
      <protection locked="0"/>
    </xf>
    <xf numFmtId="0" fontId="2" fillId="23" borderId="0" xfId="0" applyFont="1" applyFill="1" applyProtection="1">
      <alignment vertical="center"/>
      <protection locked="0"/>
    </xf>
    <xf numFmtId="0" fontId="0" fillId="22" borderId="0" xfId="0" applyBorder="1">
      <alignment vertical="center"/>
    </xf>
    <xf numFmtId="0" fontId="0" fillId="22" borderId="0" xfId="0" applyBorder="1" applyAlignment="1">
      <alignment vertical="center"/>
    </xf>
    <xf numFmtId="0" fontId="0" fillId="22" borderId="0" xfId="0" applyFont="1" applyFill="1" applyBorder="1" applyAlignment="1" applyProtection="1">
      <alignment horizontal="left"/>
      <protection locked="0"/>
    </xf>
    <xf numFmtId="0" fontId="0" fillId="22" borderId="0" xfId="0" applyFont="1" applyFill="1" applyBorder="1" applyAlignment="1">
      <alignment horizontal="left"/>
    </xf>
    <xf numFmtId="0" fontId="0" fillId="23" borderId="0" xfId="0" applyFont="1" applyFill="1" applyBorder="1" applyAlignment="1" applyProtection="1">
      <alignment horizontal="left"/>
      <protection locked="0"/>
    </xf>
    <xf numFmtId="0" fontId="1" fillId="22" borderId="0" xfId="0" applyFont="1" applyProtection="1">
      <alignment vertical="center"/>
      <protection locked="0"/>
    </xf>
    <xf numFmtId="0" fontId="1" fillId="22" borderId="0" xfId="0" applyFont="1" applyBorder="1" applyProtection="1">
      <alignment vertical="center"/>
      <protection locked="0"/>
    </xf>
    <xf numFmtId="0" fontId="1" fillId="22" borderId="0" xfId="0" applyFont="1" applyFill="1" applyProtection="1">
      <alignment vertical="center"/>
      <protection locked="0"/>
    </xf>
    <xf numFmtId="0" fontId="1" fillId="23" borderId="0" xfId="0" applyFont="1" applyFill="1" applyBorder="1" applyProtection="1">
      <alignment vertical="center"/>
      <protection locked="0"/>
    </xf>
    <xf numFmtId="0" fontId="0" fillId="22" borderId="0" xfId="0" applyFont="1" applyFill="1" applyBorder="1" applyAlignment="1" applyProtection="1">
      <protection locked="0"/>
    </xf>
    <xf numFmtId="0" fontId="0" fillId="22" borderId="0" xfId="0" applyFont="1" applyBorder="1" applyAlignment="1"/>
    <xf numFmtId="0" fontId="0" fillId="22" borderId="0" xfId="0" applyFont="1" applyAlignment="1"/>
    <xf numFmtId="0" fontId="0" fillId="22" borderId="0" xfId="0" applyAlignment="1">
      <alignment horizontal="center" vertical="center"/>
    </xf>
    <xf numFmtId="0" fontId="0" fillId="23" borderId="6" xfId="0" applyFont="1" applyFill="1" applyBorder="1" applyProtection="1">
      <alignment vertical="center"/>
    </xf>
    <xf numFmtId="0" fontId="0" fillId="23" borderId="17" xfId="0" applyFont="1" applyFill="1" applyBorder="1" applyProtection="1">
      <alignment vertical="center"/>
    </xf>
    <xf numFmtId="0" fontId="2" fillId="23" borderId="0" xfId="0" applyFont="1" applyFill="1" applyBorder="1" applyAlignment="1" applyProtection="1">
      <alignment vertical="center"/>
      <protection locked="0"/>
    </xf>
    <xf numFmtId="0" fontId="9" fillId="25" borderId="0" xfId="0" applyFont="1" applyFill="1" applyAlignment="1">
      <alignment horizontal="center" vertical="center" wrapText="1"/>
    </xf>
    <xf numFmtId="0" fontId="10" fillId="22" borderId="0" xfId="0" applyFont="1" applyAlignment="1">
      <alignment vertical="center" wrapText="1"/>
    </xf>
    <xf numFmtId="0" fontId="11" fillId="22" borderId="0" xfId="0" applyFont="1" applyAlignment="1">
      <alignment vertical="center" wrapText="1"/>
    </xf>
    <xf numFmtId="0" fontId="12" fillId="22" borderId="0" xfId="0" applyFont="1" applyFill="1" applyBorder="1" applyAlignment="1" applyProtection="1">
      <alignment vertical="center" wrapText="1"/>
      <protection locked="0"/>
    </xf>
    <xf numFmtId="0" fontId="12" fillId="22" borderId="0" xfId="0" applyFont="1" applyFill="1" applyAlignment="1" applyProtection="1">
      <alignment vertical="center" wrapText="1"/>
      <protection locked="0"/>
    </xf>
    <xf numFmtId="0" fontId="12" fillId="23" borderId="0" xfId="0" applyFont="1" applyFill="1" applyBorder="1" applyAlignment="1" applyProtection="1">
      <alignment vertical="center" wrapText="1"/>
      <protection locked="0"/>
    </xf>
    <xf numFmtId="0" fontId="12" fillId="22" borderId="0" xfId="0" applyFont="1" applyAlignment="1" applyProtection="1">
      <alignment vertical="center" wrapText="1"/>
      <protection locked="0"/>
    </xf>
    <xf numFmtId="0" fontId="13" fillId="18" borderId="0" xfId="0" applyFont="1" applyFill="1" applyAlignment="1" applyProtection="1">
      <alignment vertical="center" wrapText="1"/>
      <protection locked="0"/>
    </xf>
    <xf numFmtId="166" fontId="13" fillId="22" borderId="0" xfId="0" applyNumberFormat="1" applyFont="1" applyFill="1" applyAlignment="1" applyProtection="1">
      <alignment vertical="center" wrapText="1"/>
      <protection locked="0"/>
    </xf>
    <xf numFmtId="166" fontId="13" fillId="23" borderId="0" xfId="0" applyNumberFormat="1" applyFont="1" applyFill="1">
      <alignment vertical="center"/>
    </xf>
    <xf numFmtId="166" fontId="14" fillId="22" borderId="0" xfId="0" applyNumberFormat="1" applyFont="1" applyAlignment="1">
      <alignment vertical="center" wrapText="1"/>
    </xf>
    <xf numFmtId="0" fontId="10" fillId="22" borderId="0" xfId="0" applyFont="1" applyAlignment="1">
      <alignment vertical="top" wrapText="1"/>
    </xf>
    <xf numFmtId="0" fontId="7" fillId="18" borderId="0" xfId="1" applyFont="1" applyFill="1" applyBorder="1" applyProtection="1">
      <alignment horizontal="left" indent="1"/>
      <protection locked="0"/>
    </xf>
    <xf numFmtId="166" fontId="13" fillId="22" borderId="0" xfId="0" applyNumberFormat="1" applyFont="1" applyAlignment="1">
      <alignment horizontal="center" vertical="center"/>
    </xf>
    <xf numFmtId="0" fontId="16" fillId="22" borderId="0" xfId="0" applyFont="1" applyProtection="1">
      <alignment vertical="center"/>
      <protection locked="0"/>
    </xf>
    <xf numFmtId="166" fontId="20" fillId="20" borderId="0" xfId="0" applyNumberFormat="1" applyFont="1" applyFill="1" applyBorder="1" applyAlignment="1" applyProtection="1">
      <alignment vertical="center" wrapText="1"/>
      <protection locked="0"/>
    </xf>
    <xf numFmtId="0" fontId="21" fillId="22" borderId="0" xfId="19" applyFont="1" applyFill="1" applyProtection="1">
      <alignment vertical="center"/>
      <protection locked="0"/>
    </xf>
    <xf numFmtId="0" fontId="19" fillId="9" borderId="0" xfId="13" applyFont="1" applyBorder="1" applyProtection="1">
      <alignment horizontal="left" vertical="center" indent="1"/>
      <protection locked="0"/>
    </xf>
    <xf numFmtId="0" fontId="19" fillId="10" borderId="0" xfId="14" applyFont="1" applyBorder="1" applyProtection="1">
      <alignment horizontal="left" vertical="center" wrapText="1" indent="1"/>
      <protection locked="0"/>
    </xf>
    <xf numFmtId="0" fontId="23" fillId="22" borderId="0" xfId="0" applyFont="1" applyFill="1" applyBorder="1" applyAlignment="1" applyProtection="1">
      <alignment horizontal="left"/>
      <protection locked="0"/>
    </xf>
    <xf numFmtId="0" fontId="23" fillId="22" borderId="0" xfId="0" applyFont="1" applyFill="1" applyBorder="1" applyProtection="1">
      <alignment vertical="center"/>
      <protection locked="0"/>
    </xf>
    <xf numFmtId="0" fontId="18" fillId="22" borderId="0" xfId="0" applyFont="1" applyFill="1" applyBorder="1" applyProtection="1">
      <alignment vertical="center"/>
      <protection locked="0"/>
    </xf>
    <xf numFmtId="0" fontId="18" fillId="22" borderId="0" xfId="0" applyFont="1" applyProtection="1">
      <alignment vertical="center"/>
      <protection locked="0"/>
    </xf>
    <xf numFmtId="0" fontId="18" fillId="22" borderId="0" xfId="0" applyFont="1" applyBorder="1" applyProtection="1">
      <alignment vertical="center"/>
      <protection locked="0"/>
    </xf>
    <xf numFmtId="0" fontId="18" fillId="22" borderId="0" xfId="0" applyFont="1" applyFill="1" applyProtection="1">
      <alignment vertical="center"/>
      <protection locked="0"/>
    </xf>
    <xf numFmtId="0" fontId="18" fillId="21" borderId="0" xfId="17" applyFont="1" applyFill="1" applyBorder="1">
      <alignment horizontal="left" vertical="center" wrapText="1" indent="1"/>
    </xf>
    <xf numFmtId="0" fontId="18" fillId="24" borderId="0" xfId="17" applyFont="1" applyFill="1" applyBorder="1">
      <alignment horizontal="left" vertical="center" wrapText="1" indent="1"/>
    </xf>
    <xf numFmtId="0" fontId="24" fillId="23" borderId="0" xfId="0" applyFont="1" applyFill="1" applyBorder="1" applyAlignment="1" applyProtection="1">
      <alignment vertical="center" wrapText="1"/>
      <protection locked="0"/>
    </xf>
    <xf numFmtId="0" fontId="24" fillId="22" borderId="0" xfId="0" applyFont="1" applyFill="1" applyAlignment="1" applyProtection="1">
      <alignment vertical="center" wrapText="1"/>
      <protection locked="0"/>
    </xf>
    <xf numFmtId="0" fontId="24" fillId="22" borderId="0" xfId="0" applyFont="1" applyBorder="1" applyAlignment="1" applyProtection="1">
      <alignment vertical="center" wrapText="1"/>
      <protection locked="0"/>
    </xf>
    <xf numFmtId="0" fontId="24" fillId="22" borderId="0" xfId="0" applyFont="1" applyAlignment="1" applyProtection="1">
      <alignment vertical="center" wrapText="1"/>
      <protection locked="0"/>
    </xf>
    <xf numFmtId="0" fontId="19" fillId="20" borderId="0" xfId="5" applyFont="1" applyFill="1" applyBorder="1">
      <alignment horizontal="right" vertical="center" indent="1"/>
      <protection locked="0"/>
    </xf>
    <xf numFmtId="0" fontId="25" fillId="19" borderId="18" xfId="0" applyFont="1" applyFill="1" applyBorder="1" applyAlignment="1">
      <alignment horizontal="left" vertical="center"/>
    </xf>
    <xf numFmtId="0" fontId="0" fillId="22" borderId="0" xfId="0" pivotButton="1">
      <alignment vertical="center"/>
    </xf>
    <xf numFmtId="0" fontId="0" fillId="22" borderId="0" xfId="0" applyAlignment="1">
      <alignment horizontal="left" vertical="center"/>
    </xf>
    <xf numFmtId="42" fontId="0" fillId="22" borderId="0" xfId="0" applyNumberFormat="1">
      <alignment vertical="center"/>
    </xf>
    <xf numFmtId="44" fontId="25" fillId="19" borderId="18" xfId="0" applyNumberFormat="1" applyFont="1" applyFill="1" applyBorder="1" applyAlignment="1">
      <alignment horizontal="right" vertical="center"/>
    </xf>
    <xf numFmtId="0" fontId="17" fillId="26" borderId="22" xfId="0" applyFont="1" applyFill="1" applyBorder="1">
      <alignment vertical="center"/>
    </xf>
    <xf numFmtId="0" fontId="0" fillId="21" borderId="21" xfId="0" applyFill="1" applyBorder="1" applyAlignment="1">
      <alignment horizontal="left" vertical="center"/>
    </xf>
    <xf numFmtId="44" fontId="0" fillId="21" borderId="20" xfId="0" applyNumberFormat="1" applyFill="1" applyBorder="1" applyAlignment="1">
      <alignment horizontal="right" vertical="center"/>
    </xf>
    <xf numFmtId="44" fontId="0" fillId="22" borderId="19" xfId="0" applyNumberFormat="1" applyFill="1" applyBorder="1" applyAlignment="1">
      <alignment horizontal="right" vertical="center"/>
    </xf>
    <xf numFmtId="166" fontId="20" fillId="22" borderId="0" xfId="0" applyNumberFormat="1" applyFont="1" applyAlignment="1">
      <alignment vertical="center" wrapText="1"/>
    </xf>
    <xf numFmtId="0" fontId="26" fillId="22" borderId="0" xfId="19" applyFont="1" applyFill="1" applyAlignment="1">
      <alignment vertical="top"/>
    </xf>
    <xf numFmtId="0" fontId="26" fillId="22" borderId="0" xfId="0" applyFont="1" applyAlignment="1">
      <alignment vertical="top"/>
    </xf>
    <xf numFmtId="0" fontId="0" fillId="23" borderId="0" xfId="0" applyFont="1" applyFill="1" applyBorder="1" applyAlignment="1" applyProtection="1">
      <alignment horizontal="left" vertical="top"/>
      <protection locked="0"/>
    </xf>
    <xf numFmtId="0" fontId="0" fillId="22" borderId="0" xfId="0" applyFont="1" applyAlignment="1">
      <alignment vertical="top"/>
    </xf>
    <xf numFmtId="0" fontId="19" fillId="22" borderId="0" xfId="18" applyFont="1" applyFill="1" applyAlignment="1">
      <alignment horizontal="left" vertical="center"/>
    </xf>
    <xf numFmtId="0" fontId="19" fillId="20" borderId="0" xfId="5" applyFont="1" applyFill="1" applyBorder="1" applyAlignment="1">
      <alignment horizontal="right" vertical="center"/>
      <protection locked="0"/>
    </xf>
    <xf numFmtId="166" fontId="20" fillId="22" borderId="0" xfId="0" applyNumberFormat="1" applyFont="1" applyFill="1" applyBorder="1" applyAlignment="1" applyProtection="1">
      <alignment horizontal="left" wrapText="1"/>
      <protection locked="0"/>
    </xf>
    <xf numFmtId="166" fontId="20" fillId="22" borderId="0" xfId="0" applyNumberFormat="1" applyFont="1" applyFill="1" applyBorder="1" applyAlignment="1" applyProtection="1">
      <alignment vertical="center" wrapText="1"/>
      <protection locked="0"/>
    </xf>
    <xf numFmtId="166" fontId="20" fillId="22" borderId="0" xfId="0" applyNumberFormat="1" applyFont="1" applyFill="1" applyAlignment="1" applyProtection="1">
      <alignment vertical="center"/>
      <protection locked="0"/>
    </xf>
    <xf numFmtId="0" fontId="24" fillId="22" borderId="0" xfId="0" applyFont="1" applyFill="1" applyBorder="1" applyAlignment="1" applyProtection="1">
      <alignment vertical="center" wrapText="1"/>
      <protection locked="0"/>
    </xf>
    <xf numFmtId="0" fontId="24" fillId="22" borderId="0" xfId="0" applyFont="1" applyAlignment="1">
      <alignment vertical="center" wrapText="1"/>
    </xf>
    <xf numFmtId="14" fontId="16" fillId="22" borderId="0" xfId="16" applyFill="1" applyBorder="1">
      <alignment horizontal="right" vertical="center" indent="1"/>
    </xf>
    <xf numFmtId="0" fontId="19" fillId="22" borderId="12" xfId="18" applyFont="1" applyFill="1" applyBorder="1" applyAlignment="1">
      <alignment horizontal="left"/>
    </xf>
    <xf numFmtId="0" fontId="23" fillId="22" borderId="12" xfId="2" applyFont="1" applyFill="1" applyBorder="1" applyAlignment="1">
      <alignment horizontal="left"/>
    </xf>
    <xf numFmtId="0" fontId="29" fillId="22" borderId="8" xfId="17" applyFont="1" applyFill="1" applyBorder="1">
      <alignment horizontal="left" vertical="center" wrapText="1" indent="1"/>
    </xf>
    <xf numFmtId="0" fontId="29" fillId="22" borderId="0" xfId="17" applyFont="1" applyFill="1" applyBorder="1">
      <alignment horizontal="left" vertical="center" wrapText="1" indent="1"/>
    </xf>
    <xf numFmtId="0" fontId="29" fillId="0" borderId="0" xfId="17" applyFont="1" applyFill="1" applyBorder="1">
      <alignment horizontal="left" vertical="center" wrapText="1" indent="1"/>
    </xf>
    <xf numFmtId="0" fontId="30" fillId="22" borderId="0" xfId="0" applyFont="1" applyFill="1" applyBorder="1" applyProtection="1">
      <alignment vertical="center"/>
      <protection locked="0"/>
    </xf>
    <xf numFmtId="0" fontId="30" fillId="22" borderId="0" xfId="0" applyFont="1" applyFill="1" applyProtection="1">
      <alignment vertical="center"/>
      <protection locked="0"/>
    </xf>
    <xf numFmtId="0" fontId="0" fillId="22" borderId="0" xfId="0" applyFont="1" applyFill="1" applyProtection="1">
      <alignment vertical="center"/>
      <protection locked="0"/>
    </xf>
    <xf numFmtId="0" fontId="0" fillId="23" borderId="0" xfId="0" applyFont="1" applyFill="1" applyProtection="1">
      <alignment vertical="center"/>
      <protection locked="0"/>
    </xf>
    <xf numFmtId="0" fontId="0" fillId="22" borderId="0" xfId="0" applyFont="1" applyBorder="1" applyProtection="1">
      <alignment vertical="center"/>
      <protection locked="0"/>
    </xf>
    <xf numFmtId="0" fontId="0" fillId="22" borderId="0" xfId="0" applyFont="1" applyProtection="1">
      <alignment vertical="center"/>
      <protection locked="0"/>
    </xf>
    <xf numFmtId="14" fontId="18" fillId="13" borderId="10" xfId="20" applyNumberFormat="1" applyFont="1" applyBorder="1" applyAlignment="1">
      <alignment horizontal="right" vertical="center" indent="1"/>
    </xf>
    <xf numFmtId="0" fontId="18" fillId="13" borderId="11" xfId="20" applyFont="1" applyBorder="1" applyAlignment="1">
      <alignment horizontal="left" vertical="center" wrapText="1" indent="1"/>
    </xf>
    <xf numFmtId="0" fontId="18" fillId="13" borderId="8" xfId="20" applyFont="1" applyBorder="1" applyAlignment="1">
      <alignment horizontal="left" vertical="center" wrapText="1" indent="1"/>
    </xf>
    <xf numFmtId="14" fontId="16" fillId="0" borderId="0" xfId="16" applyFont="1" applyFill="1" applyBorder="1">
      <alignment horizontal="right" vertical="center" indent="1"/>
    </xf>
    <xf numFmtId="0" fontId="16" fillId="0" borderId="0" xfId="17" applyFont="1" applyFill="1" applyBorder="1">
      <alignment horizontal="left" vertical="center" wrapText="1" indent="1"/>
    </xf>
    <xf numFmtId="14" fontId="18" fillId="13" borderId="0" xfId="20" applyNumberFormat="1" applyFont="1" applyBorder="1" applyAlignment="1">
      <alignment horizontal="right" vertical="center" indent="1"/>
    </xf>
    <xf numFmtId="0" fontId="18" fillId="13" borderId="0" xfId="20" applyFont="1" applyBorder="1" applyAlignment="1">
      <alignment horizontal="left" vertical="center" wrapText="1" indent="1"/>
    </xf>
    <xf numFmtId="0" fontId="28" fillId="17" borderId="0" xfId="24" applyFont="1" applyBorder="1" applyAlignment="1">
      <alignment horizontal="left" vertical="center" indent="1"/>
    </xf>
    <xf numFmtId="14" fontId="17" fillId="10" borderId="10" xfId="14" applyNumberFormat="1" applyFont="1" applyBorder="1">
      <alignment horizontal="left" vertical="center" wrapText="1" indent="1"/>
    </xf>
    <xf numFmtId="0" fontId="17" fillId="10" borderId="11" xfId="14" applyFont="1" applyBorder="1">
      <alignment horizontal="left" vertical="center" wrapText="1" indent="1"/>
    </xf>
    <xf numFmtId="0" fontId="17" fillId="10" borderId="0" xfId="14" applyFont="1" applyBorder="1">
      <alignment horizontal="left" vertical="center" wrapText="1" indent="1"/>
    </xf>
    <xf numFmtId="44" fontId="16" fillId="22" borderId="9" xfId="6" applyFill="1" applyBorder="1" applyAlignment="1">
      <alignment vertical="center"/>
    </xf>
    <xf numFmtId="44" fontId="16" fillId="22" borderId="0" xfId="6" applyFill="1" applyBorder="1" applyAlignment="1">
      <alignment vertical="center"/>
    </xf>
    <xf numFmtId="44" fontId="16" fillId="0" borderId="0" xfId="6" applyFill="1" applyBorder="1" applyAlignment="1">
      <alignment vertical="center"/>
    </xf>
    <xf numFmtId="44" fontId="18" fillId="13" borderId="9" xfId="20" applyNumberFormat="1" applyFont="1" applyBorder="1" applyAlignment="1">
      <alignment horizontal="left" vertical="center"/>
    </xf>
    <xf numFmtId="44" fontId="16" fillId="0" borderId="0" xfId="6" applyNumberFormat="1" applyFont="1" applyFill="1" applyBorder="1" applyAlignment="1">
      <alignment horizontal="left" vertical="center"/>
    </xf>
    <xf numFmtId="44" fontId="18" fillId="13" borderId="0" xfId="20" applyNumberFormat="1" applyFont="1" applyBorder="1" applyAlignment="1">
      <alignment horizontal="left" vertical="center"/>
    </xf>
    <xf numFmtId="0" fontId="19" fillId="20" borderId="0" xfId="7" applyFont="1" applyFill="1" applyBorder="1" applyProtection="1">
      <alignment horizontal="left" vertical="center" indent="1"/>
      <protection locked="0"/>
    </xf>
    <xf numFmtId="0" fontId="32" fillId="18" borderId="0" xfId="3" applyFont="1" applyFill="1" applyBorder="1" applyAlignment="1" applyProtection="1">
      <alignment horizontal="left" indent="1"/>
      <protection locked="0"/>
    </xf>
    <xf numFmtId="0" fontId="28" fillId="18" borderId="0" xfId="1" applyFont="1" applyFill="1" applyBorder="1" applyProtection="1">
      <alignment horizontal="left" indent="1"/>
      <protection locked="0"/>
    </xf>
    <xf numFmtId="0" fontId="20" fillId="18" borderId="0" xfId="0" applyFont="1" applyFill="1" applyAlignment="1" applyProtection="1">
      <alignment vertical="center" wrapText="1"/>
      <protection locked="0"/>
    </xf>
    <xf numFmtId="0" fontId="18" fillId="18" borderId="0" xfId="2" applyFont="1" applyFill="1" applyBorder="1" applyProtection="1">
      <alignment horizontal="left" indent="1"/>
      <protection locked="0"/>
    </xf>
    <xf numFmtId="0" fontId="30" fillId="18" borderId="0" xfId="0" applyFont="1" applyFill="1" applyAlignment="1">
      <alignment horizontal="right" vertical="center" indent="1"/>
    </xf>
    <xf numFmtId="168" fontId="20" fillId="18" borderId="0" xfId="0" applyNumberFormat="1" applyFont="1" applyFill="1" applyProtection="1">
      <alignment vertical="center"/>
      <protection locked="0"/>
    </xf>
    <xf numFmtId="0" fontId="30" fillId="18" borderId="0" xfId="0" applyFont="1" applyFill="1">
      <alignment vertical="center"/>
    </xf>
    <xf numFmtId="0" fontId="30" fillId="18" borderId="0" xfId="0" applyFont="1" applyFill="1" applyProtection="1">
      <alignment vertical="center"/>
      <protection locked="0"/>
    </xf>
    <xf numFmtId="0" fontId="18" fillId="18" borderId="0" xfId="2" applyFont="1" applyFill="1" applyBorder="1" applyAlignment="1" applyProtection="1">
      <alignment horizontal="left" indent="1"/>
      <protection locked="0"/>
    </xf>
    <xf numFmtId="0" fontId="30" fillId="22" borderId="0" xfId="0" applyFont="1" applyProtection="1">
      <alignment vertical="center"/>
      <protection locked="0"/>
    </xf>
    <xf numFmtId="0" fontId="31" fillId="18" borderId="0" xfId="0" applyFont="1" applyFill="1" applyAlignment="1" applyProtection="1">
      <alignment vertical="center" wrapText="1"/>
      <protection locked="0"/>
    </xf>
    <xf numFmtId="0" fontId="31" fillId="18" borderId="0" xfId="0" applyFont="1" applyFill="1" applyBorder="1" applyAlignment="1" applyProtection="1">
      <alignment vertical="center" wrapText="1"/>
      <protection locked="0"/>
    </xf>
    <xf numFmtId="0" fontId="0" fillId="18" borderId="0" xfId="0" applyFont="1" applyFill="1" applyBorder="1" applyProtection="1">
      <alignment vertical="center"/>
      <protection locked="0"/>
    </xf>
    <xf numFmtId="0" fontId="0" fillId="18" borderId="0" xfId="0" applyFont="1" applyFill="1" applyBorder="1" applyAlignment="1" applyProtection="1">
      <alignment horizontal="right" vertical="center" indent="1"/>
      <protection locked="0"/>
    </xf>
    <xf numFmtId="0" fontId="0" fillId="18" borderId="0" xfId="0" applyFont="1" applyFill="1" applyProtection="1">
      <alignment vertical="center"/>
      <protection locked="0"/>
    </xf>
    <xf numFmtId="0" fontId="33" fillId="18" borderId="0" xfId="3" applyFont="1" applyFill="1" applyBorder="1" applyAlignment="1" applyProtection="1">
      <alignment horizontal="left" indent="1"/>
      <protection locked="0"/>
    </xf>
    <xf numFmtId="0" fontId="34" fillId="18" borderId="0" xfId="3" applyFont="1" applyFill="1" applyBorder="1" applyAlignment="1" applyProtection="1">
      <alignment vertical="center"/>
      <protection locked="0"/>
    </xf>
    <xf numFmtId="0" fontId="16" fillId="18" borderId="0" xfId="0" applyFont="1" applyFill="1" applyProtection="1">
      <alignment vertical="center"/>
      <protection locked="0"/>
    </xf>
    <xf numFmtId="0" fontId="28" fillId="18" borderId="0" xfId="1" applyFont="1" applyFill="1" applyBorder="1" applyAlignment="1" applyProtection="1">
      <alignment horizontal="left" indent="1"/>
      <protection locked="0"/>
    </xf>
    <xf numFmtId="166" fontId="20" fillId="23" borderId="0" xfId="0" applyNumberFormat="1" applyFont="1" applyFill="1" applyAlignment="1">
      <alignment horizontal="center" vertical="center"/>
    </xf>
    <xf numFmtId="167" fontId="18" fillId="14" borderId="13" xfId="21" applyNumberFormat="1" applyBorder="1" applyAlignment="1">
      <alignment horizontal="right" indent="1"/>
    </xf>
    <xf numFmtId="167" fontId="18" fillId="14" borderId="13" xfId="21" applyNumberFormat="1" applyBorder="1" applyAlignment="1">
      <alignment horizontal="right" vertical="center" indent="1"/>
    </xf>
    <xf numFmtId="167" fontId="18" fillId="16" borderId="13" xfId="23" applyNumberFormat="1" applyBorder="1" applyAlignment="1">
      <alignment horizontal="right" indent="1"/>
    </xf>
    <xf numFmtId="167" fontId="18" fillId="16" borderId="13" xfId="23" applyNumberFormat="1" applyBorder="1" applyAlignment="1">
      <alignment horizontal="right" vertical="center" indent="1"/>
    </xf>
    <xf numFmtId="167" fontId="18" fillId="15" borderId="13" xfId="22" applyNumberFormat="1" applyBorder="1" applyAlignment="1">
      <alignment horizontal="right" vertical="center" wrapText="1" indent="1"/>
    </xf>
    <xf numFmtId="167" fontId="18" fillId="13" borderId="16" xfId="20" applyNumberFormat="1" applyBorder="1" applyAlignment="1">
      <alignment horizontal="right" vertical="center" indent="1"/>
    </xf>
    <xf numFmtId="0" fontId="28" fillId="17" borderId="14" xfId="24" applyFont="1" applyBorder="1" applyAlignment="1">
      <alignment horizontal="left" vertical="center" wrapText="1" indent="1"/>
    </xf>
    <xf numFmtId="0" fontId="19" fillId="8" borderId="14" xfId="12" applyFont="1" applyBorder="1">
      <alignment horizontal="left" vertical="center" wrapText="1" indent="1"/>
    </xf>
    <xf numFmtId="0" fontId="19" fillId="10" borderId="14" xfId="14" applyFont="1" applyBorder="1">
      <alignment horizontal="left" vertical="center" wrapText="1" indent="1"/>
    </xf>
    <xf numFmtId="0" fontId="19" fillId="5" borderId="15" xfId="9" applyFont="1" applyBorder="1">
      <alignment horizontal="left" vertical="center" wrapText="1" indent="1"/>
    </xf>
    <xf numFmtId="0" fontId="36" fillId="26" borderId="18" xfId="0" applyNumberFormat="1" applyFont="1" applyFill="1" applyBorder="1" applyAlignment="1" applyProtection="1">
      <alignment horizontal="left" vertical="center" indent="1"/>
      <protection locked="0"/>
    </xf>
    <xf numFmtId="0" fontId="15" fillId="20" borderId="0" xfId="4" applyFont="1" applyFill="1" applyBorder="1" applyAlignment="1" applyProtection="1">
      <alignment horizontal="left" vertical="center"/>
      <protection locked="0"/>
    </xf>
    <xf numFmtId="0" fontId="20" fillId="18" borderId="0" xfId="0" applyFont="1" applyFill="1" applyProtection="1">
      <alignment vertical="center"/>
      <protection locked="0"/>
    </xf>
    <xf numFmtId="0" fontId="31" fillId="18" borderId="0" xfId="0" applyFont="1" applyFill="1" applyProtection="1">
      <alignment vertical="center"/>
      <protection locked="0"/>
    </xf>
    <xf numFmtId="0" fontId="19" fillId="9" borderId="0" xfId="13" applyFont="1" applyBorder="1" applyAlignment="1" applyProtection="1">
      <alignment horizontal="right" vertical="center" indent="1"/>
      <protection locked="0"/>
    </xf>
    <xf numFmtId="0" fontId="15" fillId="20" borderId="0" xfId="4" applyBorder="1" applyAlignment="1" applyProtection="1">
      <alignment horizontal="left" vertical="center"/>
    </xf>
    <xf numFmtId="166" fontId="20" fillId="22" borderId="0" xfId="0" applyNumberFormat="1" applyFont="1" applyAlignment="1">
      <alignment horizontal="center" vertical="center"/>
    </xf>
    <xf numFmtId="0" fontId="28" fillId="22" borderId="21" xfId="0" applyFont="1" applyBorder="1" applyAlignment="1">
      <alignment horizontal="center" vertical="top"/>
    </xf>
    <xf numFmtId="0" fontId="28" fillId="22" borderId="0" xfId="0" applyFont="1" applyAlignment="1">
      <alignment horizontal="center" vertical="top"/>
    </xf>
    <xf numFmtId="0" fontId="15" fillId="20" borderId="0" xfId="4" applyBorder="1" applyProtection="1">
      <alignment horizontal="left" vertical="center" indent="1"/>
    </xf>
  </cellXfs>
  <cellStyles count="27">
    <cellStyle name="20% - Accent1" xfId="8" builtinId="30" customBuiltin="1"/>
    <cellStyle name="20% - Accent2" xfId="11" builtinId="34" customBuiltin="1"/>
    <cellStyle name="40% - Accent1" xfId="20" builtinId="31" customBuiltin="1"/>
    <cellStyle name="40% - Accent2" xfId="21" builtinId="35" customBuiltin="1"/>
    <cellStyle name="40% - Accent3" xfId="22" builtinId="39" customBuiltin="1"/>
    <cellStyle name="40% - Accent4" xfId="23" builtinId="43" customBuiltin="1"/>
    <cellStyle name="60% - Accent1" xfId="9" builtinId="32" customBuiltin="1"/>
    <cellStyle name="60% - Accent2" xfId="12" builtinId="36" customBuiltin="1"/>
    <cellStyle name="60% - Accent3" xfId="14" builtinId="40" customBuiltin="1"/>
    <cellStyle name="60% - Accent5" xfId="24" builtinId="48" customBuiltin="1"/>
    <cellStyle name="Accent1" xfId="7" builtinId="29" customBuiltin="1"/>
    <cellStyle name="Accent2" xfId="10" builtinId="33" customBuiltin="1"/>
    <cellStyle name="Accent3" xfId="13" builtinId="37" customBuiltin="1"/>
    <cellStyle name="Antet lună" xfId="15" xr:uid="{00000000-0005-0000-0000-000014000000}"/>
    <cellStyle name="Dată" xfId="16" xr:uid="{00000000-0005-0000-0000-00000E000000}"/>
    <cellStyle name="Detalii tabel" xfId="17" xr:uid="{00000000-0005-0000-0000-000017000000}"/>
    <cellStyle name="Intrare" xfId="3" builtinId="20" customBuiltin="1"/>
    <cellStyle name="Monedă" xfId="6" builtinId="4" customBuiltin="1"/>
    <cellStyle name="Normal" xfId="0" builtinId="0" customBuiltin="1"/>
    <cellStyle name="Subtitlu" xfId="5" xr:uid="{00000000-0005-0000-0000-000016000000}"/>
    <cellStyle name="Text explicativ" xfId="19" builtinId="53" customBuiltin="1"/>
    <cellStyle name="Titlu" xfId="4" builtinId="15" customBuiltin="1"/>
    <cellStyle name="Titlu 1" xfId="1" builtinId="16" customBuiltin="1"/>
    <cellStyle name="Titlu 2" xfId="2" builtinId="17" customBuiltin="1"/>
    <cellStyle name="Titlu 4" xfId="18" builtinId="19" customBuiltin="1"/>
    <cellStyle name="Titlu 4 2" xfId="26" xr:uid="{03289E64-CF50-4975-BEA4-D091760AA26B}"/>
    <cellStyle name="Titlu 5" xfId="25" xr:uid="{00548416-0F56-4735-8C37-3AF1593261FC}"/>
  </cellStyles>
  <dxfs count="204">
    <dxf>
      <numFmt numFmtId="169" formatCode="_(&quot;$&quot;* #,##0_);_(&quot;$&quot;* \(#,##0\);_(&quot;$&quot;* &quot;-&quot;_);_(@_)"/>
    </dxf>
    <dxf>
      <numFmt numFmtId="32" formatCode="_-* #,##0\ &quot;lei&quot;_-;\-* #,##0\ &quot;lei&quot;_-;_-* &quot;-&quot;\ &quot;lei&quot;_-;_-@_-"/>
    </dxf>
    <dxf>
      <numFmt numFmtId="164" formatCode="_(&quot;$&quot;* #,##0.00_);_(&quot;$&quot;* \(#,##0.00\);_(&quot;$&quot;* &quot;-&quot;??_);_(@_)"/>
    </dxf>
    <dxf>
      <font>
        <b val="0"/>
        <i val="0"/>
        <strike val="0"/>
        <condense val="0"/>
        <extend val="0"/>
        <outline val="0"/>
        <shadow val="0"/>
        <u val="none"/>
        <vertAlign val="baseline"/>
        <sz val="11"/>
        <color theme="3"/>
        <name val="Franklin Gothic Book"/>
        <family val="2"/>
        <scheme val="minor"/>
      </font>
      <fill>
        <patternFill patternType="solid">
          <fgColor indexed="65"/>
          <bgColor theme="6" tint="0.39997558519241921"/>
        </patternFill>
      </fill>
      <alignment horizontal="left" vertical="center" textRotation="0" wrapText="1" indent="1" justifyLastLine="0" shrinkToFit="0" readingOrder="0"/>
    </dxf>
    <dxf>
      <font>
        <b val="0"/>
        <i val="0"/>
        <strike val="0"/>
        <condense val="0"/>
        <extend val="0"/>
        <outline val="0"/>
        <shadow val="0"/>
        <u val="none"/>
        <vertAlign val="baseline"/>
        <sz val="11"/>
        <color theme="3"/>
        <name val="Franklin Gothic Book"/>
        <family val="2"/>
        <scheme val="minor"/>
      </font>
      <fill>
        <patternFill patternType="solid">
          <fgColor indexed="65"/>
          <bgColor theme="6" tint="0.39997558519241921"/>
        </patternFill>
      </fill>
      <alignment horizontal="left" vertical="center" textRotation="0" wrapText="1" indent="1" justifyLastLine="0" shrinkToFit="0" readingOrder="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style="thick">
          <color theme="0"/>
        </top>
        <bottom style="thick">
          <color theme="0"/>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style="thick">
          <color theme="0"/>
        </top>
        <bottom style="thick">
          <color theme="0"/>
        </bottom>
      </border>
      <protection locked="0" hidden="0"/>
    </dxf>
    <dxf>
      <alignment horizontal="left" indent="1"/>
    </dxf>
    <dxf>
      <alignment horizontal="left" indent="1"/>
    </dxf>
    <dxf>
      <fill>
        <patternFill>
          <bgColor theme="4" tint="0.59999389629810485"/>
        </patternFill>
      </fill>
    </dxf>
    <dxf>
      <fill>
        <patternFill>
          <bgColor theme="4" tint="0.59999389629810485"/>
        </patternFill>
      </fill>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alignment horizontal="left" indent="1"/>
    </dxf>
    <dxf>
      <alignment horizontal="left" indent="1"/>
    </dxf>
    <dxf>
      <font>
        <b/>
      </font>
    </dxf>
    <dxf>
      <font>
        <b/>
      </font>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alignment vertical="top"/>
    </dxf>
    <dxf>
      <alignment vertical="top"/>
    </dxf>
    <dxf>
      <alignment horizontal="left" indent="1"/>
    </dxf>
    <dxf>
      <alignment horizontal="left" indent="1"/>
    </dxf>
    <dxf>
      <border>
        <bottom/>
      </border>
    </dxf>
    <dxf>
      <border>
        <bottom/>
      </border>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alignment horizontal="left" indent="1"/>
    </dxf>
    <dxf>
      <alignment horizontal="left" indent="1"/>
    </dxf>
    <dxf>
      <border>
        <bottom style="medium">
          <color theme="4"/>
        </bottom>
      </border>
    </dxf>
    <dxf>
      <border>
        <bottom style="medium">
          <color theme="4"/>
        </bottom>
      </border>
    </dxf>
    <dxf>
      <border>
        <bottom style="medium">
          <color theme="4" tint="0.39997558519241921"/>
        </bottom>
      </border>
    </dxf>
    <dxf>
      <border>
        <bottom style="medium">
          <color theme="4" tint="0.39997558519241921"/>
        </bottom>
      </border>
    </dxf>
    <dxf>
      <font>
        <b/>
      </font>
    </dxf>
    <dxf>
      <font>
        <b/>
      </font>
    </dxf>
    <dxf>
      <alignment horizontal="right"/>
    </dxf>
    <dxf>
      <alignment horizontal="left"/>
    </dxf>
    <dxf>
      <alignment horizontal="right"/>
    </dxf>
    <dxf>
      <alignment relativeIndent="1"/>
    </dxf>
    <dxf>
      <alignment relativeIndent="-1"/>
    </dxf>
    <dxf>
      <alignment relativeIndent="1"/>
    </dxf>
    <dxf>
      <alignment relativeIndent="-1"/>
    </dxf>
    <dxf>
      <fill>
        <patternFill>
          <bgColor theme="4" tint="-0.249977111117893"/>
        </patternFill>
      </fill>
    </dxf>
    <dxf>
      <fill>
        <patternFill>
          <bgColor theme="4" tint="-0.249977111117893"/>
        </patternFill>
      </fill>
    </dxf>
    <dxf>
      <fill>
        <patternFill>
          <bgColor theme="3"/>
        </patternFill>
      </fill>
    </dxf>
    <dxf>
      <fill>
        <patternFill>
          <bgColor theme="3"/>
        </patternFill>
      </fill>
    </dxf>
    <dxf>
      <font>
        <color theme="2"/>
      </font>
    </dxf>
    <dxf>
      <font>
        <color theme="2"/>
      </font>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border>
        <top style="medium">
          <color rgb="FFF7F7F7"/>
        </top>
      </border>
    </dxf>
    <dxf>
      <numFmt numFmtId="34" formatCode="_-* #,##0.00\ &quot;lei&quot;_-;\-* #,##0.00\ &quot;lei&quot;_-;_-* &quot;-&quot;??\ &quot;lei&quot;_-;_-@_-"/>
    </dxf>
    <dxf>
      <fill>
        <patternFill>
          <bgColor rgb="FFECBC1A"/>
        </patternFill>
      </fill>
    </dxf>
    <dxf>
      <fill>
        <patternFill>
          <bgColor rgb="FFECBC1A"/>
        </patternFill>
      </fill>
    </dxf>
    <dxf>
      <font>
        <color theme="3"/>
      </font>
    </dxf>
    <dxf>
      <font>
        <color theme="3"/>
      </font>
    </dxf>
    <dxf>
      <fill>
        <patternFill>
          <bgColor theme="4" tint="0.59999389629810485"/>
        </patternFill>
      </fill>
    </dxf>
    <dxf>
      <fill>
        <patternFill>
          <bgColor theme="4" tint="0.59999389629810485"/>
        </patternFill>
      </fill>
    </dxf>
    <dxf>
      <fill>
        <patternFill>
          <bgColor rgb="FFF7F7F7"/>
        </patternFill>
      </fill>
    </dxf>
    <dxf>
      <font>
        <name val="Arial"/>
        <charset val="238"/>
        <scheme val="none"/>
      </font>
    </dxf>
    <dxf>
      <numFmt numFmtId="32" formatCode="_-* #,##0\ &quot;lei&quot;_-;\-* #,##0\ &quot;lei&quot;_-;_-* &quot;-&quot;\ &quot;lei&quot;_-;_-@_-"/>
    </dxf>
    <dxf>
      <numFmt numFmtId="169" formatCode="_(&quot;$&quot;* #,##0_);_(&quot;$&quot;* \(#,##0\);_(&quot;$&quot;* &quot;-&quot;_);_(@_)"/>
    </dxf>
    <dxf>
      <font>
        <strike val="0"/>
        <outline val="0"/>
        <shadow val="0"/>
        <u val="none"/>
        <vertAlign val="baseline"/>
        <sz val="11"/>
        <color theme="1"/>
        <name val="Arial"/>
        <family val="2"/>
        <charset val="238"/>
        <scheme val="none"/>
      </font>
      <border diagonalUp="0" diagonalDown="0" outline="0">
        <left style="medium">
          <color theme="4" tint="0.39994506668294322"/>
        </left>
        <right/>
        <top style="medium">
          <color theme="4" tint="0.39994506668294322"/>
        </top>
        <bottom style="medium">
          <color theme="4" tint="0.39994506668294322"/>
        </bottom>
      </border>
    </dxf>
    <dxf>
      <font>
        <strike val="0"/>
        <outline val="0"/>
        <shadow val="0"/>
        <u val="none"/>
        <vertAlign val="baseline"/>
        <sz val="11"/>
        <color theme="1"/>
        <name val="Arial"/>
        <family val="2"/>
        <charset val="238"/>
        <scheme val="none"/>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Arial"/>
        <family val="2"/>
        <charset val="238"/>
        <scheme val="none"/>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Arial"/>
        <family val="2"/>
        <charset val="238"/>
        <scheme val="none"/>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Arial"/>
        <family val="2"/>
        <charset val="238"/>
        <scheme val="none"/>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Arial"/>
        <family val="2"/>
        <charset val="238"/>
        <scheme val="none"/>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Arial"/>
        <family val="2"/>
        <charset val="238"/>
        <scheme val="none"/>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Arial"/>
        <family val="2"/>
        <charset val="238"/>
        <scheme val="none"/>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Arial"/>
        <family val="2"/>
        <charset val="238"/>
        <scheme val="none"/>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Arial"/>
        <family val="2"/>
        <charset val="238"/>
        <scheme val="none"/>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Arial"/>
        <family val="2"/>
        <charset val="238"/>
        <scheme val="none"/>
      </font>
      <border diagonalUp="0" diagonalDown="0" outline="0">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Arial"/>
        <family val="2"/>
        <charset val="238"/>
        <scheme val="none"/>
      </font>
      <border diagonalUp="0" diagonalDown="0" outline="0">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Arial"/>
        <family val="2"/>
        <charset val="238"/>
        <scheme val="none"/>
      </font>
    </dxf>
    <dxf>
      <font>
        <b/>
        <strike val="0"/>
        <outline val="0"/>
        <shadow val="0"/>
        <u val="none"/>
        <vertAlign val="baseline"/>
        <sz val="11"/>
        <color theme="3"/>
        <name val="Arial"/>
        <family val="2"/>
        <charset val="238"/>
        <scheme val="none"/>
      </font>
    </dxf>
    <dxf>
      <font>
        <name val="Arial"/>
        <charset val="238"/>
        <scheme val="none"/>
      </font>
    </dxf>
    <dxf>
      <fill>
        <patternFill>
          <bgColor rgb="FFF7F7F7"/>
        </patternFill>
      </fill>
    </dxf>
    <dxf>
      <fill>
        <patternFill>
          <bgColor theme="4" tint="0.59999389629810485"/>
        </patternFill>
      </fill>
    </dxf>
    <dxf>
      <fill>
        <patternFill>
          <bgColor theme="4" tint="0.59999389629810485"/>
        </patternFill>
      </fill>
    </dxf>
    <dxf>
      <font>
        <color theme="3"/>
      </font>
    </dxf>
    <dxf>
      <font>
        <color theme="3"/>
      </font>
    </dxf>
    <dxf>
      <fill>
        <patternFill>
          <bgColor rgb="FFECBC1A"/>
        </patternFill>
      </fill>
    </dxf>
    <dxf>
      <fill>
        <patternFill>
          <bgColor rgb="FFECBC1A"/>
        </patternFill>
      </fill>
    </dxf>
    <dxf>
      <numFmt numFmtId="34" formatCode="_-* #,##0.00\ &quot;lei&quot;_-;\-* #,##0.00\ &quot;lei&quot;_-;_-* &quot;-&quot;??\ &quot;lei&quot;_-;_-@_-"/>
    </dxf>
    <dxf>
      <border>
        <top style="medium">
          <color rgb="FFF7F7F7"/>
        </top>
      </border>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font>
        <color theme="2"/>
      </font>
    </dxf>
    <dxf>
      <font>
        <color theme="2"/>
      </font>
    </dxf>
    <dxf>
      <fill>
        <patternFill>
          <bgColor theme="3"/>
        </patternFill>
      </fill>
    </dxf>
    <dxf>
      <fill>
        <patternFill>
          <bgColor theme="3"/>
        </patternFill>
      </fill>
    </dxf>
    <dxf>
      <fill>
        <patternFill>
          <bgColor theme="4" tint="-0.249977111117893"/>
        </patternFill>
      </fill>
    </dxf>
    <dxf>
      <fill>
        <patternFill>
          <bgColor theme="4" tint="-0.249977111117893"/>
        </patternFill>
      </fill>
    </dxf>
    <dxf>
      <alignment relativeIndent="-1"/>
    </dxf>
    <dxf>
      <alignment relativeIndent="1"/>
    </dxf>
    <dxf>
      <alignment relativeIndent="-1"/>
    </dxf>
    <dxf>
      <alignment relativeIndent="1"/>
    </dxf>
    <dxf>
      <alignment horizontal="right"/>
    </dxf>
    <dxf>
      <alignment horizontal="left"/>
    </dxf>
    <dxf>
      <alignment horizontal="right"/>
    </dxf>
    <dxf>
      <font>
        <b/>
      </font>
    </dxf>
    <dxf>
      <font>
        <b/>
      </font>
    </dxf>
    <dxf>
      <border>
        <bottom style="medium">
          <color theme="4" tint="0.39997558519241921"/>
        </bottom>
      </border>
    </dxf>
    <dxf>
      <border>
        <bottom style="medium">
          <color theme="4" tint="0.39997558519241921"/>
        </bottom>
      </border>
    </dxf>
    <dxf>
      <border>
        <bottom style="medium">
          <color theme="4"/>
        </bottom>
      </border>
    </dxf>
    <dxf>
      <border>
        <bottom style="medium">
          <color theme="4"/>
        </bottom>
      </border>
    </dxf>
    <dxf>
      <alignment horizontal="left" indent="1"/>
    </dxf>
    <dxf>
      <alignment horizontal="left" indent="1"/>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border>
        <bottom/>
      </border>
    </dxf>
    <dxf>
      <border>
        <bottom/>
      </border>
    </dxf>
    <dxf>
      <alignment horizontal="left" indent="1"/>
    </dxf>
    <dxf>
      <alignment horizontal="left" indent="1"/>
    </dxf>
    <dxf>
      <alignment vertical="top"/>
    </dxf>
    <dxf>
      <alignment vertical="top"/>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font>
    </dxf>
    <dxf>
      <font>
        <b/>
      </font>
    </dxf>
    <dxf>
      <alignment horizontal="left" indent="1"/>
    </dxf>
    <dxf>
      <alignment horizontal="left" indent="1"/>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ill>
        <patternFill>
          <bgColor theme="4" tint="0.59999389629810485"/>
        </patternFill>
      </fill>
    </dxf>
    <dxf>
      <fill>
        <patternFill>
          <bgColor theme="4" tint="0.59999389629810485"/>
        </patternFill>
      </fill>
    </dxf>
    <dxf>
      <alignment horizontal="left" indent="1"/>
    </dxf>
    <dxf>
      <alignment horizontal="left" indent="1"/>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style="thick">
          <color theme="0"/>
        </top>
        <bottom style="thick">
          <color theme="0"/>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style="thick">
          <color theme="0"/>
        </top>
        <bottom style="thick">
          <color theme="0"/>
        </bottom>
      </border>
      <protection locked="0" hidden="0"/>
    </dxf>
    <dxf>
      <font>
        <b val="0"/>
        <i val="0"/>
        <strike val="0"/>
        <condense val="0"/>
        <extend val="0"/>
        <outline val="0"/>
        <shadow val="0"/>
        <u val="none"/>
        <vertAlign val="baseline"/>
        <sz val="11"/>
        <color theme="3"/>
        <name val="Franklin Gothic Book"/>
        <family val="2"/>
        <scheme val="minor"/>
      </font>
      <fill>
        <patternFill patternType="solid">
          <fgColor indexed="65"/>
          <bgColor theme="6" tint="0.39997558519241921"/>
        </patternFill>
      </fill>
      <alignment horizontal="left" vertical="center" textRotation="0" wrapText="1" indent="1" justifyLastLine="0" shrinkToFit="0" readingOrder="0"/>
    </dxf>
    <dxf>
      <font>
        <b val="0"/>
        <i val="0"/>
        <strike val="0"/>
        <condense val="0"/>
        <extend val="0"/>
        <outline val="0"/>
        <shadow val="0"/>
        <u val="none"/>
        <vertAlign val="baseline"/>
        <sz val="11"/>
        <color theme="3"/>
        <name val="Franklin Gothic Book"/>
        <family val="2"/>
        <scheme val="minor"/>
      </font>
      <fill>
        <patternFill patternType="solid">
          <fgColor indexed="65"/>
          <bgColor theme="6" tint="0.39997558519241921"/>
        </patternFill>
      </fill>
      <alignment horizontal="left" vertical="center" textRotation="0" wrapText="1" indent="1" justifyLastLine="0" shrinkToFit="0" readingOrder="0"/>
    </dxf>
    <dxf>
      <numFmt numFmtId="164" formatCode="_(&quot;$&quot;* #,##0.00_);_(&quot;$&quot;* \(#,##0.00\);_(&quot;$&quot;* &quot;-&quot;??_);_(@_)"/>
    </dxf>
    <dxf>
      <font>
        <strike val="0"/>
        <outline val="0"/>
        <shadow val="0"/>
        <u val="none"/>
        <vertAlign val="baseline"/>
        <sz val="11"/>
        <color theme="3" tint="0.249977111117893"/>
        <name val="Arial"/>
        <family val="2"/>
        <charset val="238"/>
        <scheme val="none"/>
      </font>
    </dxf>
    <dxf>
      <font>
        <strike val="0"/>
        <outline val="0"/>
        <shadow val="0"/>
        <u val="none"/>
        <vertAlign val="baseline"/>
        <sz val="11"/>
        <color theme="3" tint="0.249977111117893"/>
        <name val="Arial"/>
        <family val="2"/>
        <charset val="238"/>
        <scheme val="none"/>
      </font>
    </dxf>
    <dxf>
      <font>
        <b/>
        <strike val="0"/>
        <outline val="0"/>
        <shadow val="0"/>
        <u val="none"/>
        <vertAlign val="baseline"/>
        <sz val="11"/>
        <color theme="1"/>
        <name val="Arial"/>
        <family val="2"/>
        <charset val="238"/>
        <scheme val="none"/>
      </font>
    </dxf>
    <dxf>
      <font>
        <strike val="0"/>
        <outline val="0"/>
        <shadow val="0"/>
        <u val="none"/>
        <vertAlign val="baseline"/>
        <sz val="11"/>
        <name val="Arial"/>
        <family val="2"/>
        <charset val="238"/>
        <scheme val="none"/>
      </font>
      <numFmt numFmtId="34" formatCode="_-* #,##0.00\ &quot;lei&quot;_-;\-* #,##0.00\ &quot;lei&quot;_-;_-* &quot;-&quot;??\ &quot;lei&quot;_-;_-@_-"/>
      <alignment horizontal="left" vertical="center" textRotation="0" wrapText="0" relativeIndent="-1" justifyLastLine="0" shrinkToFit="0" readingOrder="0"/>
    </dxf>
    <dxf>
      <font>
        <strike val="0"/>
        <outline val="0"/>
        <shadow val="0"/>
        <u val="none"/>
        <vertAlign val="baseline"/>
        <sz val="11"/>
        <name val="Arial"/>
        <family val="2"/>
        <charset val="238"/>
        <scheme val="none"/>
      </font>
    </dxf>
    <dxf>
      <font>
        <strike val="0"/>
        <outline val="0"/>
        <shadow val="0"/>
        <u val="none"/>
        <vertAlign val="baseline"/>
        <sz val="11"/>
        <name val="Arial"/>
        <family val="2"/>
        <charset val="238"/>
        <scheme val="none"/>
      </font>
    </dxf>
    <dxf>
      <font>
        <strike val="0"/>
        <outline val="0"/>
        <shadow val="0"/>
        <u val="none"/>
        <vertAlign val="baseline"/>
        <sz val="11"/>
        <name val="Arial"/>
        <family val="2"/>
        <charset val="238"/>
        <scheme val="none"/>
      </font>
    </dxf>
    <dxf>
      <font>
        <strike val="0"/>
        <outline val="0"/>
        <shadow val="0"/>
        <u val="none"/>
        <vertAlign val="baseline"/>
        <sz val="11"/>
        <name val="Arial"/>
        <family val="2"/>
        <charset val="238"/>
        <scheme val="none"/>
      </font>
    </dxf>
    <dxf>
      <font>
        <strike val="0"/>
        <outline val="0"/>
        <shadow val="0"/>
        <u val="none"/>
        <vertAlign val="baseline"/>
        <sz val="11"/>
        <color theme="3"/>
        <name val="Arial"/>
        <family val="2"/>
        <charset val="238"/>
        <scheme val="none"/>
      </font>
    </dxf>
    <dxf>
      <fill>
        <patternFill patternType="solid">
          <fgColor indexed="64"/>
          <bgColor rgb="FFF5F5F5"/>
        </patternFill>
      </fill>
      <border diagonalUp="0" diagonalDown="0" outline="0">
        <left style="medium">
          <color rgb="FFF5F5F5"/>
        </left>
        <right/>
        <top style="medium">
          <color rgb="FFF5F5F5"/>
        </top>
        <bottom/>
      </border>
    </dxf>
    <dxf>
      <fill>
        <patternFill patternType="solid">
          <fgColor indexed="64"/>
          <bgColor rgb="FFF5F5F5"/>
        </patternFill>
      </fill>
      <border diagonalUp="0" diagonalDown="0">
        <left style="medium">
          <color rgb="FFF5F5F5"/>
        </left>
        <right/>
        <top style="medium">
          <color rgb="FFF5F5F5"/>
        </top>
        <bottom style="medium">
          <color rgb="FFF5F5F5"/>
        </bottom>
        <vertical style="medium">
          <color rgb="FFF5F5F5"/>
        </vertical>
        <horizontal style="medium">
          <color rgb="FFF5F5F5"/>
        </horizontal>
      </border>
    </dxf>
    <dxf>
      <alignment horizontal="right" vertical="center" textRotation="0" wrapText="0" indent="1" justifyLastLine="0" shrinkToFit="0" readingOrder="0"/>
      <border diagonalUp="0" diagonalDown="0" outline="0">
        <left style="medium">
          <color rgb="FFF5F5F5"/>
        </left>
        <right style="medium">
          <color rgb="FFF5F5F5"/>
        </right>
        <top style="medium">
          <color rgb="FFF5F5F5"/>
        </top>
        <bottom/>
      </border>
    </dxf>
    <dxf>
      <numFmt numFmtId="167" formatCode="#,##0.00\ &quot;lei&quot;"/>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vertical="center" textRotation="0" wrapText="0" indent="1" justifyLastLine="0" shrinkToFit="0" readingOrder="0"/>
      <border diagonalUp="0" diagonalDown="0" outline="0">
        <left style="medium">
          <color rgb="FFF5F5F5"/>
        </left>
        <right style="medium">
          <color rgb="FFF5F5F5"/>
        </right>
        <top style="medium">
          <color rgb="FFF5F5F5"/>
        </top>
        <bottom/>
      </border>
    </dxf>
    <dxf>
      <numFmt numFmtId="167" formatCode="#,##0.00\ &quot;lei&quot;"/>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vertical="center" textRotation="0" wrapText="0" indent="1" justifyLastLine="0" shrinkToFit="0" readingOrder="0"/>
      <border diagonalUp="0" diagonalDown="0" outline="0">
        <left style="medium">
          <color rgb="FFF5F5F5"/>
        </left>
        <right style="medium">
          <color rgb="FFF5F5F5"/>
        </right>
        <top style="medium">
          <color rgb="FFF5F5F5"/>
        </top>
        <bottom/>
      </border>
    </dxf>
    <dxf>
      <numFmt numFmtId="167" formatCode="#,##0.00\ &quot;lei&quot;"/>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vertical="center" textRotation="0" wrapText="0" indent="1" justifyLastLine="0" shrinkToFit="0" readingOrder="0"/>
      <border diagonalUp="0" diagonalDown="0" outline="0">
        <left style="medium">
          <color rgb="FFF5F5F5"/>
        </left>
        <right style="medium">
          <color rgb="FFF5F5F5"/>
        </right>
        <top style="medium">
          <color rgb="FFF5F5F5"/>
        </top>
        <bottom/>
      </border>
    </dxf>
    <dxf>
      <numFmt numFmtId="167" formatCode="#,##0.00\ &quot;lei&quot;"/>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vertical="center" textRotation="0" wrapText="0" indent="1" justifyLastLine="0" shrinkToFit="0" readingOrder="0"/>
      <border diagonalUp="0" diagonalDown="0" outline="0">
        <left style="medium">
          <color rgb="FFF5F5F5"/>
        </left>
        <right style="medium">
          <color rgb="FFF5F5F5"/>
        </right>
        <top style="medium">
          <color rgb="FFF5F5F5"/>
        </top>
        <bottom/>
      </border>
    </dxf>
    <dxf>
      <numFmt numFmtId="167" formatCode="#,##0.00\ &quot;lei&quot;"/>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vertical="center" textRotation="0" wrapText="0" indent="1" justifyLastLine="0" shrinkToFit="0" readingOrder="0"/>
      <border diagonalUp="0" diagonalDown="0" outline="0">
        <left style="medium">
          <color rgb="FFF5F5F5"/>
        </left>
        <right style="medium">
          <color rgb="FFF5F5F5"/>
        </right>
        <top style="medium">
          <color rgb="FFF5F5F5"/>
        </top>
        <bottom/>
      </border>
    </dxf>
    <dxf>
      <numFmt numFmtId="167" formatCode="#,##0.00\ &quot;lei&quot;"/>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vertical="center" textRotation="0" wrapText="0" indent="1" justifyLastLine="0" shrinkToFit="0" readingOrder="0"/>
      <border diagonalUp="0" diagonalDown="0" outline="0">
        <left style="medium">
          <color rgb="FFF5F5F5"/>
        </left>
        <right style="medium">
          <color rgb="FFF5F5F5"/>
        </right>
        <top style="medium">
          <color rgb="FFF5F5F5"/>
        </top>
        <bottom/>
      </border>
    </dxf>
    <dxf>
      <numFmt numFmtId="167" formatCode="#,##0.00\ &quot;lei&quot;"/>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vertical="center" textRotation="0" wrapText="0" indent="1" justifyLastLine="0" shrinkToFit="0" readingOrder="0"/>
      <border diagonalUp="0" diagonalDown="0" outline="0">
        <left style="medium">
          <color rgb="FFF5F5F5"/>
        </left>
        <right style="medium">
          <color rgb="FFF5F5F5"/>
        </right>
        <top style="medium">
          <color rgb="FFF5F5F5"/>
        </top>
        <bottom/>
      </border>
    </dxf>
    <dxf>
      <numFmt numFmtId="167" formatCode="#,##0.00\ &quot;lei&quot;"/>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vertical="center" textRotation="0" wrapText="0" indent="1" justifyLastLine="0" shrinkToFit="0" readingOrder="0"/>
      <border diagonalUp="0" diagonalDown="0" outline="0">
        <left style="medium">
          <color rgb="FFF5F5F5"/>
        </left>
        <right style="medium">
          <color rgb="FFF5F5F5"/>
        </right>
        <top style="medium">
          <color rgb="FFF5F5F5"/>
        </top>
        <bottom/>
      </border>
    </dxf>
    <dxf>
      <numFmt numFmtId="167" formatCode="#,##0.00\ &quot;lei&quot;"/>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vertical="center" textRotation="0" wrapText="0" indent="1" justifyLastLine="0" shrinkToFit="0" readingOrder="0"/>
      <border diagonalUp="0" diagonalDown="0" outline="0">
        <left style="medium">
          <color rgb="FFF5F5F5"/>
        </left>
        <right style="medium">
          <color rgb="FFF5F5F5"/>
        </right>
        <top style="medium">
          <color rgb="FFF5F5F5"/>
        </top>
        <bottom/>
      </border>
    </dxf>
    <dxf>
      <numFmt numFmtId="167" formatCode="#,##0.00\ &quot;lei&quot;"/>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vertical="bottom" textRotation="0" wrapText="0" indent="1" justifyLastLine="0" shrinkToFit="0" readingOrder="0"/>
      <border diagonalUp="0" diagonalDown="0" outline="0">
        <left style="medium">
          <color rgb="FFF5F5F5"/>
        </left>
        <right style="medium">
          <color rgb="FFF5F5F5"/>
        </right>
        <top style="medium">
          <color rgb="FFF5F5F5"/>
        </top>
        <bottom/>
      </border>
    </dxf>
    <dxf>
      <numFmt numFmtId="167" formatCode="#,##0.00\ &quot;lei&quot;"/>
      <alignment horizontal="right" vertical="bottom"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vertical="bottom" textRotation="0" wrapText="0" indent="1" justifyLastLine="0" shrinkToFit="0" readingOrder="0"/>
      <border diagonalUp="0" diagonalDown="0" outline="0">
        <left style="medium">
          <color rgb="FFF5F5F5"/>
        </left>
        <right style="medium">
          <color rgb="FFF5F5F5"/>
        </right>
        <top style="medium">
          <color rgb="FFF5F5F5"/>
        </top>
        <bottom/>
      </border>
    </dxf>
    <dxf>
      <numFmt numFmtId="167" formatCode="#,##0.00\ &quot;lei&quot;"/>
      <alignment horizontal="right" vertical="bottom" textRotation="0" wrapText="0" indent="1" justifyLastLine="0" shrinkToFit="0" readingOrder="0"/>
      <border diagonalUp="0" diagonalDown="0" outline="0">
        <left style="medium">
          <color rgb="FFF5F5F5"/>
        </left>
        <right style="medium">
          <color rgb="FFF5F5F5"/>
        </right>
        <top style="medium">
          <color rgb="FFF5F5F5"/>
        </top>
        <bottom style="medium">
          <color rgb="FFF5F5F5"/>
        </bottom>
      </border>
    </dxf>
    <dxf>
      <font>
        <b/>
        <i val="0"/>
        <strike val="0"/>
        <condense val="0"/>
        <extend val="0"/>
        <outline val="0"/>
        <shadow val="0"/>
        <u val="none"/>
        <vertAlign val="baseline"/>
        <sz val="11"/>
        <color theme="1" tint="0.34998626667073579"/>
        <name val="Franklin Gothic Book"/>
        <family val="2"/>
        <scheme val="minor"/>
      </font>
      <border diagonalUp="0" diagonalDown="0" outline="0">
        <left/>
        <right style="medium">
          <color rgb="FFF5F5F5"/>
        </right>
        <top style="medium">
          <color rgb="FFF5F5F5"/>
        </top>
        <bottom/>
      </border>
    </dxf>
    <dxf>
      <font>
        <b/>
        <strike val="0"/>
        <outline val="0"/>
        <shadow val="0"/>
        <u val="none"/>
        <vertAlign val="baseline"/>
        <sz val="11"/>
        <name val="Arial"/>
        <family val="2"/>
        <charset val="238"/>
        <scheme val="none"/>
      </font>
      <border diagonalUp="0" diagonalDown="0" outline="0">
        <left/>
        <right style="medium">
          <color rgb="FFF5F5F5"/>
        </right>
        <top style="medium">
          <color rgb="FFF5F5F5"/>
        </top>
        <bottom style="medium">
          <color rgb="FFF5F5F5"/>
        </bottom>
      </border>
    </dxf>
    <dxf>
      <border>
        <top style="medium">
          <color rgb="FFF5F5F5"/>
        </top>
      </border>
    </dxf>
    <dxf>
      <border diagonalUp="0" diagonalDown="0">
        <left style="medium">
          <color rgb="FFF5F5F5"/>
        </left>
        <right style="medium">
          <color rgb="FFF5F5F5"/>
        </right>
        <top style="medium">
          <color rgb="FFF5F5F5"/>
        </top>
        <bottom style="medium">
          <color rgb="FFF5F5F5"/>
        </bottom>
      </border>
    </dxf>
    <dxf>
      <alignment horizontal="center" vertical="center" textRotation="0" wrapText="0" indent="0" justifyLastLine="0" shrinkToFit="0" readingOrder="0"/>
    </dxf>
    <dxf>
      <font>
        <color theme="4"/>
      </font>
    </dxf>
    <dxf>
      <font>
        <b val="0"/>
        <i val="0"/>
        <color theme="1" tint="0.34998626667073579"/>
      </font>
      <fill>
        <patternFill>
          <bgColor theme="0"/>
        </patternFill>
      </fill>
      <border>
        <left/>
        <right/>
        <top style="medium">
          <color theme="0"/>
        </top>
        <bottom style="medium">
          <color theme="0"/>
        </bottom>
        <vertical style="medium">
          <color theme="0"/>
        </vertical>
        <horizontal style="medium">
          <color theme="0"/>
        </horizontal>
      </border>
    </dxf>
    <dxf>
      <font>
        <b val="0"/>
        <i val="0"/>
        <color theme="3"/>
      </font>
      <fill>
        <patternFill>
          <bgColor theme="5" tint="0.39994506668294322"/>
        </patternFill>
      </fill>
      <border>
        <left/>
        <right/>
        <top style="medium">
          <color theme="0"/>
        </top>
        <bottom style="thick">
          <color theme="1" tint="0.499984740745262"/>
        </bottom>
        <vertical style="medium">
          <color theme="0"/>
        </vertical>
        <horizontal style="medium">
          <color theme="0"/>
        </horizontal>
      </border>
    </dxf>
    <dxf>
      <font>
        <b val="0"/>
        <i val="0"/>
        <color theme="1" tint="0.34998626667073579"/>
      </font>
      <fill>
        <patternFill patternType="solid">
          <fgColor auto="1"/>
          <bgColor theme="5" tint="0.79998168889431442"/>
        </patternFill>
      </fill>
      <border>
        <left/>
        <right/>
        <top style="medium">
          <color theme="0"/>
        </top>
        <bottom style="medium">
          <color theme="0"/>
        </bottom>
        <vertical style="medium">
          <color theme="0"/>
        </vertical>
        <horizontal style="medium">
          <color theme="0"/>
        </horizontal>
      </border>
    </dxf>
    <dxf>
      <font>
        <b/>
        <i val="0"/>
        <sz val="11"/>
        <color theme="1" tint="0.34998626667073579"/>
      </font>
      <fill>
        <patternFill>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b/>
        <i val="0"/>
        <sz val="8"/>
        <color theme="1" tint="0.34998626667073579"/>
        <name val="Arial"/>
        <family val="2"/>
        <charset val="238"/>
        <scheme val="none"/>
      </font>
      <fill>
        <patternFill>
          <bgColor theme="2"/>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color theme="1" tint="0.34998626667073579"/>
      </font>
      <border>
        <left/>
        <right/>
        <top style="medium">
          <color theme="0"/>
        </top>
        <bottom style="medium">
          <color theme="0"/>
        </bottom>
        <vertical style="medium">
          <color theme="0"/>
        </vertical>
        <horizontal style="medium">
          <color theme="0"/>
        </horizontal>
      </border>
    </dxf>
    <dxf>
      <font>
        <color theme="1" tint="0.34998626667073579"/>
      </font>
      <fill>
        <patternFill patternType="none">
          <bgColor auto="1"/>
        </patternFill>
      </fill>
      <border>
        <left/>
        <right/>
        <top style="medium">
          <color theme="0"/>
        </top>
        <bottom style="medium">
          <color theme="0"/>
        </bottom>
        <vertical style="medium">
          <color theme="0"/>
        </vertical>
        <horizontal style="medium">
          <color theme="0"/>
        </horizontal>
      </border>
    </dxf>
    <dxf>
      <font>
        <b val="0"/>
        <i val="0"/>
        <color theme="1" tint="0.34998626667073579"/>
      </font>
      <fill>
        <patternFill patternType="solid">
          <fgColor theme="4" tint="0.79995117038483843"/>
          <bgColor theme="5" tint="0.79998168889431442"/>
        </patternFill>
      </fill>
      <border>
        <left/>
        <right/>
        <top style="medium">
          <color theme="0"/>
        </top>
        <bottom style="medium">
          <color theme="0"/>
        </bottom>
        <vertical style="medium">
          <color theme="0"/>
        </vertical>
        <horizontal style="medium">
          <color theme="0"/>
        </horizontal>
      </border>
    </dxf>
    <dxf>
      <font>
        <b val="0"/>
        <i val="0"/>
        <color theme="1" tint="0.34998626667073579"/>
      </font>
      <fill>
        <patternFill patternType="solid">
          <fgColor theme="4" tint="0.39991454817346722"/>
          <bgColor theme="4" tint="0.39994506668294322"/>
        </patternFill>
      </fill>
      <border>
        <left/>
        <right/>
        <top style="medium">
          <color theme="0"/>
        </top>
        <bottom style="medium">
          <color theme="0"/>
        </bottom>
        <vertical style="medium">
          <color theme="0"/>
        </vertical>
        <horizontal style="medium">
          <color theme="0"/>
        </horizontal>
      </border>
    </dxf>
    <dxf>
      <font>
        <b val="0"/>
        <i val="0"/>
        <color theme="1" tint="0.34998626667073579"/>
      </font>
      <border>
        <left/>
        <right/>
        <top style="medium">
          <color theme="0"/>
        </top>
        <bottom style="medium">
          <color theme="0"/>
        </bottom>
        <vertical style="medium">
          <color theme="0"/>
        </vertical>
        <horizontal style="medium">
          <color theme="0"/>
        </horizontal>
      </border>
    </dxf>
    <dxf>
      <font>
        <b val="0"/>
        <i val="0"/>
        <color theme="3"/>
      </font>
      <fill>
        <patternFill patternType="solid">
          <fgColor theme="0" tint="-0.14999847407452621"/>
          <bgColor theme="0" tint="-0.14999847407452621"/>
        </patternFill>
      </fill>
      <border>
        <left/>
        <right/>
        <top style="medium">
          <color theme="0"/>
        </top>
        <bottom style="medium">
          <color theme="0"/>
        </bottom>
        <vertical style="medium">
          <color theme="0"/>
        </vertical>
        <horizontal style="medium">
          <color theme="0"/>
        </horizontal>
      </border>
    </dxf>
    <dxf>
      <font>
        <b val="0"/>
        <i val="0"/>
        <color theme="3"/>
      </font>
      <fill>
        <patternFill patternType="solid">
          <fgColor theme="4" tint="0.39988402966399123"/>
          <bgColor theme="4" tint="0.79998168889431442"/>
        </patternFill>
      </fill>
      <border>
        <left/>
        <right/>
        <top style="medium">
          <color theme="0"/>
        </top>
        <bottom style="medium">
          <color theme="0"/>
        </bottom>
        <vertical style="medium">
          <color theme="0"/>
        </vertical>
        <horizontal style="medium">
          <color theme="0"/>
        </horizontal>
      </border>
    </dxf>
    <dxf>
      <font>
        <b/>
        <color theme="0"/>
      </font>
    </dxf>
    <dxf>
      <fill>
        <patternFill>
          <bgColor theme="4" tint="0.79998168889431442"/>
        </patternFill>
      </fill>
      <border>
        <left/>
        <right/>
        <top style="medium">
          <color theme="0"/>
        </top>
        <bottom style="medium">
          <color theme="0"/>
        </bottom>
        <vertical style="medium">
          <color theme="0"/>
        </vertical>
        <horizontal style="medium">
          <color theme="0"/>
        </horizontal>
      </border>
    </dxf>
    <dxf>
      <font>
        <b/>
        <i val="0"/>
        <color theme="3"/>
      </font>
      <fill>
        <patternFill>
          <bgColor theme="4" tint="0.39994506668294322"/>
        </patternFill>
      </fill>
      <border>
        <left/>
        <right/>
        <top style="medium">
          <color theme="0"/>
        </top>
        <bottom style="medium">
          <color theme="0"/>
        </bottom>
        <vertical style="medium">
          <color theme="0"/>
        </vertical>
        <horizontal style="medium">
          <color theme="0"/>
        </horizontal>
      </border>
    </dxf>
    <dxf>
      <font>
        <b val="0"/>
        <i val="0"/>
        <color theme="3"/>
      </font>
      <fill>
        <patternFill patternType="solid">
          <fgColor auto="1"/>
          <bgColor theme="4" tint="0.39994506668294322"/>
        </patternFill>
      </fill>
      <border>
        <left/>
        <right style="thick">
          <color theme="0"/>
        </right>
        <top/>
        <bottom style="thick">
          <color theme="1" tint="0.499984740745262"/>
        </bottom>
        <vertical/>
        <horizontal style="thin">
          <color theme="4" tint="-0.249977111117893"/>
        </horizontal>
      </border>
    </dxf>
    <dxf>
      <font>
        <b val="0"/>
        <i val="0"/>
        <strike val="0"/>
        <color theme="1" tint="0.34998626667073579"/>
      </font>
      <fill>
        <patternFill patternType="none">
          <bgColor auto="1"/>
        </patternFill>
      </fill>
      <border>
        <left/>
        <right/>
        <top style="medium">
          <color theme="0"/>
        </top>
        <bottom style="medium">
          <color theme="0"/>
        </bottom>
        <vertical style="medium">
          <color theme="0"/>
        </vertical>
        <horizontal style="medium">
          <color theme="0"/>
        </horizontal>
      </border>
    </dxf>
    <dxf>
      <font>
        <b val="0"/>
        <i val="0"/>
        <color theme="1" tint="0.34998626667073579"/>
      </font>
      <fill>
        <patternFill>
          <bgColor theme="0"/>
        </patternFill>
      </fill>
      <border>
        <left/>
        <right/>
        <top style="medium">
          <color theme="0"/>
        </top>
        <bottom style="medium">
          <color theme="0"/>
        </bottom>
        <vertical style="medium">
          <color theme="0"/>
        </vertical>
        <horizontal style="medium">
          <color theme="0"/>
        </horizontal>
      </border>
    </dxf>
    <dxf>
      <font>
        <b val="0"/>
        <i val="0"/>
        <color theme="3"/>
      </font>
      <fill>
        <patternFill>
          <bgColor theme="6" tint="0.39994506668294322"/>
        </patternFill>
      </fill>
      <border>
        <left/>
        <right/>
        <top style="medium">
          <color theme="0"/>
        </top>
        <bottom style="thick">
          <color theme="1" tint="0.499984740745262"/>
        </bottom>
        <vertical style="medium">
          <color theme="0"/>
        </vertical>
        <horizontal style="medium">
          <color theme="0"/>
        </horizontal>
      </border>
    </dxf>
    <dxf>
      <font>
        <b val="0"/>
        <i val="0"/>
        <color theme="1" tint="0.34998626667073579"/>
      </font>
      <fill>
        <patternFill patternType="solid">
          <fgColor auto="1"/>
          <bgColor theme="6" tint="0.79998168889431442"/>
        </patternFill>
      </fill>
      <border>
        <left/>
        <right style="medium">
          <color theme="0"/>
        </right>
        <top style="medium">
          <color theme="0"/>
        </top>
        <bottom style="medium">
          <color theme="0"/>
        </bottom>
        <vertical style="medium">
          <color theme="0"/>
        </vertical>
        <horizontal style="medium">
          <color theme="0"/>
        </horizontal>
      </border>
    </dxf>
    <dxf>
      <font>
        <b/>
        <i val="0"/>
        <sz val="11"/>
        <color theme="1" tint="0.34998626667073579"/>
        <name val="Arial"/>
        <family val="2"/>
        <charset val="238"/>
        <scheme val="none"/>
      </font>
      <border>
        <vertical/>
        <horizontal/>
      </border>
    </dxf>
    <dxf>
      <font>
        <color theme="1" tint="0.34998626667073579"/>
      </font>
      <border>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color theme="3" tint="0.24994659260841701"/>
      </font>
      <fill>
        <patternFill>
          <bgColor theme="4" tint="0.79998168889431442"/>
        </patternFill>
      </fill>
      <border>
        <left/>
        <right/>
        <top style="medium">
          <color theme="0"/>
        </top>
        <bottom style="medium">
          <color theme="0"/>
        </bottom>
        <vertical style="medium">
          <color theme="0"/>
        </vertical>
        <horizontal style="medium">
          <color theme="0"/>
        </horizontal>
      </border>
    </dxf>
    <dxf>
      <font>
        <b val="0"/>
        <i val="0"/>
        <color theme="3"/>
      </font>
      <fill>
        <patternFill>
          <bgColor theme="4" tint="0.39994506668294322"/>
        </patternFill>
      </fill>
      <border>
        <left/>
        <right/>
        <top style="medium">
          <color theme="0"/>
        </top>
        <bottom style="thick">
          <color theme="1" tint="0.499984740745262"/>
        </bottom>
        <vertical style="medium">
          <color theme="0"/>
        </vertical>
        <horizontal style="medium">
          <color theme="0"/>
        </horizontal>
      </border>
    </dxf>
    <dxf>
      <font>
        <b val="0"/>
        <i val="0"/>
        <color theme="3" tint="0.24994659260841701"/>
      </font>
      <fill>
        <patternFill patternType="none">
          <fgColor auto="1"/>
          <bgColor auto="1"/>
        </patternFill>
      </fill>
      <border>
        <left/>
        <right style="medium">
          <color theme="0"/>
        </right>
        <top style="medium">
          <color theme="0"/>
        </top>
        <bottom style="medium">
          <color theme="0"/>
        </bottom>
        <vertical style="medium">
          <color theme="0"/>
        </vertical>
        <horizontal style="medium">
          <color theme="0"/>
        </horizontal>
      </border>
    </dxf>
  </dxfs>
  <tableStyles count="6" defaultTableStyle="TableStyleMedium2" defaultPivotStyle="PivotStyleLight16">
    <tableStyle name="Cheltuieli" pivot="0" count="3" xr9:uid="{53211F9D-8891-49B7-9450-99886C3ECDD3}">
      <tableStyleElement type="wholeTable" dxfId="203"/>
      <tableStyleElement type="headerRow" dxfId="202"/>
      <tableStyleElement type="firstRowStripe" dxfId="201"/>
    </tableStyle>
    <tableStyle name="Cronologie buget semi lunar" pivot="0" table="0" count="9" xr9:uid="{E3F01C79-81D5-4D60-82D4-512176815FE4}">
      <tableStyleElement type="wholeTable" dxfId="200"/>
      <tableStyleElement type="headerRow" dxfId="199"/>
    </tableStyle>
    <tableStyle name="Liste de date" pivot="0" count="3" xr9:uid="{281F318D-D509-458E-8BCC-BA612A8831A3}">
      <tableStyleElement type="wholeTable" dxfId="198"/>
      <tableStyleElement type="headerRow" dxfId="197"/>
      <tableStyleElement type="firstRowStripe" dxfId="196"/>
    </tableStyle>
    <tableStyle name="PivotTable semi buget" table="0" count="12" xr9:uid="{6F3F854D-C1F6-4A8B-A681-8773670E0CCB}">
      <tableStyleElement type="wholeTable" dxfId="195"/>
      <tableStyleElement type="headerRow" dxfId="194"/>
      <tableStyleElement type="totalRow" dxfId="193"/>
      <tableStyleElement type="firstRowStripe" dxfId="192"/>
      <tableStyleElement type="firstHeaderCell" dxfId="191"/>
      <tableStyleElement type="firstSubtotalRow" dxfId="190"/>
      <tableStyleElement type="secondSubtotalRow" dxfId="189"/>
      <tableStyleElement type="firstColumnSubheading" dxfId="188"/>
      <tableStyleElement type="firstRowSubheading" dxfId="187"/>
      <tableStyleElement type="secondRowSubheading" dxfId="186"/>
      <tableStyleElement type="pageFieldLabels" dxfId="185"/>
      <tableStyleElement type="pageFieldValues" dxfId="184"/>
    </tableStyle>
    <tableStyle name="Slicere buget gospodărie" pivot="0" table="0" count="10" xr9:uid="{CE00DD71-4FDB-46E2-A5B3-12396C370487}">
      <tableStyleElement type="wholeTable" dxfId="183"/>
      <tableStyleElement type="headerRow" dxfId="182"/>
    </tableStyle>
    <tableStyle name="Venit" pivot="0" count="3" xr9:uid="{825B4685-2722-4E75-B3BD-CC0DF2E419FC}">
      <tableStyleElement type="wholeTable" dxfId="181"/>
      <tableStyleElement type="headerRow" dxfId="180"/>
      <tableStyleElement type="firstRowStripe" dxfId="179"/>
    </tableStyle>
  </tableStyles>
  <colors>
    <mruColors>
      <color rgb="FFF7F7F7"/>
      <color rgb="FFECBC1A"/>
      <color rgb="FFF5F5F5"/>
      <color rgb="FFFEFCF4"/>
      <color rgb="FFE7E98F"/>
    </mruColors>
  </colors>
  <extLst>
    <ext xmlns:x14="http://schemas.microsoft.com/office/spreadsheetml/2009/9/main" uri="{46F421CA-312F-682f-3DD2-61675219B42D}">
      <x14:dxfs count="8">
        <dxf>
          <font>
            <b/>
            <i val="0"/>
            <sz val="8"/>
            <color theme="0" tint="-0.24994659260841701"/>
            <name val="Arial"/>
            <family val="2"/>
            <charset val="238"/>
            <scheme val="none"/>
          </font>
          <fill>
            <patternFill patternType="solid">
              <fgColor auto="1"/>
              <bgColor theme="0" tint="-0.14996795556505021"/>
            </patternFill>
          </fill>
          <border>
            <left style="thin">
              <color theme="5"/>
            </left>
            <right style="thin">
              <color theme="5"/>
            </right>
            <top style="thin">
              <color theme="5"/>
            </top>
            <bottom style="thin">
              <color theme="5"/>
            </bottom>
            <vertical/>
            <horizontal/>
          </border>
        </dxf>
        <dxf>
          <font>
            <color theme="0" tint="-0.24994659260841701"/>
          </font>
          <fill>
            <patternFill>
              <bgColor theme="0" tint="-0.14996795556505021"/>
            </patternFill>
          </fill>
        </dxf>
        <dxf>
          <font>
            <b/>
            <i val="0"/>
            <sz val="8"/>
            <color theme="3"/>
            <name val="Arial"/>
            <family val="2"/>
            <charset val="238"/>
            <scheme val="none"/>
          </font>
          <fill>
            <patternFill patternType="solid">
              <fgColor auto="1"/>
              <bgColor theme="4" tint="0.79998168889431442"/>
            </patternFill>
          </fill>
          <border>
            <left style="thin">
              <color theme="5"/>
            </left>
            <right style="thin">
              <color theme="5"/>
            </right>
            <top style="thin">
              <color theme="5"/>
            </top>
            <bottom style="thin">
              <color theme="5"/>
            </bottom>
            <vertical/>
            <horizontal/>
          </border>
        </dxf>
        <dxf>
          <font>
            <color theme="3"/>
          </font>
          <fill>
            <patternFill>
              <bgColor theme="4" tint="0.79998168889431442"/>
            </patternFill>
          </fill>
        </dxf>
        <dxf>
          <font>
            <b/>
            <i val="0"/>
            <sz val="8"/>
            <color theme="0" tint="-0.24994659260841701"/>
            <name val="Arial"/>
            <family val="2"/>
            <charset val="238"/>
            <scheme val="none"/>
          </font>
          <fill>
            <patternFill patternType="solid">
              <fgColor theme="4" tint="0.79989013336588644"/>
              <bgColor theme="0" tint="-0.14996795556505021"/>
            </patternFill>
          </fill>
          <border>
            <left style="thin">
              <color theme="0"/>
            </left>
            <right style="thin">
              <color theme="0"/>
            </right>
            <top style="thin">
              <color theme="0"/>
            </top>
            <bottom style="thin">
              <color theme="0"/>
            </bottom>
            <vertical/>
            <horizontal/>
          </border>
        </dxf>
        <dxf>
          <font>
            <b/>
            <i val="0"/>
            <sz val="8"/>
            <color theme="1" tint="0.34998626667073579"/>
            <name val="Arial"/>
            <family val="2"/>
            <charset val="238"/>
            <scheme val="none"/>
          </font>
          <fill>
            <patternFill patternType="solid">
              <fgColor auto="1"/>
              <bgColor theme="4" tint="0.79998168889431442"/>
            </patternFill>
          </fill>
          <border>
            <left style="thin">
              <color theme="4"/>
            </left>
            <right style="thin">
              <color theme="4"/>
            </right>
            <top style="thin">
              <color theme="4"/>
            </top>
            <bottom style="thin">
              <color theme="4"/>
            </bottom>
            <vertical/>
            <horizontal/>
          </border>
        </dxf>
        <dxf>
          <font>
            <color theme="0" tint="-0.24994659260841701"/>
          </font>
          <fill>
            <patternFill patternType="solid">
              <fgColor rgb="FFFFFFFF"/>
              <bgColor theme="0" tint="-0.14996795556505021"/>
            </patternFill>
          </fill>
          <border>
            <left style="thin">
              <color theme="6"/>
            </left>
            <right style="thin">
              <color theme="6"/>
            </right>
            <top style="thin">
              <color theme="6"/>
            </top>
            <bottom style="thin">
              <color theme="6"/>
            </bottom>
            <vertical/>
            <horizontal/>
          </border>
        </dxf>
        <dxf>
          <font>
            <b/>
            <i val="0"/>
            <sz val="8"/>
            <color theme="1" tint="0.34998626667073579"/>
            <name val="Arial"/>
            <family val="2"/>
            <charset val="238"/>
            <scheme val="none"/>
          </font>
          <fill>
            <patternFill patternType="solid">
              <fgColor rgb="FFFFFFFF"/>
              <bgColor theme="0" tint="-0.14996795556505021"/>
            </patternFill>
          </fill>
          <border>
            <left style="thin">
              <color theme="6"/>
            </left>
            <right style="thin">
              <color theme="6"/>
            </right>
            <top style="thin">
              <color theme="6"/>
            </top>
            <bottom style="thin">
              <color theme="6"/>
            </bottom>
            <vertical/>
            <horizontal/>
          </border>
        </dxf>
      </x14:dxfs>
    </ext>
    <ext xmlns:x14="http://schemas.microsoft.com/office/spreadsheetml/2009/9/main" uri="{EB79DEF2-80B8-43e5-95BD-54CBDDF9020C}">
      <x14:slicerStyles defaultSlicerStyle="SlicerStyleLight1">
        <x14:slicerStyle name="Slicere buget gospodărie">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A0A4C193-F2C1-4fcb-8827-314CF55A85BB}">
      <x15:dxfs count="7">
        <dxf>
          <fill>
            <patternFill patternType="solid">
              <fgColor theme="4" tint="0.39997558519241921"/>
              <bgColor theme="4" tint="0.39997558519241921"/>
            </patternFill>
          </fill>
          <border>
            <vertical/>
            <horizontal/>
          </border>
        </dxf>
        <dxf>
          <fill>
            <gradientFill degree="90">
              <stop position="0">
                <color theme="0" tint="-0.14999847407452621"/>
              </stop>
              <stop position="1">
                <color theme="0" tint="-0.14999847407452621"/>
              </stop>
            </gradientFill>
          </fill>
          <border>
            <vertical/>
            <horizontal/>
          </border>
        </dxf>
        <dxf>
          <fill>
            <gradientFill degree="90">
              <stop position="0">
                <color theme="4" tint="0.59999389629810485"/>
              </stop>
              <stop position="1">
                <color theme="4"/>
              </stop>
            </gradientFill>
          </fill>
          <border>
            <vertical/>
            <horizontal/>
          </border>
        </dxf>
        <dxf>
          <font>
            <sz val="9"/>
            <color theme="1" tint="0.34998626667073579"/>
          </font>
          <border>
            <left/>
            <right/>
            <top/>
            <bottom/>
            <vertical/>
            <horizontal/>
          </border>
        </dxf>
        <dxf>
          <font>
            <sz val="9"/>
            <color theme="1" tint="0.34998626667073579"/>
          </font>
          <border>
            <left/>
            <right/>
            <top/>
            <bottom/>
            <vertical/>
            <horizontal/>
          </border>
        </dxf>
        <dxf>
          <font>
            <b/>
            <i val="0"/>
            <sz val="9"/>
            <color theme="1" tint="0.34998626667073579"/>
          </font>
          <border>
            <left/>
            <right/>
            <top/>
            <bottom/>
            <vertical/>
            <horizontal/>
          </border>
        </dxf>
        <dxf>
          <font>
            <b/>
            <i val="0"/>
            <sz val="10"/>
            <color theme="1" tint="0.34998626667073579"/>
          </font>
          <border>
            <left/>
            <right/>
            <top/>
            <bottom/>
            <vertical/>
            <horizontal/>
          </border>
        </dxf>
      </x15:dxfs>
    </ext>
    <ext xmlns:x15="http://schemas.microsoft.com/office/spreadsheetml/2010/11/main" uri="{9260A510-F301-46a8-8635-F512D64BE5F5}">
      <x15:timelineStyles defaultTimelineStyle="TimeSlicerStyleLight1">
        <x15:timelineStyle name="Cronologie buget semi lunar">
          <x15:timelineStyleElements>
            <x15:timelineStyleElement type="selectionLabel" dxfId="6"/>
            <x15:timelineStyleElement type="timeLevel" dxfId="5"/>
            <x15:timelineStyleElement type="periodLabel1" dxfId="4"/>
            <x15:timelineStyleElement type="periodLabel2" dxfId="3"/>
            <x15:timelineStyleElement type="selectedTimeBlock" dxfId="2"/>
            <x15:timelineStyleElement type="unselectedTimeBlock" dxfId="1"/>
            <x15:timelineStyleElement type="selectedTimeBlockSpace" dxfId="0"/>
          </x15:timelineStyleElements>
        </x15:timelineStyle>
      </x15:timelineStyles>
    </ext>
  </extLst>
</styleSheet>
</file>

<file path=xl/_rels/workbook.xml.rels>&#65279;<?xml version="1.0" encoding="utf-8"?><Relationships xmlns="http://schemas.openxmlformats.org/package/2006/relationships"><Relationship Type="http://schemas.microsoft.com/office/2007/relationships/slicerCache" Target="/xl/slicerCaches/slicerCache1.xml" Id="rId8" /><Relationship Type="http://schemas.openxmlformats.org/officeDocument/2006/relationships/sharedStrings" Target="/xl/sharedStrings.xml" Id="rId13" /><Relationship Type="http://schemas.openxmlformats.org/officeDocument/2006/relationships/worksheet" Target="/xl/worksheets/sheet31.xml" Id="rId3" /><Relationship Type="http://schemas.openxmlformats.org/officeDocument/2006/relationships/pivotCacheDefinition" Target="/xl/pivotCache/pivotCacheDefinition11.xml" Id="rId7" /><Relationship Type="http://schemas.openxmlformats.org/officeDocument/2006/relationships/styles" Target="/xl/styles.xml" Id="rId12" /><Relationship Type="http://schemas.openxmlformats.org/officeDocument/2006/relationships/customXml" Target="/customXml/item3.xml" Id="rId17" /><Relationship Type="http://schemas.openxmlformats.org/officeDocument/2006/relationships/worksheet" Target="/xl/worksheets/sheet22.xml" Id="rId2" /><Relationship Type="http://schemas.openxmlformats.org/officeDocument/2006/relationships/customXml" Target="/customXml/item22.xml" Id="rId16" /><Relationship Type="http://schemas.openxmlformats.org/officeDocument/2006/relationships/worksheet" Target="/xl/worksheets/sheet13.xml" Id="rId1" /><Relationship Type="http://schemas.openxmlformats.org/officeDocument/2006/relationships/worksheet" Target="/xl/worksheets/sheet64.xml" Id="rId6" /><Relationship Type="http://schemas.openxmlformats.org/officeDocument/2006/relationships/theme" Target="/xl/theme/theme11.xml" Id="rId11" /><Relationship Type="http://schemas.openxmlformats.org/officeDocument/2006/relationships/worksheet" Target="/xl/worksheets/sheet55.xml" Id="rId5" /><Relationship Type="http://schemas.openxmlformats.org/officeDocument/2006/relationships/customXml" Target="/customXml/item13.xml" Id="rId15" /><Relationship Type="http://schemas.microsoft.com/office/2011/relationships/timelineCache" Target="/xl/timelineCaches/timelineCache1.xml" Id="rId10" /><Relationship Type="http://schemas.openxmlformats.org/officeDocument/2006/relationships/worksheet" Target="/xl/worksheets/sheet46.xml" Id="rId4" /><Relationship Type="http://schemas.microsoft.com/office/2007/relationships/slicerCache" Target="/xl/slicerCaches/slicerCache22.xml" Id="rId9" /><Relationship Type="http://schemas.openxmlformats.org/officeDocument/2006/relationships/calcChain" Target="/xl/calcChain.xml" Id="rId14" /></Relationships>
</file>

<file path=xl/charts/_rels/chart12.xml.rels>&#65279;<?xml version="1.0" encoding="utf-8"?><Relationships xmlns="http://schemas.openxmlformats.org/package/2006/relationships"><Relationship Type="http://schemas.microsoft.com/office/2011/relationships/chartColorStyle" Target="/xl/charts/colors12.xml" Id="rId2" /><Relationship Type="http://schemas.microsoft.com/office/2011/relationships/chartStyle" Target="/xl/charts/style12.xml" Id="rId1" /></Relationships>
</file>

<file path=xl/charts/_rels/chart21.xml.rels>&#65279;<?xml version="1.0" encoding="utf-8"?><Relationships xmlns="http://schemas.openxmlformats.org/package/2006/relationships"><Relationship Type="http://schemas.microsoft.com/office/2011/relationships/chartColorStyle" Target="/xl/charts/colors2.xml" Id="rId2" /><Relationship Type="http://schemas.microsoft.com/office/2011/relationships/chartStyle" Target="/xl/charts/style2.xml" Id="rId1" /></Relationships>
</file>

<file path=xl/charts/_rels/chart33.xml.rels>&#65279;<?xml version="1.0" encoding="utf-8"?><Relationships xmlns="http://schemas.openxmlformats.org/package/2006/relationships"><Relationship Type="http://schemas.microsoft.com/office/2011/relationships/chartColorStyle" Target="/xl/charts/colors33.xml" Id="rId2" /><Relationship Type="http://schemas.microsoft.com/office/2011/relationships/chartStyle" Target="/xl/charts/style33.xml" Id="rId1"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4.5341919618460902E-2"/>
          <c:y val="0"/>
          <c:w val="0.90931616076307797"/>
          <c:h val="0.80235001801069095"/>
        </c:manualLayout>
      </c:layout>
      <c:barChart>
        <c:barDir val="bar"/>
        <c:grouping val="stacked"/>
        <c:varyColors val="0"/>
        <c:ser>
          <c:idx val="0"/>
          <c:order val="0"/>
          <c:tx>
            <c:strRef>
              <c:f>'Tablou de bord'!$B$3</c:f>
              <c:strCache>
                <c:ptCount val="1"/>
                <c:pt idx="0">
                  <c:v>TOTALURI LUNARE</c:v>
                </c:pt>
              </c:strCache>
            </c:strRef>
          </c:tx>
          <c:spPr>
            <a:solidFill>
              <a:schemeClr val="dk1">
                <a:tint val="88500"/>
                <a:alpha val="70000"/>
              </a:schemeClr>
            </a:solidFill>
            <a:ln>
              <a:noFill/>
            </a:ln>
            <a:effectLst/>
          </c:spPr>
          <c:invertIfNegative val="0"/>
          <c:dPt>
            <c:idx val="0"/>
            <c:invertIfNegative val="0"/>
            <c:bubble3D val="0"/>
            <c:spPr>
              <a:solidFill>
                <a:schemeClr val="bg1"/>
              </a:solidFill>
              <a:ln>
                <a:noFill/>
              </a:ln>
              <a:effectLst/>
            </c:spPr>
            <c:extLst>
              <c:ext xmlns:c16="http://schemas.microsoft.com/office/drawing/2014/chart" uri="{C3380CC4-5D6E-409C-BE32-E72D297353CC}">
                <c16:uniqueId val="{00000001-6A13-4EC3-9B00-29EEAEB2F423}"/>
              </c:ext>
            </c:extLst>
          </c:dPt>
          <c:dPt>
            <c:idx val="1"/>
            <c:invertIfNegative val="0"/>
            <c:bubble3D val="0"/>
            <c:spPr>
              <a:solidFill>
                <a:schemeClr val="bg1"/>
              </a:solidFill>
              <a:ln>
                <a:noFill/>
              </a:ln>
              <a:effectLst/>
            </c:spPr>
            <c:extLst>
              <c:ext xmlns:c16="http://schemas.microsoft.com/office/drawing/2014/chart" uri="{C3380CC4-5D6E-409C-BE32-E72D297353CC}">
                <c16:uniqueId val="{00000003-6A13-4EC3-9B00-29EEAEB2F423}"/>
              </c:ext>
            </c:extLst>
          </c:dPt>
          <c:dLbls>
            <c:dLbl>
              <c:idx val="0"/>
              <c:tx>
                <c:strRef>
                  <c:f>'Tablou de bord'!$D$4</c:f>
                  <c:strCache>
                    <c:ptCount val="1"/>
                    <c:pt idx="0">
                      <c:v>0 lei</c:v>
                    </c:pt>
                  </c:strCache>
                </c:strRef>
              </c:tx>
              <c:numFmt formatCode="#,##0\ &quot;lei&quot;"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o-RO"/>
                </a:p>
              </c:txPr>
              <c:dLblPos val="inBase"/>
              <c:showLegendKey val="0"/>
              <c:showVal val="1"/>
              <c:showCatName val="0"/>
              <c:showSerName val="0"/>
              <c:showPercent val="0"/>
              <c:showBubbleSize val="0"/>
              <c:extLst>
                <c:ext xmlns:c15="http://schemas.microsoft.com/office/drawing/2012/chart" uri="{CE6537A1-D6FC-4f65-9D91-7224C49458BB}">
                  <c15:dlblFieldTable>
                    <c15:dlblFTEntry>
                      <c15:txfldGUID>{AF4AB487-1308-42FE-A4F0-2664B8E9F4B6}</c15:txfldGUID>
                      <c15:f>'Tablou de bord'!$D$4</c15:f>
                      <c15:dlblFieldTableCache>
                        <c:ptCount val="1"/>
                        <c:pt idx="0">
                          <c:v>0 lei</c:v>
                        </c:pt>
                      </c15:dlblFieldTableCache>
                    </c15:dlblFTEntry>
                  </c15:dlblFieldTable>
                  <c15:showDataLabelsRange val="0"/>
                </c:ext>
                <c:ext xmlns:c16="http://schemas.microsoft.com/office/drawing/2014/chart" uri="{C3380CC4-5D6E-409C-BE32-E72D297353CC}">
                  <c16:uniqueId val="{00000001-6A13-4EC3-9B00-29EEAEB2F423}"/>
                </c:ext>
              </c:extLst>
            </c:dLbl>
            <c:dLbl>
              <c:idx val="1"/>
              <c:tx>
                <c:strRef>
                  <c:f>'Tablou de bord'!$D$5</c:f>
                  <c:strCache>
                    <c:ptCount val="1"/>
                    <c:pt idx="0">
                      <c:v>0 lei</c:v>
                    </c:pt>
                  </c:strCache>
                </c:strRef>
              </c:tx>
              <c:numFmt formatCode="#,##0\ &quot;lei&quot;"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o-RO"/>
                </a:p>
              </c:txPr>
              <c:dLblPos val="inBase"/>
              <c:showLegendKey val="0"/>
              <c:showVal val="1"/>
              <c:showCatName val="0"/>
              <c:showSerName val="0"/>
              <c:showPercent val="0"/>
              <c:showBubbleSize val="0"/>
              <c:extLst>
                <c:ext xmlns:c15="http://schemas.microsoft.com/office/drawing/2012/chart" uri="{CE6537A1-D6FC-4f65-9D91-7224C49458BB}">
                  <c15:dlblFieldTable>
                    <c15:dlblFTEntry>
                      <c15:txfldGUID>{D62DFBCA-18F0-4973-B457-3E67E985767B}</c15:txfldGUID>
                      <c15:f>'Tablou de bord'!$D$5</c15:f>
                      <c15:dlblFieldTableCache>
                        <c:ptCount val="1"/>
                        <c:pt idx="0">
                          <c:v>0 lei</c:v>
                        </c:pt>
                      </c15:dlblFieldTableCache>
                    </c15:dlblFTEntry>
                  </c15:dlblFieldTable>
                  <c15:showDataLabelsRange val="0"/>
                </c:ext>
                <c:ext xmlns:c16="http://schemas.microsoft.com/office/drawing/2014/chart" uri="{C3380CC4-5D6E-409C-BE32-E72D297353CC}">
                  <c16:uniqueId val="{00000003-6A13-4EC3-9B00-29EEAEB2F423}"/>
                </c:ext>
              </c:extLst>
            </c:dLbl>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o-R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'Tablou de bord'!$B$4:$B$5</c:f>
              <c:strCache>
                <c:ptCount val="2"/>
                <c:pt idx="0">
                  <c:v>VENIT</c:v>
                </c:pt>
                <c:pt idx="1">
                  <c:v>CHELTUIELI</c:v>
                </c:pt>
              </c:strCache>
            </c:strRef>
          </c:cat>
          <c:val>
            <c:numRef>
              <c:f>'Tablou de bord'!$D$4:$D$5</c:f>
              <c:numCache>
                <c:formatCode>#,##0\ "lei"</c:formatCode>
                <c:ptCount val="2"/>
                <c:pt idx="0">
                  <c:v>0</c:v>
                </c:pt>
                <c:pt idx="1">
                  <c:v>0</c:v>
                </c:pt>
              </c:numCache>
            </c:numRef>
          </c:val>
          <c:extLst>
            <c:ext xmlns:c16="http://schemas.microsoft.com/office/drawing/2014/chart" uri="{C3380CC4-5D6E-409C-BE32-E72D297353CC}">
              <c16:uniqueId val="{00000004-6A13-4EC3-9B00-29EEAEB2F423}"/>
            </c:ext>
          </c:extLst>
        </c:ser>
        <c:dLbls>
          <c:dLblPos val="inBase"/>
          <c:showLegendKey val="0"/>
          <c:showVal val="1"/>
          <c:showCatName val="0"/>
          <c:showSerName val="0"/>
          <c:showPercent val="0"/>
          <c:showBubbleSize val="0"/>
        </c:dLbls>
        <c:gapWidth val="50"/>
        <c:overlap val="100"/>
        <c:axId val="-1860767168"/>
        <c:axId val="-1860764416"/>
      </c:barChart>
      <c:catAx>
        <c:axId val="-1860767168"/>
        <c:scaling>
          <c:orientation val="minMax"/>
        </c:scaling>
        <c:delete val="1"/>
        <c:axPos val="l"/>
        <c:numFmt formatCode="General" sourceLinked="0"/>
        <c:majorTickMark val="none"/>
        <c:minorTickMark val="none"/>
        <c:tickLblPos val="nextTo"/>
        <c:crossAx val="-1860764416"/>
        <c:crosses val="autoZero"/>
        <c:auto val="1"/>
        <c:lblAlgn val="ctr"/>
        <c:lblOffset val="100"/>
        <c:noMultiLvlLbl val="0"/>
      </c:catAx>
      <c:valAx>
        <c:axId val="-1860764416"/>
        <c:scaling>
          <c:orientation val="minMax"/>
        </c:scaling>
        <c:delete val="0"/>
        <c:axPos val="b"/>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quot;lei&quot;" sourceLinked="0"/>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ro-RO"/>
          </a:p>
        </c:txPr>
        <c:crossAx val="-186076716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ro-R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3.73988456500738E-2"/>
          <c:y val="8.7619215119552705E-3"/>
          <c:w val="0.88491656019730502"/>
          <c:h val="0.861900469704318"/>
        </c:manualLayout>
      </c:layout>
      <c:barChart>
        <c:barDir val="bar"/>
        <c:grouping val="stacked"/>
        <c:varyColors val="0"/>
        <c:ser>
          <c:idx val="0"/>
          <c:order val="0"/>
          <c:tx>
            <c:strRef>
              <c:f>'Tablou de bord'!$I$3</c:f>
              <c:strCache>
                <c:ptCount val="1"/>
                <c:pt idx="0">
                  <c:v>TOTALURI ANUALE</c:v>
                </c:pt>
              </c:strCache>
            </c:strRef>
          </c:tx>
          <c:spPr>
            <a:solidFill>
              <a:schemeClr val="bg1"/>
            </a:solidFill>
            <a:ln>
              <a:noFill/>
            </a:ln>
            <a:effectLst/>
          </c:spPr>
          <c:invertIfNegative val="0"/>
          <c:dPt>
            <c:idx val="0"/>
            <c:invertIfNegative val="0"/>
            <c:bubble3D val="0"/>
            <c:extLst>
              <c:ext xmlns:c16="http://schemas.microsoft.com/office/drawing/2014/chart" uri="{C3380CC4-5D6E-409C-BE32-E72D297353CC}">
                <c16:uniqueId val="{00000001-E547-40B9-8668-D8C6190539C6}"/>
              </c:ext>
            </c:extLst>
          </c:dPt>
          <c:dPt>
            <c:idx val="1"/>
            <c:invertIfNegative val="0"/>
            <c:bubble3D val="0"/>
            <c:extLst>
              <c:ext xmlns:c16="http://schemas.microsoft.com/office/drawing/2014/chart" uri="{C3380CC4-5D6E-409C-BE32-E72D297353CC}">
                <c16:uniqueId val="{00000003-E547-40B9-8668-D8C6190539C6}"/>
              </c:ext>
            </c:extLst>
          </c:dPt>
          <c:dLbls>
            <c:dLbl>
              <c:idx val="0"/>
              <c:tx>
                <c:strRef>
                  <c:f>'Tablou de bord'!$L$4</c:f>
                  <c:strCache>
                    <c:ptCount val="1"/>
                    <c:pt idx="0">
                      <c:v>10.742 lei</c:v>
                    </c:pt>
                  </c:strCache>
                </c:strRef>
              </c:tx>
              <c:dLblPos val="inBase"/>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{392C1B7B-F11E-4897-B1F6-D538DC7D7416}</c15:txfldGUID>
                      <c15:f>'Tablou de bord'!$L$4</c15:f>
                      <c15:dlblFieldTableCache>
                        <c:ptCount val="1"/>
                        <c:pt idx="0">
                          <c:v>10.742 lei</c:v>
                        </c:pt>
                      </c15:dlblFieldTableCache>
                    </c15:dlblFTEntry>
                  </c15:dlblFieldTable>
                  <c15:showDataLabelsRange val="0"/>
                </c:ext>
                <c:ext xmlns:c16="http://schemas.microsoft.com/office/drawing/2014/chart" uri="{C3380CC4-5D6E-409C-BE32-E72D297353CC}">
                  <c16:uniqueId val="{00000001-E547-40B9-8668-D8C6190539C6}"/>
                </c:ext>
              </c:extLst>
            </c:dLbl>
            <c:dLbl>
              <c:idx val="1"/>
              <c:tx>
                <c:strRef>
                  <c:f>'Tablou de bord'!$L$5</c:f>
                  <c:strCache>
                    <c:ptCount val="1"/>
                    <c:pt idx="0">
                      <c:v>13.200 lei</c:v>
                    </c:pt>
                  </c:strCache>
                </c:strRef>
              </c:tx>
              <c:dLblPos val="inBase"/>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{3B83043D-7B25-45ED-AF41-717F6C352BF0}</c15:txfldGUID>
                      <c15:f>'Tablou de bord'!$L$5</c15:f>
                      <c15:dlblFieldTableCache>
                        <c:ptCount val="1"/>
                        <c:pt idx="0">
                          <c:v>13.200 lei</c:v>
                        </c:pt>
                      </c15:dlblFieldTableCache>
                    </c15:dlblFTEntry>
                  </c15:dlblFieldTable>
                  <c15:showDataLabelsRange val="0"/>
                </c:ext>
                <c:ext xmlns:c16="http://schemas.microsoft.com/office/drawing/2014/chart" uri="{C3380CC4-5D6E-409C-BE32-E72D297353CC}">
                  <c16:uniqueId val="{00000003-E547-40B9-8668-D8C6190539C6}"/>
                </c:ext>
              </c:extLst>
            </c:dLbl>
            <c:numFmt formatCode="#,##0\ &quot;lei&quot;"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o-RO"/>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'Tablou de bord'!$I$4:$J$5</c:f>
              <c:strCache>
                <c:ptCount val="2"/>
                <c:pt idx="0">
                  <c:v>VENIT</c:v>
                </c:pt>
                <c:pt idx="1">
                  <c:v>CHELTUIELI</c:v>
                </c:pt>
              </c:strCache>
            </c:strRef>
          </c:cat>
          <c:val>
            <c:numRef>
              <c:f>'Tablou de bord'!$L$4:$L$5</c:f>
              <c:numCache>
                <c:formatCode>#,##0\ "lei"</c:formatCode>
                <c:ptCount val="2"/>
                <c:pt idx="0">
                  <c:v>10742</c:v>
                </c:pt>
                <c:pt idx="1">
                  <c:v>13200</c:v>
                </c:pt>
              </c:numCache>
            </c:numRef>
          </c:val>
          <c:extLst>
            <c:ext xmlns:c16="http://schemas.microsoft.com/office/drawing/2014/chart" uri="{C3380CC4-5D6E-409C-BE32-E72D297353CC}">
              <c16:uniqueId val="{00000004-E547-40B9-8668-D8C6190539C6}"/>
            </c:ext>
          </c:extLst>
        </c:ser>
        <c:dLbls>
          <c:dLblPos val="inBase"/>
          <c:showLegendKey val="0"/>
          <c:showVal val="1"/>
          <c:showCatName val="0"/>
          <c:showSerName val="0"/>
          <c:showPercent val="0"/>
          <c:showBubbleSize val="0"/>
        </c:dLbls>
        <c:gapWidth val="50"/>
        <c:overlap val="100"/>
        <c:axId val="-1860741872"/>
        <c:axId val="-1860739120"/>
      </c:barChart>
      <c:catAx>
        <c:axId val="-1860741872"/>
        <c:scaling>
          <c:orientation val="minMax"/>
        </c:scaling>
        <c:delete val="1"/>
        <c:axPos val="l"/>
        <c:numFmt formatCode="General" sourceLinked="0"/>
        <c:majorTickMark val="none"/>
        <c:minorTickMark val="none"/>
        <c:tickLblPos val="nextTo"/>
        <c:crossAx val="-1860739120"/>
        <c:crosses val="autoZero"/>
        <c:auto val="1"/>
        <c:lblAlgn val="ctr"/>
        <c:lblOffset val="100"/>
        <c:noMultiLvlLbl val="0"/>
      </c:catAx>
      <c:valAx>
        <c:axId val="-1860739120"/>
        <c:scaling>
          <c:orientation val="minMax"/>
        </c:scaling>
        <c:delete val="0"/>
        <c:axPos val="b"/>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quot;lei&quot;" sourceLinked="0"/>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ro-RO"/>
          </a:p>
        </c:txPr>
        <c:crossAx val="-186074187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ro-R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05"/>
    </mc:Choice>
    <mc:Fallback>
      <c:style val="5"/>
    </mc:Fallback>
  </mc:AlternateContent>
  <c:pivotSource>
    <c:name>[Office_65244204_TF03428919_Win32.xltx]PivotTable categorie!TotaluriCategorie</c:name>
    <c:fmtId val="2"/>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1"/>
          <c:showCatName val="1"/>
          <c:showSerName val="0"/>
          <c:showPercent val="0"/>
          <c:showBubbleSize val="0"/>
          <c:separator>
</c:separator>
          <c:extLst>
            <c:ext xmlns:c15="http://schemas.microsoft.com/office/drawing/2012/chart" uri="{CE6537A1-D6FC-4f65-9D91-7224C49458BB}"/>
          </c:extLst>
        </c:dLbl>
      </c:pivotFmt>
      <c:pivotFmt>
        <c:idx val="2"/>
        <c:dLbl>
          <c:idx val="0"/>
          <c:layout>
            <c:manualLayout>
              <c:x val="0.101993131563412"/>
              <c:y val="-0.15701099299208399"/>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3"/>
        <c:dLbl>
          <c:idx val="0"/>
          <c:layout>
            <c:manualLayout>
              <c:x val="-9.4295536728437296E-2"/>
              <c:y val="-0.146425982228573"/>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4"/>
        <c:dLbl>
          <c:idx val="0"/>
          <c:layout>
            <c:manualLayout>
              <c:x val="-0.128934713485823"/>
              <c:y val="-0.132312634543891"/>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5"/>
        <c:dLbl>
          <c:idx val="0"/>
          <c:layout>
            <c:manualLayout>
              <c:x val="0.272008522991182"/>
              <c:y val="9.9935381064485407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2621776556399"/>
                  <c:h val="5.3142032647118101E-2"/>
                </c:manualLayout>
              </c15:layout>
            </c:ext>
          </c:extLst>
        </c:dLbl>
      </c:pivotFmt>
      <c:pivotFmt>
        <c:idx val="6"/>
        <c:dLbl>
          <c:idx val="0"/>
          <c:layout>
            <c:manualLayout>
              <c:x val="-0.203986263126824"/>
              <c:y val="-0.109378444556283"/>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7"/>
        <c:dLbl>
          <c:idx val="0"/>
          <c:layout>
            <c:manualLayout>
              <c:x val="-0.138234256600233"/>
              <c:y val="-7.0566738423408507E-2"/>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8"/>
        <c:dLbl>
          <c:idx val="0"/>
          <c:layout>
            <c:manualLayout>
              <c:x val="-2.8865980631154298E-2"/>
              <c:y val="-0.15524682453149899"/>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9"/>
        <c:dLbl>
          <c:idx val="0"/>
          <c:layout>
            <c:manualLayout>
              <c:x val="0.19821306700059299"/>
              <c:y val="-8.4680086108090205E-2"/>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10"/>
      </c:pivotFmt>
      <c:pivotFmt>
        <c:idx val="11"/>
      </c:pivotFmt>
      <c:pivotFmt>
        <c:idx val="12"/>
      </c:pivotFmt>
      <c:pivotFmt>
        <c:idx val="13"/>
      </c:pivotFmt>
      <c:pivotFmt>
        <c:idx val="14"/>
      </c:pivotFmt>
      <c:pivotFmt>
        <c:idx val="15"/>
        <c:dLbl>
          <c:idx val="0"/>
          <c:layout>
            <c:manualLayout>
              <c:x val="0.272008522991182"/>
              <c:y val="9.9935381064485407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2621776556399"/>
                  <c:h val="5.3142032647118101E-2"/>
                </c:manualLayout>
              </c15:layout>
            </c:ext>
          </c:extLst>
        </c:dLbl>
      </c:pivotFmt>
      <c:pivotFmt>
        <c:idx val="16"/>
      </c:pivotFmt>
      <c:pivotFmt>
        <c:idx val="17"/>
      </c:pivotFmt>
      <c:pivotFmt>
        <c:idx val="18"/>
      </c:pivotFmt>
      <c:pivotFmt>
        <c:idx val="19"/>
      </c:pivotFmt>
      <c:pivotFmt>
        <c:idx val="20"/>
        <c:dLbl>
          <c:idx val="0"/>
          <c:showLegendKey val="1"/>
          <c:showVal val="1"/>
          <c:showCatName val="1"/>
          <c:showSerName val="1"/>
          <c:showPercent val="1"/>
          <c:showBubbleSize val="1"/>
          <c:extLst>
            <c:ext xmlns:c15="http://schemas.microsoft.com/office/drawing/2012/chart" uri="{CE6537A1-D6FC-4f65-9D91-7224C49458BB}"/>
          </c:extLst>
        </c:dLbl>
      </c:pivotFmt>
      <c:pivotFmt>
        <c:idx val="21"/>
        <c:dLbl>
          <c:idx val="0"/>
          <c:showLegendKey val="0"/>
          <c:showVal val="1"/>
          <c:showCatName val="1"/>
          <c:showSerName val="0"/>
          <c:showPercent val="0"/>
          <c:showBubbleSize val="1"/>
          <c:extLst>
            <c:ext xmlns:c15="http://schemas.microsoft.com/office/drawing/2012/chart" uri="{CE6537A1-D6FC-4f65-9D91-7224C49458BB}"/>
          </c:extLst>
        </c:dLbl>
      </c:pivotFmt>
      <c:pivotFmt>
        <c:idx val="22"/>
        <c:dLbl>
          <c:idx val="0"/>
          <c:layout>
            <c:manualLayout>
              <c:x val="0.272008522991182"/>
              <c:y val="9.9935381064485407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2621776556399"/>
                  <c:h val="5.3142032647118101E-2"/>
                </c:manualLayout>
              </c15:layout>
            </c:ext>
          </c:extLst>
        </c:dLbl>
      </c:pivotFmt>
      <c:pivotFmt>
        <c:idx val="23"/>
        <c:dLbl>
          <c:idx val="0"/>
          <c:showLegendKey val="1"/>
          <c:showVal val="1"/>
          <c:showCatName val="1"/>
          <c:showSerName val="0"/>
          <c:showPercent val="0"/>
          <c:showBubbleSize val="1"/>
          <c:separator> </c:separator>
          <c:extLst>
            <c:ext xmlns:c15="http://schemas.microsoft.com/office/drawing/2012/chart" uri="{CE6537A1-D6FC-4f65-9D91-7224C49458BB}"/>
          </c:extLst>
        </c:dLbl>
      </c:pivotFmt>
      <c:pivotFmt>
        <c:idx val="24"/>
        <c:dLbl>
          <c:idx val="0"/>
          <c:layout>
            <c:manualLayout>
              <c:x val="-0.16753559223738601"/>
              <c:y val="-5.1160885356971102E-2"/>
            </c:manualLayout>
          </c:layout>
          <c:showLegendKey val="1"/>
          <c:showVal val="1"/>
          <c:showCatName val="1"/>
          <c:showSerName val="0"/>
          <c:showPercent val="0"/>
          <c:showBubbleSize val="1"/>
          <c:separator> </c:separator>
          <c:extLst>
            <c:ext xmlns:c15="http://schemas.microsoft.com/office/drawing/2012/chart" uri="{CE6537A1-D6FC-4f65-9D91-7224C49458BB}"/>
          </c:extLst>
        </c:dLbl>
      </c:pivotFmt>
      <c:pivotFmt>
        <c:idx val="25"/>
        <c:dLbl>
          <c:idx val="0"/>
          <c:layout>
            <c:manualLayout>
              <c:x val="-0.198957482871196"/>
              <c:y val="-8.7326338798968006E-2"/>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8.5725494683922404E-2"/>
                  <c:h val="7.01625076974004E-2"/>
                </c:manualLayout>
              </c15:layout>
            </c:ext>
          </c:extLst>
        </c:dLbl>
      </c:pivotFmt>
      <c:pivotFmt>
        <c:idx val="26"/>
        <c:dLbl>
          <c:idx val="0"/>
          <c:layout>
            <c:manualLayout>
              <c:x val="-0.114458165821653"/>
              <c:y val="-0.13319471877418301"/>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7.6676869893673602E-2"/>
                  <c:h val="6.6634170776229906E-2"/>
                </c:manualLayout>
              </c15:layout>
            </c:ext>
          </c:extLst>
        </c:dLbl>
      </c:pivotFmt>
      <c:pivotFmt>
        <c:idx val="27"/>
        <c:dLbl>
          <c:idx val="0"/>
          <c:layout>
            <c:manualLayout>
              <c:x val="-7.0672156077799406E-2"/>
              <c:y val="-0.108496360325991"/>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0.140025469557926"/>
                  <c:h val="6.6634170776229906E-2"/>
                </c:manualLayout>
              </c15:layout>
            </c:ext>
          </c:extLst>
        </c:dLbl>
      </c:pivotFmt>
      <c:pivotFmt>
        <c:idx val="28"/>
        <c:dLbl>
          <c:idx val="0"/>
          <c:layout>
            <c:manualLayout>
              <c:x val="0.111385463383488"/>
              <c:y val="-0.10496802340482"/>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0.13852903927603299"/>
                  <c:h val="7.3690844618570797E-2"/>
                </c:manualLayout>
              </c15:layout>
            </c:ext>
          </c:extLst>
        </c:dLbl>
      </c:pivotFmt>
      <c:pivotFmt>
        <c:idx val="29"/>
        <c:dLbl>
          <c:idx val="0"/>
          <c:layout>
            <c:manualLayout>
              <c:x val="-1.30589853622021E-2"/>
              <c:y val="-0.112906781477454"/>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9.3130586587363506E-2"/>
                  <c:h val="6.8398339236815195E-2"/>
                </c:manualLayout>
              </c15:layout>
            </c:ext>
          </c:extLst>
        </c:dLbl>
      </c:pivotFmt>
      <c:pivotFmt>
        <c:idx val="30"/>
        <c:dLbl>
          <c:idx val="0"/>
          <c:layout>
            <c:manualLayout>
              <c:x val="0.192044023357861"/>
              <c:y val="-5.8217628654763202E-2"/>
            </c:manualLayout>
          </c:layout>
          <c:showLegendKey val="0"/>
          <c:showVal val="1"/>
          <c:showCatName val="1"/>
          <c:showSerName val="0"/>
          <c:showPercent val="0"/>
          <c:showBubbleSize val="1"/>
          <c:separator> </c:separator>
          <c:extLst>
            <c:ext xmlns:c15="http://schemas.microsoft.com/office/drawing/2012/chart" uri="{CE6537A1-D6FC-4f65-9D91-7224C49458BB}">
              <c15:layout>
                <c:manualLayout>
                  <c:w val="7.7140678600284798E-2"/>
                  <c:h val="6.4870002315644701E-2"/>
                </c:manualLayout>
              </c15:layout>
            </c:ext>
          </c:extLst>
        </c:dLbl>
      </c:pivotFmt>
      <c:pivotFmt>
        <c:idx val="31"/>
        <c:dLbl>
          <c:idx val="0"/>
          <c:showLegendKey val="1"/>
          <c:showVal val="1"/>
          <c:showCatName val="1"/>
          <c:showSerName val="0"/>
          <c:showPercent val="0"/>
          <c:showBubbleSize val="1"/>
          <c:separator> </c:separator>
          <c:extLst>
            <c:ext xmlns:c15="http://schemas.microsoft.com/office/drawing/2012/chart" uri="{CE6537A1-D6FC-4f65-9D91-7224C49458BB}"/>
          </c:extLst>
        </c:dLbl>
      </c:pivotFmt>
      <c:pivotFmt>
        <c:idx val="32"/>
        <c:dLbl>
          <c:idx val="0"/>
          <c:layout>
            <c:manualLayout>
              <c:x val="0.272008522991182"/>
              <c:y val="9.9935381064485407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2621776556399"/>
                  <c:h val="5.3142032647118101E-2"/>
                </c:manualLayout>
              </c15:layout>
            </c:ext>
          </c:extLst>
        </c:dLbl>
      </c:pivotFmt>
      <c:pivotFmt>
        <c:idx val="33"/>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ro-RO"/>
            </a:p>
          </c:txPr>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1">
              <a:lumMod val="40000"/>
              <a:lumOff val="60000"/>
            </a:schemeClr>
          </a:solidFill>
          <a:ln>
            <a:noFill/>
          </a:ln>
          <a:effectLst/>
        </c:spPr>
        <c:dLbl>
          <c:idx val="0"/>
          <c:layout>
            <c:manualLayout>
              <c:x val="3.1152647975077313E-3"/>
              <c:y val="-3.5724537933341141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ro-RO"/>
            </a:p>
          </c:txPr>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1">
              <a:lumMod val="60000"/>
              <a:lumOff val="40000"/>
            </a:schemeClr>
          </a:solidFill>
          <a:ln>
            <a:noFill/>
          </a:ln>
          <a:effectLst/>
        </c:spPr>
      </c:pivotFmt>
      <c:pivotFmt>
        <c:idx val="36"/>
        <c:spPr>
          <a:solidFill>
            <a:schemeClr val="accent3">
              <a:tint val="72000"/>
            </a:schemeClr>
          </a:solidFill>
          <a:ln>
            <a:noFill/>
          </a:ln>
          <a:effectLst/>
        </c:spPr>
      </c:pivotFmt>
      <c:pivotFmt>
        <c:idx val="37"/>
        <c:spPr>
          <a:solidFill>
            <a:schemeClr val="accent3">
              <a:tint val="86000"/>
            </a:schemeClr>
          </a:solidFill>
          <a:ln>
            <a:noFill/>
          </a:ln>
          <a:effectLst/>
        </c:spPr>
      </c:pivotFmt>
      <c:pivotFmt>
        <c:idx val="38"/>
        <c:spPr>
          <a:solidFill>
            <a:schemeClr val="accent3"/>
          </a:solidFill>
          <a:ln>
            <a:noFill/>
          </a:ln>
          <a:effectLst/>
        </c:spPr>
      </c:pivotFmt>
      <c:pivotFmt>
        <c:idx val="39"/>
        <c:spPr>
          <a:solidFill>
            <a:schemeClr val="accent3">
              <a:shade val="86000"/>
            </a:schemeClr>
          </a:solidFill>
          <a:ln>
            <a:noFill/>
          </a:ln>
          <a:effectLst/>
        </c:spPr>
      </c:pivotFmt>
      <c:pivotFmt>
        <c:idx val="40"/>
        <c:spPr>
          <a:solidFill>
            <a:srgbClr val="E7E98F"/>
          </a:solidFill>
          <a:ln>
            <a:noFill/>
          </a:ln>
          <a:effectLst/>
        </c:spPr>
      </c:pivotFmt>
      <c:pivotFmt>
        <c:idx val="41"/>
        <c:spPr>
          <a:solidFill>
            <a:schemeClr val="accent6">
              <a:lumMod val="75000"/>
            </a:schemeClr>
          </a:solidFill>
          <a:ln>
            <a:noFill/>
          </a:ln>
          <a:effectLst/>
        </c:spPr>
        <c:dLbl>
          <c:idx val="0"/>
          <c:layout>
            <c:manualLayout>
              <c:x val="-1.5576323987538998E-2"/>
              <c:y val="-2.6793403450005832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ro-RO"/>
            </a:p>
          </c:txPr>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3">
              <a:lumMod val="75000"/>
            </a:schemeClr>
          </a:solidFill>
          <a:ln>
            <a:noFill/>
          </a:ln>
          <a:effectLst/>
        </c:spPr>
      </c:pivotFmt>
      <c:pivotFmt>
        <c:idx val="43"/>
        <c:spPr>
          <a:solidFill>
            <a:schemeClr val="accent3"/>
          </a:solidFill>
          <a:ln>
            <a:noFill/>
          </a:ln>
          <a:effectLst/>
        </c:spPr>
        <c:marker>
          <c:symbol val="none"/>
        </c:marker>
        <c:dLbl>
          <c:idx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ro-RO"/>
            </a:p>
          </c:txPr>
          <c:showLegendKey val="0"/>
          <c:showVal val="1"/>
          <c:showCatName val="0"/>
          <c:showSerName val="0"/>
          <c:showPercent val="0"/>
          <c:showBubbleSize val="0"/>
          <c:extLst>
            <c:ext xmlns:c15="http://schemas.microsoft.com/office/drawing/2012/chart" uri="{CE6537A1-D6FC-4f65-9D91-7224C49458BB}"/>
          </c:extLst>
        </c:dLbl>
      </c:pivotFmt>
      <c:pivotFmt>
        <c:idx val="44"/>
        <c:spPr>
          <a:solidFill>
            <a:schemeClr val="accent1">
              <a:lumMod val="40000"/>
              <a:lumOff val="60000"/>
            </a:schemeClr>
          </a:solidFill>
          <a:ln>
            <a:noFill/>
          </a:ln>
          <a:effectLst/>
        </c:spPr>
        <c:dLbl>
          <c:idx val="0"/>
          <c:layout>
            <c:manualLayout>
              <c:x val="3.1152647975077313E-3"/>
              <c:y val="-3.5724537933341141E-2"/>
            </c:manualLayout>
          </c:layout>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ro-RO"/>
            </a:p>
          </c:txPr>
          <c:showLegendKey val="0"/>
          <c:showVal val="1"/>
          <c:showCatName val="0"/>
          <c:showSerName val="0"/>
          <c:showPercent val="0"/>
          <c:showBubbleSize val="0"/>
          <c:extLst>
            <c:ext xmlns:c15="http://schemas.microsoft.com/office/drawing/2012/chart" uri="{CE6537A1-D6FC-4f65-9D91-7224C49458BB}"/>
          </c:extLst>
        </c:dLbl>
      </c:pivotFmt>
      <c:pivotFmt>
        <c:idx val="45"/>
        <c:spPr>
          <a:solidFill>
            <a:schemeClr val="accent1">
              <a:lumMod val="60000"/>
              <a:lumOff val="40000"/>
            </a:schemeClr>
          </a:solidFill>
          <a:ln>
            <a:noFill/>
          </a:ln>
          <a:effectLst/>
        </c:spPr>
      </c:pivotFmt>
      <c:pivotFmt>
        <c:idx val="46"/>
        <c:spPr>
          <a:solidFill>
            <a:schemeClr val="accent3">
              <a:tint val="72000"/>
            </a:schemeClr>
          </a:solidFill>
          <a:ln>
            <a:noFill/>
          </a:ln>
          <a:effectLst/>
        </c:spPr>
      </c:pivotFmt>
      <c:pivotFmt>
        <c:idx val="47"/>
        <c:spPr>
          <a:solidFill>
            <a:schemeClr val="accent3">
              <a:tint val="86000"/>
            </a:schemeClr>
          </a:solidFill>
          <a:ln>
            <a:noFill/>
          </a:ln>
          <a:effectLst/>
        </c:spPr>
      </c:pivotFmt>
      <c:pivotFmt>
        <c:idx val="48"/>
        <c:spPr>
          <a:solidFill>
            <a:schemeClr val="accent3"/>
          </a:solidFill>
          <a:ln>
            <a:noFill/>
          </a:ln>
          <a:effectLst/>
        </c:spPr>
      </c:pivotFmt>
      <c:pivotFmt>
        <c:idx val="49"/>
        <c:spPr>
          <a:solidFill>
            <a:schemeClr val="accent3">
              <a:shade val="86000"/>
            </a:schemeClr>
          </a:solidFill>
          <a:ln>
            <a:noFill/>
          </a:ln>
          <a:effectLst/>
        </c:spPr>
      </c:pivotFmt>
      <c:pivotFmt>
        <c:idx val="50"/>
        <c:spPr>
          <a:solidFill>
            <a:srgbClr val="E7E98F"/>
          </a:solidFill>
          <a:ln>
            <a:noFill/>
          </a:ln>
          <a:effectLst/>
        </c:spPr>
      </c:pivotFmt>
      <c:pivotFmt>
        <c:idx val="51"/>
        <c:spPr>
          <a:solidFill>
            <a:schemeClr val="accent6">
              <a:lumMod val="75000"/>
            </a:schemeClr>
          </a:solidFill>
          <a:ln>
            <a:noFill/>
          </a:ln>
          <a:effectLst/>
        </c:spPr>
        <c:dLbl>
          <c:idx val="0"/>
          <c:layout>
            <c:manualLayout>
              <c:x val="-1.5576323987538998E-2"/>
              <c:y val="-2.6793403450005832E-2"/>
            </c:manualLayout>
          </c:layout>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ro-RO"/>
            </a:p>
          </c:txPr>
          <c:showLegendKey val="0"/>
          <c:showVal val="1"/>
          <c:showCatName val="0"/>
          <c:showSerName val="0"/>
          <c:showPercent val="0"/>
          <c:showBubbleSize val="0"/>
          <c:extLst>
            <c:ext xmlns:c15="http://schemas.microsoft.com/office/drawing/2012/chart" uri="{CE6537A1-D6FC-4f65-9D91-7224C49458BB}"/>
          </c:extLst>
        </c:dLbl>
      </c:pivotFmt>
      <c:pivotFmt>
        <c:idx val="52"/>
        <c:spPr>
          <a:solidFill>
            <a:schemeClr val="accent3">
              <a:lumMod val="75000"/>
            </a:schemeClr>
          </a:solidFill>
          <a:ln>
            <a:noFill/>
          </a:ln>
          <a:effectLst/>
        </c:spPr>
      </c:pivotFmt>
    </c:pivotFmts>
    <c:plotArea>
      <c:layout/>
      <c:doughnutChart>
        <c:varyColors val="1"/>
        <c:ser>
          <c:idx val="0"/>
          <c:order val="0"/>
          <c:tx>
            <c:strRef>
              <c:f>'PivotTable categorie'!$C$3</c:f>
              <c:strCache>
                <c:ptCount val="1"/>
                <c:pt idx="0">
                  <c:v>Total</c:v>
                </c:pt>
              </c:strCache>
            </c:strRef>
          </c:tx>
          <c:spPr>
            <a:effectLst/>
          </c:spPr>
          <c:dPt>
            <c:idx val="0"/>
            <c:bubble3D val="0"/>
            <c:spPr>
              <a:solidFill>
                <a:schemeClr val="accent1">
                  <a:lumMod val="40000"/>
                  <a:lumOff val="60000"/>
                </a:schemeClr>
              </a:solidFill>
              <a:ln>
                <a:noFill/>
              </a:ln>
              <a:effectLst/>
            </c:spPr>
            <c:extLst>
              <c:ext xmlns:c16="http://schemas.microsoft.com/office/drawing/2014/chart" uri="{C3380CC4-5D6E-409C-BE32-E72D297353CC}">
                <c16:uniqueId val="{00000001-226B-4F0D-99C4-A32A7AFE75E8}"/>
              </c:ext>
            </c:extLst>
          </c:dPt>
          <c:dPt>
            <c:idx val="1"/>
            <c:bubble3D val="0"/>
            <c:spPr>
              <a:solidFill>
                <a:schemeClr val="accent1">
                  <a:lumMod val="60000"/>
                  <a:lumOff val="40000"/>
                </a:schemeClr>
              </a:solidFill>
              <a:ln>
                <a:noFill/>
              </a:ln>
              <a:effectLst/>
            </c:spPr>
            <c:extLst>
              <c:ext xmlns:c16="http://schemas.microsoft.com/office/drawing/2014/chart" uri="{C3380CC4-5D6E-409C-BE32-E72D297353CC}">
                <c16:uniqueId val="{00000003-226B-4F0D-99C4-A32A7AFE75E8}"/>
              </c:ext>
            </c:extLst>
          </c:dPt>
          <c:dPt>
            <c:idx val="2"/>
            <c:bubble3D val="0"/>
            <c:spPr>
              <a:solidFill>
                <a:schemeClr val="accent3">
                  <a:tint val="72000"/>
                </a:schemeClr>
              </a:solidFill>
              <a:ln>
                <a:noFill/>
              </a:ln>
              <a:effectLst/>
            </c:spPr>
            <c:extLst>
              <c:ext xmlns:c16="http://schemas.microsoft.com/office/drawing/2014/chart" uri="{C3380CC4-5D6E-409C-BE32-E72D297353CC}">
                <c16:uniqueId val="{00000005-226B-4F0D-99C4-A32A7AFE75E8}"/>
              </c:ext>
            </c:extLst>
          </c:dPt>
          <c:dPt>
            <c:idx val="3"/>
            <c:bubble3D val="0"/>
            <c:spPr>
              <a:solidFill>
                <a:schemeClr val="accent3">
                  <a:tint val="86000"/>
                </a:schemeClr>
              </a:solidFill>
              <a:ln>
                <a:noFill/>
              </a:ln>
              <a:effectLst/>
            </c:spPr>
            <c:extLst>
              <c:ext xmlns:c16="http://schemas.microsoft.com/office/drawing/2014/chart" uri="{C3380CC4-5D6E-409C-BE32-E72D297353CC}">
                <c16:uniqueId val="{00000007-226B-4F0D-99C4-A32A7AFE75E8}"/>
              </c:ext>
            </c:extLst>
          </c:dPt>
          <c:dPt>
            <c:idx val="4"/>
            <c:bubble3D val="0"/>
            <c:spPr>
              <a:solidFill>
                <a:schemeClr val="accent3"/>
              </a:solidFill>
              <a:ln>
                <a:noFill/>
              </a:ln>
              <a:effectLst/>
            </c:spPr>
            <c:extLst>
              <c:ext xmlns:c16="http://schemas.microsoft.com/office/drawing/2014/chart" uri="{C3380CC4-5D6E-409C-BE32-E72D297353CC}">
                <c16:uniqueId val="{00000009-226B-4F0D-99C4-A32A7AFE75E8}"/>
              </c:ext>
            </c:extLst>
          </c:dPt>
          <c:dPt>
            <c:idx val="5"/>
            <c:bubble3D val="0"/>
            <c:spPr>
              <a:solidFill>
                <a:schemeClr val="accent3">
                  <a:shade val="86000"/>
                </a:schemeClr>
              </a:solidFill>
              <a:ln>
                <a:noFill/>
              </a:ln>
              <a:effectLst/>
            </c:spPr>
            <c:extLst>
              <c:ext xmlns:c16="http://schemas.microsoft.com/office/drawing/2014/chart" uri="{C3380CC4-5D6E-409C-BE32-E72D297353CC}">
                <c16:uniqueId val="{0000000B-226B-4F0D-99C4-A32A7AFE75E8}"/>
              </c:ext>
            </c:extLst>
          </c:dPt>
          <c:dPt>
            <c:idx val="6"/>
            <c:bubble3D val="0"/>
            <c:spPr>
              <a:solidFill>
                <a:srgbClr val="E7E98F"/>
              </a:solidFill>
              <a:ln>
                <a:noFill/>
              </a:ln>
              <a:effectLst/>
            </c:spPr>
            <c:extLst>
              <c:ext xmlns:c16="http://schemas.microsoft.com/office/drawing/2014/chart" uri="{C3380CC4-5D6E-409C-BE32-E72D297353CC}">
                <c16:uniqueId val="{0000000D-226B-4F0D-99C4-A32A7AFE75E8}"/>
              </c:ext>
            </c:extLst>
          </c:dPt>
          <c:dPt>
            <c:idx val="7"/>
            <c:bubble3D val="0"/>
            <c:spPr>
              <a:solidFill>
                <a:schemeClr val="accent6">
                  <a:lumMod val="75000"/>
                </a:schemeClr>
              </a:solidFill>
              <a:ln>
                <a:noFill/>
              </a:ln>
              <a:effectLst/>
            </c:spPr>
            <c:extLst>
              <c:ext xmlns:c16="http://schemas.microsoft.com/office/drawing/2014/chart" uri="{C3380CC4-5D6E-409C-BE32-E72D297353CC}">
                <c16:uniqueId val="{0000000F-226B-4F0D-99C4-A32A7AFE75E8}"/>
              </c:ext>
            </c:extLst>
          </c:dPt>
          <c:dPt>
            <c:idx val="8"/>
            <c:bubble3D val="0"/>
            <c:spPr>
              <a:solidFill>
                <a:schemeClr val="accent3">
                  <a:lumMod val="75000"/>
                </a:schemeClr>
              </a:solidFill>
              <a:ln>
                <a:noFill/>
              </a:ln>
              <a:effectLst/>
            </c:spPr>
            <c:extLst>
              <c:ext xmlns:c16="http://schemas.microsoft.com/office/drawing/2014/chart" uri="{C3380CC4-5D6E-409C-BE32-E72D297353CC}">
                <c16:uniqueId val="{00000010-119D-490C-9A82-D882F3ADD0C6}"/>
              </c:ext>
            </c:extLst>
          </c:dPt>
          <c:dLbls>
            <c:dLbl>
              <c:idx val="0"/>
              <c:layout>
                <c:manualLayout>
                  <c:x val="3.1152647975077313E-3"/>
                  <c:y val="-3.57245379333411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6B-4F0D-99C4-A32A7AFE75E8}"/>
                </c:ext>
              </c:extLst>
            </c:dLbl>
            <c:dLbl>
              <c:idx val="7"/>
              <c:layout>
                <c:manualLayout>
                  <c:x val="-1.5576323987538998E-2"/>
                  <c:y val="-2.67934034500058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26B-4F0D-99C4-A32A7AFE75E8}"/>
                </c:ext>
              </c:extLst>
            </c:dLbl>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ro-RO"/>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'PivotTable categorie'!$B$4:$B$13</c:f>
              <c:strCache>
                <c:ptCount val="9"/>
                <c:pt idx="0">
                  <c:v>Alimente</c:v>
                </c:pt>
                <c:pt idx="1">
                  <c:v>Animale de casă</c:v>
                </c:pt>
                <c:pt idx="2">
                  <c:v>Conturi de investiții</c:v>
                </c:pt>
                <c:pt idx="3">
                  <c:v>Gospodărie</c:v>
                </c:pt>
                <c:pt idx="4">
                  <c:v>Copii</c:v>
                </c:pt>
                <c:pt idx="5">
                  <c:v>Distracție</c:v>
                </c:pt>
                <c:pt idx="6">
                  <c:v>Medicale</c:v>
                </c:pt>
                <c:pt idx="7">
                  <c:v>Personal</c:v>
                </c:pt>
                <c:pt idx="8">
                  <c:v>Transport</c:v>
                </c:pt>
              </c:strCache>
            </c:strRef>
          </c:cat>
          <c:val>
            <c:numRef>
              <c:f>'PivotTable categorie'!$C$4:$C$13</c:f>
              <c:numCache>
                <c:formatCode>_("lei"* #,##0_);_("lei"* \(#,##0\);_("lei"* "-"_);_(@_)</c:formatCode>
                <c:ptCount val="9"/>
                <c:pt idx="0">
                  <c:v>425</c:v>
                </c:pt>
                <c:pt idx="1">
                  <c:v>150</c:v>
                </c:pt>
                <c:pt idx="2">
                  <c:v>500</c:v>
                </c:pt>
                <c:pt idx="3">
                  <c:v>7880</c:v>
                </c:pt>
                <c:pt idx="4">
                  <c:v>150</c:v>
                </c:pt>
                <c:pt idx="5">
                  <c:v>112</c:v>
                </c:pt>
                <c:pt idx="6">
                  <c:v>500</c:v>
                </c:pt>
                <c:pt idx="7">
                  <c:v>100</c:v>
                </c:pt>
                <c:pt idx="8">
                  <c:v>925</c:v>
                </c:pt>
              </c:numCache>
            </c:numRef>
          </c:val>
          <c:extLst>
            <c:ext xmlns:c16="http://schemas.microsoft.com/office/drawing/2014/chart" uri="{C3380CC4-5D6E-409C-BE32-E72D297353CC}">
              <c16:uniqueId val="{00000010-226B-4F0D-99C4-A32A7AFE75E8}"/>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t"/>
      <c:layout>
        <c:manualLayout>
          <c:xMode val="edge"/>
          <c:yMode val="edge"/>
          <c:x val="6.0903426791277263E-2"/>
          <c:y val="2.0371988080381334E-2"/>
          <c:w val="0.9"/>
          <c:h val="3.0770641574726375E-2"/>
        </c:manualLayout>
      </c:layout>
      <c:overlay val="0"/>
      <c:spPr>
        <a:solidFill>
          <a:schemeClr val="lt1">
            <a:alpha val="78000"/>
          </a:schemeClr>
        </a:solid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ro-RO"/>
        </a:p>
      </c:txPr>
    </c:legend>
    <c:plotVisOnly val="1"/>
    <c:dispBlanksAs val="gap"/>
    <c:showDLblsOverMax val="0"/>
  </c:chart>
  <c:spPr>
    <a:no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ro-R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3.xml><?xml version="1.0" encoding="utf-8"?>
<cs:colorStyle xmlns:cs="http://schemas.microsoft.com/office/drawing/2012/chartStyle" xmlns:a="http://schemas.openxmlformats.org/drawingml/2006/main" meth="withinLinearReversed" id="23">
  <a:schemeClr val="accent3"/>
</cs:colorStyle>
</file>

<file path=xl/charts/style12.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trlProps/ctrlProp12.xml><?xml version="1.0" encoding="utf-8"?>
<formControlPr xmlns="http://schemas.microsoft.com/office/spreadsheetml/2009/9/main" objectType="Spin" dx="16" fmlaLink="$C$2" max="12" min="1" page="10" val="12"/>
</file>

<file path=xl/ctrlProps/ctrlProp2.xml><?xml version="1.0" encoding="utf-8"?>
<formControlPr xmlns="http://schemas.microsoft.com/office/spreadsheetml/2009/9/main" objectType="Spin" dx="16" fmlaLink="$I$2" max="3000" min="1904" page="10" val="2022"/>
</file>

<file path=xl/drawings/_rels/drawing11.xml.rels>&#65279;<?xml version="1.0" encoding="utf-8"?><Relationships xmlns="http://schemas.openxmlformats.org/package/2006/relationships"><Relationship Type="http://schemas.openxmlformats.org/officeDocument/2006/relationships/chart" Target="/xl/charts/chart21.xml" Id="rId2" /><Relationship Type="http://schemas.openxmlformats.org/officeDocument/2006/relationships/chart" Target="/xl/charts/chart12.xml" Id="rId1" /></Relationships>
</file>

<file path=xl/drawings/_rels/drawing22.xml.rels>&#65279;<?xml version="1.0" encoding="utf-8"?><Relationships xmlns="http://schemas.openxmlformats.org/package/2006/relationships"><Relationship Type="http://schemas.openxmlformats.org/officeDocument/2006/relationships/chart" Target="/xl/charts/chart33.xml" Id="rId1" /></Relationships>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1</xdr:row>
          <xdr:rowOff>161925</xdr:rowOff>
        </xdr:from>
        <xdr:to>
          <xdr:col>2</xdr:col>
          <xdr:colOff>323850</xdr:colOff>
          <xdr:row>1</xdr:row>
          <xdr:rowOff>447675</xdr:rowOff>
        </xdr:to>
        <xdr:sp macro="" textlink="">
          <xdr:nvSpPr>
            <xdr:cNvPr id="1031" name="Contor 7" descr="Control contor pentru Lună"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xdr:row>
          <xdr:rowOff>171450</xdr:rowOff>
        </xdr:from>
        <xdr:to>
          <xdr:col>9</xdr:col>
          <xdr:colOff>190500</xdr:colOff>
          <xdr:row>1</xdr:row>
          <xdr:rowOff>457200</xdr:rowOff>
        </xdr:to>
        <xdr:sp macro="" textlink="">
          <xdr:nvSpPr>
            <xdr:cNvPr id="1033" name="Contor 9" descr="Control contor pentru An"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1</xdr:col>
      <xdr:colOff>1343025</xdr:colOff>
      <xdr:row>2</xdr:row>
      <xdr:rowOff>438150</xdr:rowOff>
    </xdr:from>
    <xdr:to>
      <xdr:col>6</xdr:col>
      <xdr:colOff>714375</xdr:colOff>
      <xdr:row>5</xdr:row>
      <xdr:rowOff>298323</xdr:rowOff>
    </xdr:to>
    <xdr:graphicFrame macro="">
      <xdr:nvGraphicFramePr>
        <xdr:cNvPr id="28" name="Diagrama 27" descr="Diagramă cu bare, care compară totalul veniturilor lunare cu totalul cheltuielilor ">
          <a:extLst>
            <a:ext uri="{FF2B5EF4-FFF2-40B4-BE49-F238E27FC236}">
              <a16:creationId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123824</xdr:colOff>
      <xdr:row>3</xdr:row>
      <xdr:rowOff>0</xdr:rowOff>
    </xdr:from>
    <xdr:to>
      <xdr:col>13</xdr:col>
      <xdr:colOff>1181099</xdr:colOff>
      <xdr:row>5</xdr:row>
      <xdr:rowOff>307848</xdr:rowOff>
    </xdr:to>
    <xdr:graphicFrame macro="">
      <xdr:nvGraphicFramePr>
        <xdr:cNvPr id="30" name="Diagrama 29" descr="Diagramă cu bare, care compară totalul veniturilor anuale cu totalul cheltuielilor">
          <a:extLst>
            <a:ext uri="{FF2B5EF4-FFF2-40B4-BE49-F238E27FC236}">
              <a16:creationId xmlns:a16="http://schemas.microsoft.com/office/drawing/2014/main" id="{00000000-0008-0000-0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3</xdr:col>
      <xdr:colOff>209550</xdr:colOff>
      <xdr:row>5</xdr:row>
      <xdr:rowOff>109537</xdr:rowOff>
    </xdr:from>
    <xdr:to>
      <xdr:col>5</xdr:col>
      <xdr:colOff>2857500</xdr:colOff>
      <xdr:row>37</xdr:row>
      <xdr:rowOff>203381</xdr:rowOff>
    </xdr:to>
    <xdr:graphicFrame macro="">
      <xdr:nvGraphicFramePr>
        <xdr:cNvPr id="7" name="Totaluri pe categorii" descr="Diagramă cu structură radială, care compară totalul pentru fiecare categorie">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95249</xdr:colOff>
      <xdr:row>1</xdr:row>
      <xdr:rowOff>123825</xdr:rowOff>
    </xdr:from>
    <xdr:to>
      <xdr:col>4</xdr:col>
      <xdr:colOff>2638424</xdr:colOff>
      <xdr:row>1</xdr:row>
      <xdr:rowOff>2076450</xdr:rowOff>
    </xdr:to>
    <mc:AlternateContent xmlns:mc="http://schemas.openxmlformats.org/markup-compatibility/2006" xmlns:a14="http://schemas.microsoft.com/office/drawing/2010/main">
      <mc:Choice Requires="a14">
        <xdr:graphicFrame macro="">
          <xdr:nvGraphicFramePr>
            <xdr:cNvPr id="2" name="CATEGORIE" descr="Slicer pentru filtrarea datelor PivotTable pe baza categoriei">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microsoft.com/office/drawing/2010/slicer">
              <sle:slicer xmlns:sle="http://schemas.microsoft.com/office/drawing/2010/slicer" name="CATEGORIE"/>
            </a:graphicData>
          </a:graphic>
        </xdr:graphicFrame>
      </mc:Choice>
      <mc:Fallback xmlns="">
        <xdr:sp macro="" textlink="">
          <xdr:nvSpPr>
            <xdr:cNvPr id="0" name=""/>
            <xdr:cNvSpPr>
              <a:spLocks noTextEdit="1"/>
            </xdr:cNvSpPr>
          </xdr:nvSpPr>
          <xdr:spPr>
            <a:xfrm>
              <a:off x="6134099" y="742950"/>
              <a:ext cx="2543175" cy="1952625"/>
            </a:xfrm>
            <a:prstGeom prst="rect">
              <a:avLst/>
            </a:prstGeom>
            <a:solidFill>
              <a:prstClr val="white"/>
            </a:solidFill>
            <a:ln w="1">
              <a:solidFill>
                <a:prstClr val="green"/>
              </a:solidFill>
            </a:ln>
          </xdr:spPr>
          <xdr:txBody>
            <a:bodyPr vertOverflow="clip" horzOverflow="clip"/>
            <a:lstStyle/>
            <a:p>
              <a:r>
                <a:rPr lang="ro-RO" sz="1100"/>
                <a:t>Această formă reprezintă un slicer. Slicerele sunt acceptate în Excel 2010 sau versiuni mai recente.
Dacă forma a fost modificată într-o versiune anterioară de Excel sau dacă registrul de lucru a fost salvat în Excel 2003 sau o versiune anterioară, slicerul nu va putea fi utilizat.</a:t>
              </a:r>
            </a:p>
          </xdr:txBody>
        </xdr:sp>
      </mc:Fallback>
    </mc:AlternateContent>
    <xdr:clientData/>
  </xdr:twoCellAnchor>
  <xdr:twoCellAnchor editAs="oneCell">
    <xdr:from>
      <xdr:col>5</xdr:col>
      <xdr:colOff>57150</xdr:colOff>
      <xdr:row>1</xdr:row>
      <xdr:rowOff>123825</xdr:rowOff>
    </xdr:from>
    <xdr:to>
      <xdr:col>5</xdr:col>
      <xdr:colOff>2914650</xdr:colOff>
      <xdr:row>1</xdr:row>
      <xdr:rowOff>2076450</xdr:rowOff>
    </xdr:to>
    <mc:AlternateContent xmlns:mc="http://schemas.openxmlformats.org/markup-compatibility/2006" xmlns:a14="http://schemas.microsoft.com/office/drawing/2010/main">
      <mc:Choice Requires="a14">
        <xdr:graphicFrame macro="">
          <xdr:nvGraphicFramePr>
            <xdr:cNvPr id="4" name="DESCRIERE" descr="Slicer pentru filtrarea datelor PivotTable pe baza descrierii">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DESCRIERE"/>
            </a:graphicData>
          </a:graphic>
        </xdr:graphicFrame>
      </mc:Choice>
      <mc:Fallback xmlns="">
        <xdr:sp macro="" textlink="">
          <xdr:nvSpPr>
            <xdr:cNvPr id="0" name=""/>
            <xdr:cNvSpPr>
              <a:spLocks noTextEdit="1"/>
            </xdr:cNvSpPr>
          </xdr:nvSpPr>
          <xdr:spPr>
            <a:xfrm>
              <a:off x="8886825" y="742950"/>
              <a:ext cx="2857500" cy="1952625"/>
            </a:xfrm>
            <a:prstGeom prst="rect">
              <a:avLst/>
            </a:prstGeom>
            <a:solidFill>
              <a:prstClr val="white"/>
            </a:solidFill>
            <a:ln w="1">
              <a:solidFill>
                <a:prstClr val="green"/>
              </a:solidFill>
            </a:ln>
          </xdr:spPr>
          <xdr:txBody>
            <a:bodyPr vertOverflow="clip" horzOverflow="clip"/>
            <a:lstStyle/>
            <a:p>
              <a:r>
                <a:rPr lang="ro-RO" sz="1100"/>
                <a:t>Această formă reprezintă un slicer. Slicerele sunt acceptate în Excel 2010 sau versiuni mai recente.
Dacă forma a fost modificată într-o versiune anterioară de Excel sau dacă registrul de lucru a fost salvat în Excel 2003 sau o versiune anterioară, slicerul nu va putea fi utilizat.</a:t>
              </a:r>
            </a:p>
          </xdr:txBody>
        </xdr:sp>
      </mc:Fallback>
    </mc:AlternateContent>
    <xdr:clientData/>
  </xdr:twoCellAnchor>
  <xdr:twoCellAnchor editAs="oneCell">
    <xdr:from>
      <xdr:col>1</xdr:col>
      <xdr:colOff>47624</xdr:colOff>
      <xdr:row>1</xdr:row>
      <xdr:rowOff>133350</xdr:rowOff>
    </xdr:from>
    <xdr:to>
      <xdr:col>3</xdr:col>
      <xdr:colOff>2600324</xdr:colOff>
      <xdr:row>1</xdr:row>
      <xdr:rowOff>1504950</xdr:rowOff>
    </xdr:to>
    <mc:AlternateContent xmlns:mc="http://schemas.openxmlformats.org/markup-compatibility/2006" xmlns:tsle="http://schemas.microsoft.com/office/drawing/2012/timeslicer">
      <mc:Choice Requires="tsle">
        <xdr:graphicFrame macro="">
          <xdr:nvGraphicFramePr>
            <xdr:cNvPr id="5" name="DATA" descr="Glisați prin cronologie pentru a filtra cheltuielile pentru intervalul de timp selectat">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microsoft.com/office/drawing/2012/timeslicer">
              <tsle:timeslicer name="DATA"/>
            </a:graphicData>
          </a:graphic>
        </xdr:graphicFrame>
      </mc:Choice>
      <mc:Fallback xmlns="">
        <xdr:sp macro="" textlink="">
          <xdr:nvSpPr>
            <xdr:cNvPr id="0" name=""/>
            <xdr:cNvSpPr>
              <a:spLocks noTextEdit="1"/>
            </xdr:cNvSpPr>
          </xdr:nvSpPr>
          <xdr:spPr>
            <a:xfrm>
              <a:off x="419099" y="752475"/>
              <a:ext cx="5457825" cy="1371600"/>
            </a:xfrm>
            <a:prstGeom prst="rect">
              <a:avLst/>
            </a:prstGeom>
            <a:solidFill>
              <a:prstClr val="white"/>
            </a:solidFill>
            <a:ln w="1">
              <a:solidFill>
                <a:prstClr val="green"/>
              </a:solidFill>
            </a:ln>
          </xdr:spPr>
          <xdr:txBody>
            <a:bodyPr vertOverflow="clip" horzOverflow="clip"/>
            <a:lstStyle/>
            <a:p>
              <a:r>
                <a:rPr lang="ro-RO" sz="1100"/>
                <a:t>Cronologie: funcționează în Excel 2013 sau ulterior. Nu se poate muta sau redimensiona.</a:t>
              </a:r>
            </a:p>
          </xdr:txBody>
        </xdr:sp>
      </mc:Fallback>
    </mc:AlternateContent>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4693.68435787037" createdVersion="4" refreshedVersion="8" minRefreshableVersion="3" recordCount="33" xr:uid="{00000000-000A-0000-FFFF-FFFF24000000}">
  <cacheSource type="worksheet">
    <worksheetSource name="Cheltuieli"/>
  </cacheSource>
  <cacheFields count="4">
    <cacheField name="DATA" numFmtId="14">
      <sharedItems containsSemiMixedTypes="0" containsNonDate="0" containsDate="1" containsString="0" minDate="2022-02-23T00:00:00" maxDate="2022-05-13T00:00:00" count="22">
        <d v="2022-05-12T00:00:00"/>
        <d v="2022-05-05T00:00:00"/>
        <d v="2022-05-04T00:00:00"/>
        <d v="2022-05-03T00:00:00"/>
        <d v="2022-05-02T00:00:00"/>
        <d v="2022-05-01T00:00:00"/>
        <d v="2022-04-30T00:00:00"/>
        <d v="2022-04-29T00:00:00"/>
        <d v="2022-04-28T00:00:00"/>
        <d v="2022-04-27T00:00:00"/>
        <d v="2022-04-26T00:00:00"/>
        <d v="2022-04-22T00:00:00"/>
        <d v="2022-04-17T00:00:00"/>
        <d v="2022-04-12T00:00:00"/>
        <d v="2022-04-11T00:00:00"/>
        <d v="2022-03-31T00:00:00"/>
        <d v="2022-03-28T00:00:00"/>
        <d v="2022-03-23T00:00:00"/>
        <d v="2022-03-08T00:00:00"/>
        <d v="2022-03-03T00:00:00"/>
        <d v="2022-02-26T00:00:00"/>
        <d v="2022-02-23T00:00:00"/>
      </sharedItems>
    </cacheField>
    <cacheField name="CATEGORIE" numFmtId="0">
      <sharedItems count="9">
        <s v="Medicale"/>
        <s v="Gospodărie"/>
        <s v="Distracție"/>
        <s v="Alimente"/>
        <s v="Copii"/>
        <s v="Conturi de investiții"/>
        <s v="Personal"/>
        <s v="Animale de casă"/>
        <s v="Transport"/>
      </sharedItems>
    </cacheField>
    <cacheField name="DESCRIERE" numFmtId="0">
      <sharedItems count="20">
        <s v="Asigurare"/>
        <s v="Credit ipotecar"/>
        <s v="Electricitate"/>
        <s v="Apă/canalizare"/>
        <s v="Gunoi"/>
        <s v="Telefon mobil"/>
        <s v="Filme"/>
        <s v="Articole de băcănie"/>
        <s v="Masă în oraș"/>
        <s v="Bani prânz"/>
        <s v="Economii"/>
        <s v="Cont de investiții"/>
        <s v="Sănătate/sală de fitness"/>
        <s v="Alimente"/>
        <s v="Îngrijire"/>
        <s v="Altele"/>
        <s v="Plata pentru autoturism 1 "/>
        <s v="Plata pentru autoturism 2 "/>
        <s v="Asigurare auto"/>
        <s v="Benzină"/>
      </sharedItems>
    </cacheField>
    <cacheField name="SUMĂ" numFmtId="44">
      <sharedItems containsSemiMixedTypes="0" containsString="0" containsNumber="1" containsInteger="1" minValue="25" maxValue="5000"/>
    </cacheField>
  </cacheFields>
  <extLst>
    <ext xmlns:x14="http://schemas.microsoft.com/office/spreadsheetml/2009/9/main" uri="{725AE2AE-9491-48be-B2B4-4EB974FC3084}">
      <x14:pivotCacheDefinition pivotCacheId="3"/>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
  <r>
    <x v="0"/>
    <x v="0"/>
    <x v="0"/>
    <n v="500"/>
  </r>
  <r>
    <x v="1"/>
    <x v="1"/>
    <x v="1"/>
    <n v="1000"/>
  </r>
  <r>
    <x v="1"/>
    <x v="1"/>
    <x v="2"/>
    <n v="100"/>
  </r>
  <r>
    <x v="1"/>
    <x v="1"/>
    <x v="3"/>
    <n v="50"/>
  </r>
  <r>
    <x v="1"/>
    <x v="1"/>
    <x v="4"/>
    <n v="25"/>
  </r>
  <r>
    <x v="1"/>
    <x v="1"/>
    <x v="5"/>
    <n v="100"/>
  </r>
  <r>
    <x v="1"/>
    <x v="1"/>
    <x v="5"/>
    <n v="30"/>
  </r>
  <r>
    <x v="1"/>
    <x v="1"/>
    <x v="1"/>
    <n v="50"/>
  </r>
  <r>
    <x v="1"/>
    <x v="1"/>
    <x v="5"/>
    <n v="50"/>
  </r>
  <r>
    <x v="1"/>
    <x v="1"/>
    <x v="5"/>
    <n v="25"/>
  </r>
  <r>
    <x v="2"/>
    <x v="1"/>
    <x v="2"/>
    <n v="100"/>
  </r>
  <r>
    <x v="3"/>
    <x v="2"/>
    <x v="6"/>
    <n v="37"/>
  </r>
  <r>
    <x v="4"/>
    <x v="3"/>
    <x v="7"/>
    <n v="350"/>
  </r>
  <r>
    <x v="5"/>
    <x v="3"/>
    <x v="8"/>
    <n v="75"/>
  </r>
  <r>
    <x v="6"/>
    <x v="4"/>
    <x v="9"/>
    <n v="150"/>
  </r>
  <r>
    <x v="7"/>
    <x v="5"/>
    <x v="10"/>
    <n v="250"/>
  </r>
  <r>
    <x v="8"/>
    <x v="5"/>
    <x v="11"/>
    <n v="250"/>
  </r>
  <r>
    <x v="9"/>
    <x v="6"/>
    <x v="12"/>
    <n v="100"/>
  </r>
  <r>
    <x v="10"/>
    <x v="7"/>
    <x v="13"/>
    <n v="50"/>
  </r>
  <r>
    <x v="11"/>
    <x v="7"/>
    <x v="14"/>
    <n v="50"/>
  </r>
  <r>
    <x v="11"/>
    <x v="7"/>
    <x v="15"/>
    <n v="50"/>
  </r>
  <r>
    <x v="12"/>
    <x v="8"/>
    <x v="16"/>
    <n v="300"/>
  </r>
  <r>
    <x v="12"/>
    <x v="8"/>
    <x v="17"/>
    <n v="350"/>
  </r>
  <r>
    <x v="12"/>
    <x v="8"/>
    <x v="18"/>
    <n v="50"/>
  </r>
  <r>
    <x v="13"/>
    <x v="8"/>
    <x v="19"/>
    <n v="50"/>
  </r>
  <r>
    <x v="14"/>
    <x v="8"/>
    <x v="19"/>
    <n v="25"/>
  </r>
  <r>
    <x v="15"/>
    <x v="8"/>
    <x v="17"/>
    <n v="150"/>
  </r>
  <r>
    <x v="16"/>
    <x v="1"/>
    <x v="1"/>
    <n v="5000"/>
  </r>
  <r>
    <x v="17"/>
    <x v="1"/>
    <x v="2"/>
    <n v="200"/>
  </r>
  <r>
    <x v="18"/>
    <x v="1"/>
    <x v="5"/>
    <n v="100"/>
  </r>
  <r>
    <x v="19"/>
    <x v="1"/>
    <x v="4"/>
    <n v="50"/>
  </r>
  <r>
    <x v="20"/>
    <x v="1"/>
    <x v="1"/>
    <n v="1000"/>
  </r>
  <r>
    <x v="21"/>
    <x v="2"/>
    <x v="6"/>
    <n v="75"/>
  </r>
</pivotCacheRecords>
</file>

<file path=xl/pivotTables/_rels/pivotTable12.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_rels/pivotTable2.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Cheltuieli" cacheId="5" applyNumberFormats="0" applyBorderFormats="0" applyFontFormats="0" applyPatternFormats="0" applyAlignmentFormats="0" applyWidthHeightFormats="1" dataCaption="Values" updatedVersion="8" minRefreshableVersion="5" useAutoFormatting="1" itemPrintTitles="1" createdVersion="4" indent="0" outline="1" outlineData="1" multipleFieldFilters="0">
  <location ref="B5:C26" firstHeaderRow="1" firstDataRow="1" firstDataCol="1"/>
  <pivotFields count="4">
    <pivotField numFmtId="14" showAll="0">
      <items count="23">
        <item x="21"/>
        <item x="20"/>
        <item x="19"/>
        <item x="18"/>
        <item x="17"/>
        <item x="16"/>
        <item x="15"/>
        <item x="14"/>
        <item x="13"/>
        <item x="12"/>
        <item x="11"/>
        <item x="10"/>
        <item x="9"/>
        <item x="8"/>
        <item x="7"/>
        <item x="6"/>
        <item x="5"/>
        <item x="4"/>
        <item x="3"/>
        <item x="2"/>
        <item x="1"/>
        <item x="0"/>
        <item t="default"/>
      </items>
    </pivotField>
    <pivotField showAll="0">
      <items count="10">
        <item x="3"/>
        <item x="7"/>
        <item x="5"/>
        <item x="4"/>
        <item x="2"/>
        <item x="1"/>
        <item x="0"/>
        <item x="6"/>
        <item x="8"/>
        <item t="default"/>
      </items>
    </pivotField>
    <pivotField axis="axisRow" showAll="0">
      <items count="21">
        <item x="16"/>
        <item x="17"/>
        <item x="13"/>
        <item x="15"/>
        <item x="3"/>
        <item x="7"/>
        <item x="0"/>
        <item x="18"/>
        <item x="9"/>
        <item x="19"/>
        <item x="11"/>
        <item x="1"/>
        <item x="10"/>
        <item x="2"/>
        <item x="6"/>
        <item x="4"/>
        <item x="14"/>
        <item x="8"/>
        <item x="12"/>
        <item x="5"/>
        <item t="default"/>
      </items>
    </pivotField>
    <pivotField dataField="1" numFmtId="164"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Items count="1">
    <i/>
  </colItems>
  <dataFields count="1">
    <dataField name="Sumă de SUMĂ" fld="3" baseField="2" baseItem="0" numFmtId="44"/>
  </dataFields>
  <formats count="60">
    <format dxfId="137">
      <pivotArea dataOnly="0" outline="0" axis="axisValues" fieldPosition="0"/>
    </format>
    <format dxfId="136">
      <pivotArea dataOnly="0" labelOnly="1" outline="0" axis="axisValues" fieldPosition="0"/>
    </format>
    <format dxfId="135">
      <pivotArea dataOnly="0" labelOnly="1" outline="0" axis="axisValues" fieldPosition="0"/>
    </format>
    <format dxfId="134">
      <pivotArea dataOnly="0" labelOnly="1" outline="0" axis="axisValues" fieldPosition="0"/>
    </format>
    <format dxfId="133">
      <pivotArea dataOnly="0" labelOnly="1" outline="0" axis="axisValues" fieldPosition="0"/>
    </format>
    <format dxfId="132">
      <pivotArea dataOnly="0" labelOnly="1" outline="0" axis="axisValues" fieldPosition="0"/>
    </format>
    <format dxfId="131">
      <pivotArea dataOnly="0" labelOnly="1" outline="0" axis="axisValues" fieldPosition="0"/>
    </format>
    <format dxfId="130">
      <pivotArea dataOnly="0" labelOnly="1" outline="0" axis="axisValues" fieldPosition="0"/>
    </format>
    <format dxfId="129">
      <pivotArea dataOnly="0" labelOnly="1" outline="0" axis="axisValues" fieldPosition="0"/>
    </format>
    <format dxfId="128">
      <pivotArea dataOnly="0" labelOnly="1" outline="0" axis="axisValues" fieldPosition="0"/>
    </format>
    <format dxfId="127">
      <pivotArea dataOnly="0" labelOnly="1" outline="0" axis="axisValues" fieldPosition="0"/>
    </format>
    <format dxfId="126">
      <pivotArea dataOnly="0" labelOnly="1" outline="0" axis="axisValues" fieldPosition="0"/>
    </format>
    <format dxfId="125">
      <pivotArea dataOnly="0" labelOnly="1" outline="0" axis="axisValues" fieldPosition="0"/>
    </format>
    <format dxfId="124">
      <pivotArea dataOnly="0" labelOnly="1" outline="0" axis="axisValues" fieldPosition="0"/>
    </format>
    <format dxfId="123">
      <pivotArea dataOnly="0" labelOnly="1" outline="0" axis="axisValues" fieldPosition="0"/>
    </format>
    <format dxfId="122">
      <pivotArea dataOnly="0" labelOnly="1" outline="0" axis="axisValues" fieldPosition="0"/>
    </format>
    <format dxfId="121">
      <pivotArea dataOnly="0" labelOnly="1" outline="0" axis="axisValues" fieldPosition="0"/>
    </format>
    <format dxfId="120">
      <pivotArea dataOnly="0" labelOnly="1" outline="0" axis="axisValues" fieldPosition="0"/>
    </format>
    <format dxfId="119">
      <pivotArea dataOnly="0" labelOnly="1" outline="0" axis="axisValues" fieldPosition="0"/>
    </format>
    <format dxfId="118">
      <pivotArea dataOnly="0" labelOnly="1" outline="0" axis="axisValues" fieldPosition="0"/>
    </format>
    <format dxfId="117">
      <pivotArea dataOnly="0" labelOnly="1" outline="0" axis="axisValues" fieldPosition="0"/>
    </format>
    <format dxfId="116">
      <pivotArea dataOnly="0" labelOnly="1" outline="0" axis="axisValues" fieldPosition="0"/>
    </format>
    <format dxfId="115">
      <pivotArea dataOnly="0" labelOnly="1" outline="0" axis="axisValues" fieldPosition="0"/>
    </format>
    <format dxfId="114">
      <pivotArea dataOnly="0" labelOnly="1" outline="0" axis="axisValues" fieldPosition="0"/>
    </format>
    <format dxfId="113">
      <pivotArea dataOnly="0" labelOnly="1" outline="0" axis="axisValues" fieldPosition="0"/>
    </format>
    <format dxfId="112">
      <pivotArea dataOnly="0" labelOnly="1" outline="0" axis="axisValues" fieldPosition="0"/>
    </format>
    <format dxfId="111">
      <pivotArea dataOnly="0" labelOnly="1" outline="0" axis="axisValues" fieldPosition="0"/>
    </format>
    <format dxfId="110">
      <pivotArea dataOnly="0" labelOnly="1" outline="0" axis="axisValues" fieldPosition="0"/>
    </format>
    <format dxfId="109">
      <pivotArea dataOnly="0" labelOnly="1" outline="0" axis="axisValues" fieldPosition="0"/>
    </format>
    <format dxfId="108">
      <pivotArea dataOnly="0" labelOnly="1" outline="0" axis="axisValues" fieldPosition="0"/>
    </format>
    <format dxfId="107">
      <pivotArea dataOnly="0" labelOnly="1" outline="0" axis="axisValues" fieldPosition="0"/>
    </format>
    <format dxfId="106">
      <pivotArea dataOnly="0" labelOnly="1" outline="0" axis="axisValues" fieldPosition="0"/>
    </format>
    <format dxfId="105">
      <pivotArea dataOnly="0" labelOnly="1" outline="0" axis="axisValues" fieldPosition="0"/>
    </format>
    <format dxfId="104">
      <pivotArea outline="0" collapsedLevelsAreSubtotals="1" fieldPosition="0"/>
    </format>
    <format dxfId="103">
      <pivotArea outline="0" collapsedLevelsAreSubtotals="1" fieldPosition="0"/>
    </format>
    <format dxfId="102">
      <pivotArea outline="0" collapsedLevelsAreSubtotals="1" fieldPosition="0"/>
    </format>
    <format dxfId="101">
      <pivotArea outline="0" collapsedLevelsAreSubtotals="1" fieldPosition="0"/>
    </format>
    <format dxfId="100">
      <pivotArea outline="0" collapsedLevelsAreSubtotals="1" fieldPosition="0"/>
    </format>
    <format dxfId="99">
      <pivotArea outline="0" collapsedLevelsAreSubtotals="1" fieldPosition="0"/>
    </format>
    <format dxfId="98">
      <pivotArea outline="0" collapsedLevelsAreSubtotals="1" fieldPosition="0"/>
    </format>
    <format dxfId="97">
      <pivotArea dataOnly="0" labelOnly="1" outline="0" axis="axisValues" fieldPosition="0"/>
    </format>
    <format dxfId="96">
      <pivotArea dataOnly="0" labelOnly="1" outline="0" axis="axisValues" fieldPosition="0"/>
    </format>
    <format dxfId="95">
      <pivotArea grandRow="1" outline="0" collapsedLevelsAreSubtotals="1" fieldPosition="0"/>
    </format>
    <format dxfId="94">
      <pivotArea dataOnly="0" labelOnly="1" grandRow="1" outline="0" fieldPosition="0"/>
    </format>
    <format dxfId="93">
      <pivotArea grandRow="1" outline="0" collapsedLevelsAreSubtotals="1" fieldPosition="0"/>
    </format>
    <format dxfId="92">
      <pivotArea dataOnly="0" labelOnly="1" grandRow="1" outline="0" fieldPosition="0"/>
    </format>
    <format dxfId="91">
      <pivotArea type="all" dataOnly="0" outline="0" fieldPosition="0"/>
    </format>
    <format dxfId="90">
      <pivotArea outline="0" collapsedLevelsAreSubtotals="1" fieldPosition="0"/>
    </format>
    <format dxfId="89">
      <pivotArea dataOnly="0" labelOnly="1" grandRow="1" outline="0" fieldPosition="0"/>
    </format>
    <format dxfId="88">
      <pivotArea dataOnly="0" labelOnly="1" outline="0" axis="axisValues" fieldPosition="0"/>
    </format>
    <format dxfId="87">
      <pivotArea grandRow="1" outline="0" collapsedLevelsAreSubtotals="1" fieldPosition="0"/>
    </format>
    <format dxfId="86">
      <pivotArea outline="0" fieldPosition="0">
        <references count="1">
          <reference field="4294967294" count="1">
            <x v="0"/>
          </reference>
        </references>
      </pivotArea>
    </format>
    <format dxfId="85">
      <pivotArea field="2" type="button" dataOnly="0" labelOnly="1" outline="0" axis="axisRow" fieldPosition="0"/>
    </format>
    <format dxfId="84">
      <pivotArea dataOnly="0" labelOnly="1" outline="0" axis="axisValues" fieldPosition="0"/>
    </format>
    <format dxfId="83">
      <pivotArea field="2" type="button" dataOnly="0" labelOnly="1" outline="0" axis="axisRow" fieldPosition="0"/>
    </format>
    <format dxfId="82">
      <pivotArea dataOnly="0" labelOnly="1" outline="0" axis="axisValues" fieldPosition="0"/>
    </format>
    <format dxfId="81">
      <pivotArea collapsedLevelsAreSubtotals="1" fieldPosition="0">
        <references count="1">
          <reference field="2" count="0"/>
        </references>
      </pivotArea>
    </format>
    <format dxfId="80">
      <pivotArea dataOnly="0" labelOnly="1" fieldPosition="0">
        <references count="1">
          <reference field="2" count="0"/>
        </references>
      </pivotArea>
    </format>
    <format dxfId="79">
      <pivotArea collapsedLevelsAreSubtotals="1" fieldPosition="0">
        <references count="1">
          <reference field="2" count="1">
            <x v="0"/>
          </reference>
        </references>
      </pivotArea>
    </format>
    <format dxfId="78">
      <pivotArea dataOnly="0" labelOnly="1" outline="0" axis="axisValues" fieldPosition="0"/>
    </format>
  </formats>
  <pivotTableStyleInfo name="PivotStyleDark13" showRowHeaders="1" showColHeaders="1" showRowStripes="0" showColStripes="0" showLastColumn="1"/>
  <extLst>
    <ext xmlns:x14="http://schemas.microsoft.com/office/spreadsheetml/2009/9/main" uri="{962EF5D1-5CA2-4c93-8EF4-DBF5C05439D2}">
      <x14:pivotTableDefinition xmlns:xm="http://schemas.microsoft.com/office/excel/2006/main" altTextSummary="Total cheltuieli grupate după descriere "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otaluriCategorie" cacheId="5" applyNumberFormats="0" applyBorderFormats="0" applyFontFormats="0" applyPatternFormats="0" applyAlignmentFormats="0" applyWidthHeightFormats="1" dataCaption="Values" updatedVersion="8" minRefreshableVersion="3" itemPrintTitles="1" createdVersion="4" indent="0" outline="1" outlineData="1" multipleFieldFilters="0">
  <location ref="B3:C13" firstHeaderRow="1" firstDataRow="1" firstDataCol="1"/>
  <pivotFields count="4">
    <pivotField numFmtId="14" showAll="0"/>
    <pivotField axis="axisRow" showAll="0">
      <items count="10">
        <item x="3"/>
        <item x="7"/>
        <item x="5"/>
        <item x="1"/>
        <item x="4"/>
        <item x="2"/>
        <item x="0"/>
        <item x="6"/>
        <item x="8"/>
        <item t="default"/>
      </items>
    </pivotField>
    <pivotField showAll="0"/>
    <pivotField dataField="1" numFmtId="164" showAll="0"/>
  </pivotFields>
  <rowFields count="1">
    <field x="1"/>
  </rowFields>
  <rowItems count="10">
    <i>
      <x/>
    </i>
    <i>
      <x v="1"/>
    </i>
    <i>
      <x v="2"/>
    </i>
    <i>
      <x v="3"/>
    </i>
    <i>
      <x v="4"/>
    </i>
    <i>
      <x v="5"/>
    </i>
    <i>
      <x v="6"/>
    </i>
    <i>
      <x v="7"/>
    </i>
    <i>
      <x v="8"/>
    </i>
    <i t="grand">
      <x/>
    </i>
  </rowItems>
  <colItems count="1">
    <i/>
  </colItems>
  <dataFields count="1">
    <dataField name="Sumă de SUMĂ" fld="3" baseField="0" baseItem="0" numFmtId="42"/>
  </dataFields>
  <formats count="2">
    <format dxfId="63">
      <pivotArea outline="0" collapsedLevelsAreSubtotals="1" fieldPosition="0"/>
    </format>
    <format dxfId="62">
      <pivotArea outline="0" fieldPosition="0">
        <references count="1">
          <reference field="4294967294" count="1">
            <x v="0"/>
          </reference>
        </references>
      </pivotArea>
    </format>
  </formats>
  <chartFormats count="10">
    <chartFormat chart="2" format="43" series="1">
      <pivotArea type="data" outline="0" fieldPosition="0">
        <references count="1">
          <reference field="4294967294" count="1" selected="0">
            <x v="0"/>
          </reference>
        </references>
      </pivotArea>
    </chartFormat>
    <chartFormat chart="2" format="44">
      <pivotArea type="data" outline="0" fieldPosition="0">
        <references count="2">
          <reference field="4294967294" count="1" selected="0">
            <x v="0"/>
          </reference>
          <reference field="1" count="1" selected="0">
            <x v="0"/>
          </reference>
        </references>
      </pivotArea>
    </chartFormat>
    <chartFormat chart="2" format="45">
      <pivotArea type="data" outline="0" fieldPosition="0">
        <references count="2">
          <reference field="4294967294" count="1" selected="0">
            <x v="0"/>
          </reference>
          <reference field="1" count="1" selected="0">
            <x v="1"/>
          </reference>
        </references>
      </pivotArea>
    </chartFormat>
    <chartFormat chart="2" format="46">
      <pivotArea type="data" outline="0" fieldPosition="0">
        <references count="2">
          <reference field="4294967294" count="1" selected="0">
            <x v="0"/>
          </reference>
          <reference field="1" count="1" selected="0">
            <x v="2"/>
          </reference>
        </references>
      </pivotArea>
    </chartFormat>
    <chartFormat chart="2" format="47">
      <pivotArea type="data" outline="0" fieldPosition="0">
        <references count="2">
          <reference field="4294967294" count="1" selected="0">
            <x v="0"/>
          </reference>
          <reference field="1" count="1" selected="0">
            <x v="3"/>
          </reference>
        </references>
      </pivotArea>
    </chartFormat>
    <chartFormat chart="2" format="48">
      <pivotArea type="data" outline="0" fieldPosition="0">
        <references count="2">
          <reference field="4294967294" count="1" selected="0">
            <x v="0"/>
          </reference>
          <reference field="1" count="1" selected="0">
            <x v="4"/>
          </reference>
        </references>
      </pivotArea>
    </chartFormat>
    <chartFormat chart="2" format="49">
      <pivotArea type="data" outline="0" fieldPosition="0">
        <references count="2">
          <reference field="4294967294" count="1" selected="0">
            <x v="0"/>
          </reference>
          <reference field="1" count="1" selected="0">
            <x v="5"/>
          </reference>
        </references>
      </pivotArea>
    </chartFormat>
    <chartFormat chart="2" format="50">
      <pivotArea type="data" outline="0" fieldPosition="0">
        <references count="2">
          <reference field="4294967294" count="1" selected="0">
            <x v="0"/>
          </reference>
          <reference field="1" count="1" selected="0">
            <x v="6"/>
          </reference>
        </references>
      </pivotArea>
    </chartFormat>
    <chartFormat chart="2" format="51">
      <pivotArea type="data" outline="0" fieldPosition="0">
        <references count="2">
          <reference field="4294967294" count="1" selected="0">
            <x v="0"/>
          </reference>
          <reference field="1" count="1" selected="0">
            <x v="7"/>
          </reference>
        </references>
      </pivotArea>
    </chartFormat>
    <chartFormat chart="2" format="52">
      <pivotArea type="data" outline="0" fieldPosition="0">
        <references count="2">
          <reference field="4294967294" count="1" selected="0">
            <x v="0"/>
          </reference>
          <reference field="1" count="1" selected="0">
            <x v="8"/>
          </reference>
        </references>
      </pivotArea>
    </chartFormat>
  </chartFormats>
  <pivotTableStyleInfo name="PivotTable semi buget" showRowHeaders="1" showColHeaders="1" showRowStripes="0" showColStripes="0" showLastColumn="1"/>
  <extLst>
    <ext xmlns:x14="http://schemas.microsoft.com/office/spreadsheetml/2009/9/main" uri="{962EF5D1-5CA2-4c93-8EF4-DBF5C05439D2}">
      <x14:pivotTableDefinition xmlns:xm="http://schemas.microsoft.com/office/excel/2006/main" altTextSummary="Un rezumat al totalului pentru fiecare categorie"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IE" xr10:uid="{8E923BA0-D180-4AAF-997F-AFF8CE0C5D8C}" sourceName="CATEGORIE">
  <pivotTables>
    <pivotTable tabId="3" name="Cheltuieli"/>
  </pivotTables>
  <data>
    <tabular pivotCacheId="3">
      <items count="9">
        <i x="3" s="1"/>
        <i x="7" s="1"/>
        <i x="5" s="1"/>
        <i x="4" s="1"/>
        <i x="2" s="1"/>
        <i x="1" s="1"/>
        <i x="0" s="1"/>
        <i x="6" s="1"/>
        <i x="8" s="1"/>
      </items>
    </tabular>
  </data>
</slicerCacheDefinition>
</file>

<file path=xl/slicerCaches/slicerCache2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SCRIERE" xr10:uid="{E59932E1-3D88-4CDE-B9A9-1C6A6AD4A67A}" sourceName="DESCRIERE">
  <pivotTables>
    <pivotTable tabId="3" name="Cheltuieli"/>
  </pivotTables>
  <data>
    <tabular pivotCacheId="3">
      <items count="20">
        <i x="13" s="1"/>
        <i x="15" s="1"/>
        <i x="3" s="1"/>
        <i x="7" s="1"/>
        <i x="0" s="1"/>
        <i x="18" s="1"/>
        <i x="9" s="1"/>
        <i x="19" s="1"/>
        <i x="11" s="1"/>
        <i x="1" s="1"/>
        <i x="10" s="1"/>
        <i x="2" s="1"/>
        <i x="6" s="1"/>
        <i x="4" s="1"/>
        <i x="14" s="1"/>
        <i x="8" s="1"/>
        <i x="16" s="1"/>
        <i x="17" s="1"/>
        <i x="12" s="1"/>
        <i x="5"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IE" xr10:uid="{40C21C0F-16D3-4DC1-A227-8D8C8755E365}" cache="Slicer_CATEGORIE" caption="CATEGORIE" columnCount="2" style="Slicere buget gospodărie" rowHeight="241300"/>
  <slicer name="DESCRIERE" xr10:uid="{79567359-33BD-4445-A2C9-CA1980932645}" cache="Slicer_DESCRIERE" caption="DESCRIERE" columnCount="2" style="Slicere buget gospodărie" rowHeight="241300"/>
</slicers>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ou de bord" displayName="Tablou_de_bord" ref="B8:O12" headerRowDxfId="177" tableBorderDxfId="176" totalsRowBorderDxfId="175" headerRowCellStyle="Normal">
  <autoFilter ref="B8:O12" xr:uid="{00000000-0009-0000-0100-000001000000}"/>
  <tableColumns count="14">
    <tableColumn id="1" xr3:uid="{00000000-0010-0000-0000-000001000000}" name="Categorie" totalsRowLabel="Total" dataDxfId="174" totalsRowDxfId="173"/>
    <tableColumn id="2" xr3:uid="{00000000-0010-0000-0000-000002000000}" name="IANUARIE" dataDxfId="172" totalsRowDxfId="171"/>
    <tableColumn id="3" xr3:uid="{00000000-0010-0000-0000-000003000000}" name="FEBRUARIE" dataDxfId="170" totalsRowDxfId="169"/>
    <tableColumn id="4" xr3:uid="{00000000-0010-0000-0000-000004000000}" name="MARTIE" dataDxfId="168" totalsRowDxfId="167"/>
    <tableColumn id="5" xr3:uid="{00000000-0010-0000-0000-000005000000}" name="APRILIE" dataDxfId="166" totalsRowDxfId="165"/>
    <tableColumn id="6" xr3:uid="{00000000-0010-0000-0000-000006000000}" name="MAI" dataDxfId="164" totalsRowDxfId="163"/>
    <tableColumn id="7" xr3:uid="{00000000-0010-0000-0000-000007000000}" name="IUNIE" dataDxfId="162" totalsRowDxfId="161"/>
    <tableColumn id="8" xr3:uid="{00000000-0010-0000-0000-000008000000}" name="IULIE" dataDxfId="160" totalsRowDxfId="159"/>
    <tableColumn id="9" xr3:uid="{00000000-0010-0000-0000-000009000000}" name="AUGUST" dataDxfId="158" totalsRowDxfId="157"/>
    <tableColumn id="10" xr3:uid="{00000000-0010-0000-0000-00000A000000}" name="SEPTEMBRIE" dataDxfId="156" totalsRowDxfId="155"/>
    <tableColumn id="11" xr3:uid="{00000000-0010-0000-0000-00000B000000}" name="OCTOMBRIE" dataDxfId="154" totalsRowDxfId="153"/>
    <tableColumn id="12" xr3:uid="{00000000-0010-0000-0000-00000C000000}" name="NOIEMBRIE" dataDxfId="152" totalsRowDxfId="151"/>
    <tableColumn id="13" xr3:uid="{00000000-0010-0000-0000-00000D000000}" name="DECEMBRIE" dataDxfId="150" totalsRowDxfId="149"/>
    <tableColumn id="14" xr3:uid="{00000000-0010-0000-0000-00000E000000}" name="Diagramă sparkline" totalsRowFunction="count" dataDxfId="148" totalsRowDxfId="147"/>
  </tableColumns>
  <tableStyleInfo name="TableStyleMedium1" showFirstColumn="1" showLastColumn="1" showRowStripes="1" showColumnStripes="0"/>
  <extLst>
    <ext xmlns:x14="http://schemas.microsoft.com/office/spreadsheetml/2009/9/main" uri="{504A1905-F514-4f6f-8877-14C23A59335A}">
      <x14:table altTextSummary="Prezentare generală a veniturilor și cheltuielilor, defalcate în prima și ultima jumătate a fiecărei luni, cu linii de tendință în ultima coloană"/>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Cheltuieli" displayName="Cheltuieli" ref="F3:I36" totalsRowShown="0" headerRowDxfId="146" dataDxfId="145" headerRowCellStyle="60% - Accent3">
  <autoFilter ref="F3:I36" xr:uid="{00000000-0009-0000-0100-000002000000}"/>
  <tableColumns count="4">
    <tableColumn id="3" xr3:uid="{00000000-0010-0000-0100-000003000000}" name="DATA" dataDxfId="144" dataCellStyle="Dată"/>
    <tableColumn id="1" xr3:uid="{00000000-0010-0000-0100-000001000000}" name="CATEGORIE" dataDxfId="143" dataCellStyle="Detalii tabel"/>
    <tableColumn id="4" xr3:uid="{00000000-0010-0000-0100-000004000000}" name="DESCRIERE" dataDxfId="142" dataCellStyle="Detalii tabel"/>
    <tableColumn id="2" xr3:uid="{00000000-0010-0000-0100-000002000000}" name="SUMĂ" dataDxfId="141"/>
  </tableColumns>
  <tableStyleInfo name="Cheltuieli" showFirstColumn="0" showLastColumn="0" showRowStripes="1" showColumnStripes="0"/>
  <extLst>
    <ext xmlns:x14="http://schemas.microsoft.com/office/spreadsheetml/2009/9/main" uri="{504A1905-F514-4f6f-8877-14C23A59335A}">
      <x14:table altTextSummary="Introduceți data și suma, apoi selectați Categorie și Descriere în acest tabel"/>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Venit" displayName="Venit" ref="B3:D13" headerRowDxfId="140" dataDxfId="139" headerRowCellStyle="60% - Accent5">
  <autoFilter ref="B3:D13" xr:uid="{00000000-0009-0000-0100-000003000000}"/>
  <tableColumns count="3">
    <tableColumn id="1" xr3:uid="{00000000-0010-0000-0200-000001000000}" name="DATA" totalsRowLabel="Total" dataCellStyle="Dată"/>
    <tableColumn id="3" xr3:uid="{00000000-0010-0000-0200-000003000000}" name="DESCRIERE" dataDxfId="138" dataCellStyle="Detalii tabel"/>
    <tableColumn id="2" xr3:uid="{00000000-0010-0000-0200-000002000000}" name="SUMĂ" totalsRowFunction="sum"/>
  </tableColumns>
  <tableStyleInfo name="Venit" showFirstColumn="0" showLastColumn="0" showRowStripes="1" showColumnStripes="0"/>
  <extLst>
    <ext xmlns:x14="http://schemas.microsoft.com/office/spreadsheetml/2009/9/main" uri="{504A1905-F514-4f6f-8877-14C23A59335A}">
      <x14:table altTextSummary="Introduceți data, descrierea veniturilor și suma, în acest tabel"/>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InfoCategorie" displayName="InfoCategorie" ref="B3:M8" headerRowDxfId="77" dataDxfId="76">
  <autoFilter ref="B3:M8" xr:uid="{00000000-0009-0000-0100-000009000000}"/>
  <tableColumns count="12">
    <tableColumn id="1" xr3:uid="{00000000-0010-0000-0300-000001000000}" name="Gospodărie" dataDxfId="75" dataCellStyle="Detalii tabel"/>
    <tableColumn id="2" xr3:uid="{00000000-0010-0000-0300-000002000000}" name="Distracție" dataDxfId="74" dataCellStyle="Detalii tabel"/>
    <tableColumn id="3" xr3:uid="{00000000-0010-0000-0300-000003000000}" name="Alimente" dataDxfId="73" dataCellStyle="Detalii tabel"/>
    <tableColumn id="4" xr3:uid="{00000000-0010-0000-0300-000004000000}" name="Cadouri/donații" dataDxfId="72" dataCellStyle="Detalii tabel"/>
    <tableColumn id="5" xr3:uid="{00000000-0010-0000-0300-000005000000}" name="Copii" dataDxfId="71" dataCellStyle="Detalii tabel"/>
    <tableColumn id="6" xr3:uid="{00000000-0010-0000-0300-000006000000}" name="Conturi de investiții" dataDxfId="70" dataCellStyle="Detalii tabel"/>
    <tableColumn id="7" xr3:uid="{00000000-0010-0000-0300-000007000000}" name="Medicale" dataDxfId="69" dataCellStyle="Detalii tabel"/>
    <tableColumn id="8" xr3:uid="{00000000-0010-0000-0300-000008000000}" name="Altele" dataDxfId="68" dataCellStyle="Detalii tabel"/>
    <tableColumn id="9" xr3:uid="{00000000-0010-0000-0300-000009000000}" name="Personal" dataDxfId="67" dataCellStyle="Detalii tabel"/>
    <tableColumn id="10" xr3:uid="{00000000-0010-0000-0300-00000A000000}" name="Animale de casă" dataDxfId="66" dataCellStyle="Detalii tabel"/>
    <tableColumn id="11" xr3:uid="{00000000-0010-0000-0300-00000B000000}" name="Taxe/juridic" dataDxfId="65" dataCellStyle="Detalii tabel"/>
    <tableColumn id="12" xr3:uid="{00000000-0010-0000-0300-00000C000000}" name="Transport" dataDxfId="64" dataCellStyle="Detalii tabel"/>
  </tableColumns>
  <tableStyleInfo name="Liste de date" showFirstColumn="0" showLastColumn="0" showRowStripes="1" showColumnStripes="0"/>
  <extLst>
    <ext xmlns:x14="http://schemas.microsoft.com/office/spreadsheetml/2009/9/main" uri="{504A1905-F514-4f6f-8877-14C23A59335A}">
      <x14:table altTextSummary="Acest tabel conține categoriile utilizate pentru a popula listele verticale din tabelul Cheltuieli din foaia Cheltuieli și venituri. Pentru a actualiza listele, modificați numele categoriilor sau descrierile sub fiecare categorie"/>
    </ext>
  </extLst>
</table>
</file>

<file path=xl/theme/theme11.xml><?xml version="1.0" encoding="utf-8"?>
<a:theme xmlns:a="http://schemas.openxmlformats.org/drawingml/2006/main" name="Office Theme">
  <a:themeElements>
    <a:clrScheme name="Custom 16">
      <a:dk1>
        <a:srgbClr val="151515"/>
      </a:dk1>
      <a:lt1>
        <a:srgbClr val="FFFFFF"/>
      </a:lt1>
      <a:dk2>
        <a:srgbClr val="1C1C1C"/>
      </a:dk2>
      <a:lt2>
        <a:srgbClr val="FFFFFF"/>
      </a:lt2>
      <a:accent1>
        <a:srgbClr val="F3D569"/>
      </a:accent1>
      <a:accent2>
        <a:srgbClr val="5B85AA"/>
      </a:accent2>
      <a:accent3>
        <a:srgbClr val="ECBE18"/>
      </a:accent3>
      <a:accent4>
        <a:srgbClr val="9CB5CB"/>
      </a:accent4>
      <a:accent5>
        <a:srgbClr val="2C4255"/>
      </a:accent5>
      <a:accent6>
        <a:srgbClr val="F7E5A4"/>
      </a:accent6>
      <a:hlink>
        <a:srgbClr val="5B85AA"/>
      </a:hlink>
      <a:folHlink>
        <a:srgbClr val="5B85AA"/>
      </a:folHlink>
    </a:clrScheme>
    <a:fontScheme name="Custom 17">
      <a:majorFont>
        <a:latin typeface="Tw Cen MT"/>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A" xr10:uid="{56780D9D-D9D2-4632-BF41-5A71C352A8CF}" sourceName="DATA">
  <pivotTables>
    <pivotTable tabId="3" name="Cheltuieli"/>
  </pivotTables>
  <state minimalRefreshVersion="6" lastRefreshVersion="6" pivotCacheId="3" filterType="unknown">
    <bounds startDate="2022-01-01T00:00:00" endDate="2023-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A" xr10:uid="{DB155EB4-665C-41D2-A84A-5912141A926E}" cache="NativeTimeline_DATA" caption="DATA" level="2" selectionLevel="2" scrollPosition="2022-01-01T00:00:00" style="Cronologie buget semi lunar"/>
</timelines>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vmlDrawing" Target="/xl/drawings/vmlDrawing1.vml" Id="rId3" /><Relationship Type="http://schemas.openxmlformats.org/officeDocument/2006/relationships/drawing" Target="/xl/drawings/drawing11.xml" Id="rId2" /><Relationship Type="http://schemas.openxmlformats.org/officeDocument/2006/relationships/printerSettings" Target="/xl/printerSettings/printerSettings22.bin" Id="rId1" /><Relationship Type="http://schemas.openxmlformats.org/officeDocument/2006/relationships/table" Target="/xl/tables/table13.xml" Id="rId6" /><Relationship Type="http://schemas.openxmlformats.org/officeDocument/2006/relationships/ctrlProp" Target="/xl/ctrlProps/ctrlProp2.xml" Id="rId5" /><Relationship Type="http://schemas.openxmlformats.org/officeDocument/2006/relationships/ctrlProp" Target="/xl/ctrlProps/ctrlProp12.xml" Id="rId4" /></Relationships>
</file>

<file path=xl/worksheets/_rels/sheet31.xml.rels>&#65279;<?xml version="1.0" encoding="utf-8"?><Relationships xmlns="http://schemas.openxmlformats.org/package/2006/relationships"><Relationship Type="http://schemas.openxmlformats.org/officeDocument/2006/relationships/table" Target="/xl/tables/table31.xml" Id="rId3" /><Relationship Type="http://schemas.openxmlformats.org/officeDocument/2006/relationships/table" Target="/xl/tables/table22.xml" Id="rId2" /><Relationship Type="http://schemas.openxmlformats.org/officeDocument/2006/relationships/printerSettings" Target="/xl/printerSettings/printerSettings31.bin" Id="rId1" /></Relationships>
</file>

<file path=xl/worksheets/_rels/sheet46.xml.rels>&#65279;<?xml version="1.0" encoding="utf-8"?><Relationships xmlns="http://schemas.openxmlformats.org/package/2006/relationships"><Relationship Type="http://schemas.openxmlformats.org/officeDocument/2006/relationships/drawing" Target="/xl/drawings/drawing22.xml" Id="rId3" /><Relationship Type="http://schemas.openxmlformats.org/officeDocument/2006/relationships/printerSettings" Target="/xl/printerSettings/printerSettings46.bin" Id="rId2" /><Relationship Type="http://schemas.openxmlformats.org/officeDocument/2006/relationships/pivotTable" Target="/xl/pivotTables/pivotTable12.xml" Id="rId1" /><Relationship Type="http://schemas.microsoft.com/office/2011/relationships/timeline" Target="/xl/timelines/timeline1.xml" Id="rId5" /><Relationship Type="http://schemas.microsoft.com/office/2007/relationships/slicer" Target="/xl/slicers/slicer1.xml" Id="rId4" /></Relationships>
</file>

<file path=xl/worksheets/_rels/sheet55.xml.rels>&#65279;<?xml version="1.0" encoding="utf-8"?><Relationships xmlns="http://schemas.openxmlformats.org/package/2006/relationships"><Relationship Type="http://schemas.openxmlformats.org/officeDocument/2006/relationships/table" Target="/xl/tables/table44.xml" Id="rId2" /><Relationship Type="http://schemas.openxmlformats.org/officeDocument/2006/relationships/printerSettings" Target="/xl/printerSettings/printerSettings55.bin" Id="rId1" /></Relationships>
</file>

<file path=xl/worksheets/_rels/sheet64.xml.rels>&#65279;<?xml version="1.0" encoding="utf-8"?><Relationships xmlns="http://schemas.openxmlformats.org/package/2006/relationships"><Relationship Type="http://schemas.openxmlformats.org/officeDocument/2006/relationships/printerSettings" Target="/xl/printerSettings/printerSettings64.bin" Id="rId2" /><Relationship Type="http://schemas.openxmlformats.org/officeDocument/2006/relationships/pivotTable" Target="/xl/pivotTables/pivotTable2.xml"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824CE-12A3-4CC0-84BC-2A62CE3863AE}">
  <sheetPr>
    <tabColor theme="9" tint="-0.749992370372631"/>
  </sheetPr>
  <dimension ref="B1:B8"/>
  <sheetViews>
    <sheetView zoomScaleNormal="100" workbookViewId="0"/>
  </sheetViews>
  <sheetFormatPr defaultRowHeight="14.25" x14ac:dyDescent="0.2"/>
  <cols>
    <col min="1" max="1" width="3.125" customWidth="1"/>
    <col min="2" max="2" width="80.625" customWidth="1"/>
    <col min="3" max="3" width="2.625" customWidth="1"/>
  </cols>
  <sheetData>
    <row r="1" spans="2:2" ht="30" customHeight="1" x14ac:dyDescent="0.2">
      <c r="B1" s="37" t="s">
        <v>0</v>
      </c>
    </row>
    <row r="2" spans="2:2" ht="30" customHeight="1" x14ac:dyDescent="0.2">
      <c r="B2" s="38" t="s">
        <v>1</v>
      </c>
    </row>
    <row r="3" spans="2:2" ht="30" customHeight="1" x14ac:dyDescent="0.2">
      <c r="B3" s="38" t="s">
        <v>2</v>
      </c>
    </row>
    <row r="4" spans="2:2" ht="30" customHeight="1" x14ac:dyDescent="0.2">
      <c r="B4" s="38" t="s">
        <v>3</v>
      </c>
    </row>
    <row r="5" spans="2:2" ht="30" customHeight="1" x14ac:dyDescent="0.2">
      <c r="B5" s="38" t="s">
        <v>4</v>
      </c>
    </row>
    <row r="6" spans="2:2" ht="30" customHeight="1" x14ac:dyDescent="0.2">
      <c r="B6" s="39" t="s">
        <v>5</v>
      </c>
    </row>
    <row r="7" spans="2:2" ht="30" x14ac:dyDescent="0.2">
      <c r="B7" s="48" t="s">
        <v>6</v>
      </c>
    </row>
    <row r="8" spans="2:2" ht="48" customHeight="1" x14ac:dyDescent="0.2">
      <c r="B8" s="38" t="s">
        <v>7</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tint="0.499984740745262"/>
    <pageSetUpPr autoPageBreaks="0"/>
  </sheetPr>
  <dimension ref="A1:Q21"/>
  <sheetViews>
    <sheetView showGridLines="0" tabSelected="1" zoomScaleNormal="100" zoomScaleSheetLayoutView="100" workbookViewId="0"/>
  </sheetViews>
  <sheetFormatPr defaultColWidth="9.25" defaultRowHeight="15.75" x14ac:dyDescent="0.2"/>
  <cols>
    <col min="1" max="1" width="4.875" style="43" customWidth="1"/>
    <col min="2" max="2" width="28.25" style="5" customWidth="1"/>
    <col min="3" max="3" width="17.625" style="11" customWidth="1"/>
    <col min="4" max="15" width="17.625" style="5" customWidth="1"/>
    <col min="16" max="16" width="4.875" style="5" customWidth="1"/>
    <col min="17" max="17" width="2.625" style="5" customWidth="1"/>
    <col min="18" max="16384" width="9.25" style="5"/>
  </cols>
  <sheetData>
    <row r="1" spans="1:17" ht="48.75" customHeight="1" x14ac:dyDescent="0.2">
      <c r="A1" s="52" t="s">
        <v>8</v>
      </c>
      <c r="B1" s="151" t="s">
        <v>13</v>
      </c>
      <c r="C1" s="151"/>
      <c r="D1" s="151"/>
      <c r="E1" s="151"/>
      <c r="F1" s="151"/>
      <c r="G1" s="151"/>
      <c r="H1" s="151"/>
      <c r="I1" s="151"/>
      <c r="J1" s="151"/>
      <c r="K1" s="151"/>
      <c r="L1" s="151"/>
      <c r="M1" s="151"/>
      <c r="N1" s="151"/>
      <c r="O1" s="119" t="s">
        <v>35</v>
      </c>
      <c r="P1" s="19"/>
    </row>
    <row r="2" spans="1:17" s="51" customFormat="1" ht="42" customHeight="1" x14ac:dyDescent="0.6">
      <c r="A2" s="44" t="s">
        <v>9</v>
      </c>
      <c r="B2" s="120" t="str">
        <f>CHOOSE(NumărLună,"IANUARIE","FEBRUARIE","MARTIE","APRILIE","MAI","IUNIE","IULIE","AUGUST","SEPTEMBRIE","OCTOMBRIE","NOIEMBRIE","DECEMBRIE")</f>
        <v>DECEMBRIE</v>
      </c>
      <c r="C2" s="152">
        <v>12</v>
      </c>
      <c r="D2" s="153"/>
      <c r="E2" s="153"/>
      <c r="F2" s="153"/>
      <c r="G2" s="153"/>
      <c r="H2" s="153"/>
      <c r="I2" s="135">
        <f ca="1">YEAR(TODAY())</f>
        <v>2022</v>
      </c>
      <c r="J2" s="12"/>
      <c r="K2" s="12"/>
      <c r="L2" s="136"/>
      <c r="M2" s="137"/>
      <c r="N2" s="137"/>
      <c r="O2" s="137"/>
      <c r="P2" s="137"/>
    </row>
    <row r="3" spans="1:17" s="129" customFormat="1" ht="35.25" customHeight="1" x14ac:dyDescent="0.3">
      <c r="A3" s="44" t="s">
        <v>10</v>
      </c>
      <c r="B3" s="121" t="s">
        <v>14</v>
      </c>
      <c r="C3" s="49"/>
      <c r="D3" s="49"/>
      <c r="E3" s="49"/>
      <c r="F3" s="49"/>
      <c r="G3" s="121"/>
      <c r="H3" s="121"/>
      <c r="I3" s="138" t="s">
        <v>28</v>
      </c>
      <c r="J3" s="138"/>
      <c r="K3" s="127"/>
      <c r="L3" s="126"/>
      <c r="M3" s="126"/>
      <c r="N3" s="126"/>
      <c r="O3" s="126"/>
      <c r="P3" s="127"/>
    </row>
    <row r="4" spans="1:17" s="129" customFormat="1" ht="30" customHeight="1" x14ac:dyDescent="0.2">
      <c r="A4" s="122" t="s">
        <v>11</v>
      </c>
      <c r="B4" s="123" t="s">
        <v>15</v>
      </c>
      <c r="C4" s="124"/>
      <c r="D4" s="125">
        <f ca="1">TotaluriCheltuieliLunare</f>
        <v>0</v>
      </c>
      <c r="E4" s="126"/>
      <c r="F4" s="126"/>
      <c r="G4" s="126"/>
      <c r="H4" s="127"/>
      <c r="I4" s="128" t="s">
        <v>15</v>
      </c>
      <c r="J4" s="128"/>
      <c r="K4" s="126"/>
      <c r="L4" s="125">
        <f ca="1">TotaluriCheltuieliAnuale</f>
        <v>10742</v>
      </c>
      <c r="M4" s="126"/>
      <c r="N4" s="126"/>
      <c r="O4" s="126"/>
      <c r="P4" s="127"/>
    </row>
    <row r="5" spans="1:17" s="129" customFormat="1" ht="30" customHeight="1" x14ac:dyDescent="0.2">
      <c r="A5" s="130"/>
      <c r="B5" s="123" t="s">
        <v>16</v>
      </c>
      <c r="C5" s="124"/>
      <c r="D5" s="125">
        <f ca="1">TotaluriVenitLunar</f>
        <v>0</v>
      </c>
      <c r="E5" s="126"/>
      <c r="F5" s="126"/>
      <c r="G5" s="126"/>
      <c r="H5" s="127"/>
      <c r="I5" s="128" t="s">
        <v>16</v>
      </c>
      <c r="J5" s="128"/>
      <c r="K5" s="126"/>
      <c r="L5" s="125">
        <f ca="1">TotaluriVenitAnual</f>
        <v>13200</v>
      </c>
      <c r="M5" s="126"/>
      <c r="N5" s="126"/>
      <c r="O5" s="126"/>
      <c r="P5" s="127"/>
    </row>
    <row r="6" spans="1:17" s="101" customFormat="1" ht="45" customHeight="1" x14ac:dyDescent="0.2">
      <c r="A6" s="131"/>
      <c r="B6" s="132"/>
      <c r="C6" s="133"/>
      <c r="D6" s="132"/>
      <c r="E6" s="132"/>
      <c r="F6" s="132"/>
      <c r="G6" s="132"/>
      <c r="H6" s="132"/>
      <c r="I6" s="132"/>
      <c r="J6" s="132"/>
      <c r="K6" s="132"/>
      <c r="L6" s="132"/>
      <c r="M6" s="132"/>
      <c r="N6" s="132"/>
      <c r="O6" s="132"/>
      <c r="P6" s="134"/>
    </row>
    <row r="7" spans="1:17" s="15" customFormat="1" ht="24.75" customHeight="1" thickBot="1" x14ac:dyDescent="0.25">
      <c r="A7" s="42"/>
      <c r="B7" s="17"/>
      <c r="C7" s="14"/>
      <c r="D7" s="17"/>
      <c r="E7" s="17"/>
      <c r="F7" s="17"/>
      <c r="G7" s="17"/>
      <c r="H7" s="17"/>
      <c r="I7" s="17"/>
      <c r="J7" s="17"/>
      <c r="K7" s="17"/>
      <c r="L7" s="17"/>
      <c r="M7" s="17"/>
      <c r="N7" s="17"/>
      <c r="O7" s="13"/>
    </row>
    <row r="8" spans="1:17" ht="34.5" customHeight="1" thickBot="1" x14ac:dyDescent="0.25">
      <c r="A8" s="45" t="s">
        <v>12</v>
      </c>
      <c r="B8" s="46" t="s">
        <v>17</v>
      </c>
      <c r="C8" s="33" t="s">
        <v>22</v>
      </c>
      <c r="D8" s="33" t="s">
        <v>23</v>
      </c>
      <c r="E8" s="33" t="s">
        <v>24</v>
      </c>
      <c r="F8" s="33" t="s">
        <v>25</v>
      </c>
      <c r="G8" s="33" t="s">
        <v>26</v>
      </c>
      <c r="H8" s="33" t="s">
        <v>27</v>
      </c>
      <c r="I8" s="33" t="s">
        <v>29</v>
      </c>
      <c r="J8" s="33" t="s">
        <v>30</v>
      </c>
      <c r="K8" s="33" t="s">
        <v>31</v>
      </c>
      <c r="L8" s="33" t="s">
        <v>32</v>
      </c>
      <c r="M8" s="33" t="s">
        <v>33</v>
      </c>
      <c r="N8" s="33" t="s">
        <v>34</v>
      </c>
      <c r="O8" s="139" t="s">
        <v>36</v>
      </c>
      <c r="P8" s="18"/>
      <c r="Q8" s="18"/>
    </row>
    <row r="9" spans="1:17" ht="30" customHeight="1" thickBot="1" x14ac:dyDescent="0.25">
      <c r="B9" s="146" t="s">
        <v>18</v>
      </c>
      <c r="C9" s="140">
        <f ca="1">SUMIFS(Venit[SUMĂ],Venit[DATA],"&lt;="&amp;DatăMijloc,Venit[DATA],"&gt;="&amp;DatăÎnceput)</f>
        <v>0</v>
      </c>
      <c r="D9" s="140">
        <f ca="1">SUMIFS(Venit[SUMĂ],Venit[DATA],"&lt;="&amp;DatăMijloc,Venit[DATA],"&gt;="&amp;DatăÎnceput)</f>
        <v>0</v>
      </c>
      <c r="E9" s="141">
        <f ca="1">SUMIFS(Venit[SUMĂ],Venit[DATA],"&lt;="&amp;DatăMijloc,Venit[DATA],"&gt;="&amp;DatăÎnceput)</f>
        <v>1300</v>
      </c>
      <c r="F9" s="141">
        <f ca="1">SUMIFS(Venit[SUMĂ],Venit[DATA],"&lt;="&amp;DatăMijloc,Venit[DATA],"&gt;="&amp;DatăÎnceput)</f>
        <v>3100</v>
      </c>
      <c r="G9" s="141">
        <f ca="1">SUMIFS(Venit[SUMĂ],Venit[DATA],"&lt;="&amp;DatăMijloc,Venit[DATA],"&gt;="&amp;DatăÎnceput)</f>
        <v>500</v>
      </c>
      <c r="H9" s="141">
        <f ca="1">SUMIFS(Venit[SUMĂ],Venit[DATA],"&lt;="&amp;DatăMijloc,Venit[DATA],"&gt;="&amp;DatăÎnceput)</f>
        <v>0</v>
      </c>
      <c r="I9" s="141">
        <f ca="1">SUMIFS(Venit[SUMĂ],Venit[DATA],"&lt;="&amp;DatăMijloc,Venit[DATA],"&gt;="&amp;DatăÎnceput)</f>
        <v>0</v>
      </c>
      <c r="J9" s="141">
        <f ca="1">SUMIFS(Venit[SUMĂ],Venit[DATA],"&lt;="&amp;DatăMijloc,Venit[DATA],"&gt;="&amp;DatăÎnceput)</f>
        <v>0</v>
      </c>
      <c r="K9" s="141">
        <f ca="1">SUMIFS(Venit[SUMĂ],Venit[DATA],"&lt;="&amp;DatăMijloc,Venit[DATA],"&gt;="&amp;DatăÎnceput)</f>
        <v>0</v>
      </c>
      <c r="L9" s="141">
        <f ca="1">SUMIFS(Venit[SUMĂ],Venit[DATA],"&lt;="&amp;DatăMijloc,Venit[DATA],"&gt;="&amp;DatăÎnceput)</f>
        <v>0</v>
      </c>
      <c r="M9" s="141">
        <f ca="1">SUMIFS(Venit[SUMĂ],Venit[DATA],"&lt;="&amp;DatăMijloc,Venit[DATA],"&gt;="&amp;DatăÎnceput)</f>
        <v>0</v>
      </c>
      <c r="N9" s="141">
        <f ca="1">SUMIFS(Venit[SUMĂ],Venit[DATA],"&lt;="&amp;DatăMijloc,Venit[DATA],"&gt;="&amp;DatăÎnceput)</f>
        <v>0</v>
      </c>
      <c r="O9" s="34"/>
      <c r="P9" s="18"/>
      <c r="Q9" s="18"/>
    </row>
    <row r="10" spans="1:17" ht="30" customHeight="1" thickBot="1" x14ac:dyDescent="0.25">
      <c r="B10" s="147" t="s">
        <v>19</v>
      </c>
      <c r="C10" s="142">
        <f ca="1">SUMIFS(Venit[SUMĂ],Venit[DATA],"&lt;="&amp;DatăSfârșit,Venit[DATA],"&gt;="&amp;DatăMijloc+1)</f>
        <v>0</v>
      </c>
      <c r="D10" s="142">
        <f ca="1">SUMIFS(Venit[SUMĂ],Venit[DATA],"&lt;="&amp;DatăSfârșit,Venit[DATA],"&gt;="&amp;DatăMijloc+1)</f>
        <v>0</v>
      </c>
      <c r="E10" s="143">
        <f ca="1">SUMIFS(Venit[SUMĂ],Venit[DATA],"&lt;="&amp;DatăSfârșit,Venit[DATA],"&gt;="&amp;DatăMijloc+1)</f>
        <v>5700</v>
      </c>
      <c r="F10" s="143">
        <f ca="1">SUMIFS(Venit[SUMĂ],Venit[DATA],"&lt;="&amp;DatăSfârșit,Venit[DATA],"&gt;="&amp;DatăMijloc+1)</f>
        <v>2600</v>
      </c>
      <c r="G10" s="143">
        <f ca="1">SUMIFS(Venit[SUMĂ],Venit[DATA],"&lt;="&amp;DatăSfârșit,Venit[DATA],"&gt;="&amp;DatăMijloc+1)</f>
        <v>0</v>
      </c>
      <c r="H10" s="143">
        <f ca="1">SUMIFS(Venit[SUMĂ],Venit[DATA],"&lt;="&amp;DatăSfârșit,Venit[DATA],"&gt;="&amp;DatăMijloc+1)</f>
        <v>0</v>
      </c>
      <c r="I10" s="143">
        <f ca="1">SUMIFS(Venit[SUMĂ],Venit[DATA],"&lt;="&amp;DatăSfârșit,Venit[DATA],"&gt;="&amp;DatăMijloc+1)</f>
        <v>0</v>
      </c>
      <c r="J10" s="143">
        <f ca="1">SUMIFS(Venit[SUMĂ],Venit[DATA],"&lt;="&amp;DatăSfârșit,Venit[DATA],"&gt;="&amp;DatăMijloc+1)</f>
        <v>0</v>
      </c>
      <c r="K10" s="143">
        <f ca="1">SUMIFS(Venit[SUMĂ],Venit[DATA],"&lt;="&amp;DatăSfârșit,Venit[DATA],"&gt;="&amp;DatăMijloc+1)</f>
        <v>0</v>
      </c>
      <c r="L10" s="143">
        <f ca="1">SUMIFS(Venit[SUMĂ],Venit[DATA],"&lt;="&amp;DatăSfârșit,Venit[DATA],"&gt;="&amp;DatăMijloc+1)</f>
        <v>0</v>
      </c>
      <c r="M10" s="143">
        <f ca="1">SUMIFS(Venit[SUMĂ],Venit[DATA],"&lt;="&amp;DatăSfârșit,Venit[DATA],"&gt;="&amp;DatăMijloc+1)</f>
        <v>0</v>
      </c>
      <c r="N10" s="143">
        <f ca="1">SUMIFS(Venit[SUMĂ],Venit[DATA],"&lt;="&amp;DatăSfârșit,Venit[DATA],"&gt;="&amp;DatăMijloc+1)</f>
        <v>0</v>
      </c>
      <c r="O10" s="34"/>
      <c r="P10" s="18"/>
      <c r="Q10" s="18"/>
    </row>
    <row r="11" spans="1:17" ht="30" customHeight="1" thickBot="1" x14ac:dyDescent="0.25">
      <c r="B11" s="148" t="s">
        <v>20</v>
      </c>
      <c r="C11" s="144">
        <f ca="1">SUMIFS(Cheltuieli[SUMĂ],Cheltuieli[DATA],"&lt;="&amp;DatăMijloc+1,Cheltuieli[DATA],"&gt;="&amp;DatăÎnceput)</f>
        <v>0</v>
      </c>
      <c r="D11" s="144">
        <f ca="1">SUMIFS(Cheltuieli[SUMĂ],Cheltuieli[DATA],"&lt;="&amp;DatăMijloc+1,Cheltuieli[DATA],"&gt;="&amp;DatăÎnceput)</f>
        <v>0</v>
      </c>
      <c r="E11" s="144">
        <f ca="1">SUMIFS(Cheltuieli[SUMĂ],Cheltuieli[DATA],"&lt;="&amp;DatăMijloc+1,Cheltuieli[DATA],"&gt;="&amp;DatăÎnceput)</f>
        <v>150</v>
      </c>
      <c r="F11" s="144">
        <f ca="1">SUMIFS(Cheltuieli[SUMĂ],Cheltuieli[DATA],"&lt;="&amp;DatăMijloc+1,Cheltuieli[DATA],"&gt;="&amp;DatăÎnceput)</f>
        <v>75</v>
      </c>
      <c r="G11" s="144">
        <f ca="1">SUMIFS(Cheltuieli[SUMĂ],Cheltuieli[DATA],"&lt;="&amp;DatăMijloc+1,Cheltuieli[DATA],"&gt;="&amp;DatăÎnceput)</f>
        <v>2492</v>
      </c>
      <c r="H11" s="144">
        <f ca="1">SUMIFS(Cheltuieli[SUMĂ],Cheltuieli[DATA],"&lt;="&amp;DatăMijloc+1,Cheltuieli[DATA],"&gt;="&amp;DatăÎnceput)</f>
        <v>0</v>
      </c>
      <c r="I11" s="144">
        <f ca="1">SUMIFS(Cheltuieli[SUMĂ],Cheltuieli[DATA],"&lt;="&amp;DatăMijloc+1,Cheltuieli[DATA],"&gt;="&amp;DatăÎnceput)</f>
        <v>0</v>
      </c>
      <c r="J11" s="144">
        <f ca="1">SUMIFS(Cheltuieli[SUMĂ],Cheltuieli[DATA],"&lt;="&amp;DatăMijloc+1,Cheltuieli[DATA],"&gt;="&amp;DatăÎnceput)</f>
        <v>0</v>
      </c>
      <c r="K11" s="144">
        <f ca="1">SUMIFS(Cheltuieli[SUMĂ],Cheltuieli[DATA],"&lt;="&amp;DatăMijloc+1,Cheltuieli[DATA],"&gt;="&amp;DatăÎnceput)</f>
        <v>0</v>
      </c>
      <c r="L11" s="144">
        <f ca="1">SUMIFS(Cheltuieli[SUMĂ],Cheltuieli[DATA],"&lt;="&amp;DatăMijloc+1,Cheltuieli[DATA],"&gt;="&amp;DatăÎnceput)</f>
        <v>0</v>
      </c>
      <c r="M11" s="144">
        <f ca="1">SUMIFS(Cheltuieli[SUMĂ],Cheltuieli[DATA],"&lt;="&amp;DatăMijloc+1,Cheltuieli[DATA],"&gt;="&amp;DatăÎnceput)</f>
        <v>0</v>
      </c>
      <c r="N11" s="144">
        <f ca="1">SUMIFS(Cheltuieli[SUMĂ],Cheltuieli[DATA],"&lt;="&amp;DatăMijloc+1,Cheltuieli[DATA],"&gt;="&amp;DatăÎnceput)</f>
        <v>0</v>
      </c>
      <c r="O11" s="34"/>
      <c r="P11" s="18"/>
      <c r="Q11" s="18"/>
    </row>
    <row r="12" spans="1:17" ht="30" customHeight="1" x14ac:dyDescent="0.2">
      <c r="B12" s="149" t="s">
        <v>21</v>
      </c>
      <c r="C12" s="145">
        <f ca="1">SUMIFS(Cheltuieli[SUMĂ],Cheltuieli[DATA],"&lt;="&amp;DatăSfârșit,Cheltuieli[DATA],"&gt;="&amp;DatăMijloc+1)</f>
        <v>0</v>
      </c>
      <c r="D12" s="145">
        <f ca="1">SUMIFS(Cheltuieli[SUMĂ],Cheltuieli[DATA],"&lt;="&amp;DatăSfârșit,Cheltuieli[DATA],"&gt;="&amp;DatăMijloc+1)</f>
        <v>1075</v>
      </c>
      <c r="E12" s="145">
        <f ca="1">SUMIFS(Cheltuieli[SUMĂ],Cheltuieli[DATA],"&lt;="&amp;DatăSfârșit,Cheltuieli[DATA],"&gt;="&amp;DatăMijloc+1)</f>
        <v>5350</v>
      </c>
      <c r="F12" s="145">
        <f ca="1">SUMIFS(Cheltuieli[SUMĂ],Cheltuieli[DATA],"&lt;="&amp;DatăSfârșit,Cheltuieli[DATA],"&gt;="&amp;DatăMijloc+1)</f>
        <v>1600</v>
      </c>
      <c r="G12" s="145">
        <f ca="1">SUMIFS(Cheltuieli[SUMĂ],Cheltuieli[DATA],"&lt;="&amp;DatăSfârșit,Cheltuieli[DATA],"&gt;="&amp;DatăMijloc+1)</f>
        <v>0</v>
      </c>
      <c r="H12" s="145">
        <f ca="1">SUMIFS(Cheltuieli[SUMĂ],Cheltuieli[DATA],"&lt;="&amp;DatăSfârșit,Cheltuieli[DATA],"&gt;="&amp;DatăMijloc+1)</f>
        <v>0</v>
      </c>
      <c r="I12" s="145">
        <f ca="1">SUMIFS(Cheltuieli[SUMĂ],Cheltuieli[DATA],"&lt;="&amp;DatăSfârșit,Cheltuieli[DATA],"&gt;="&amp;DatăMijloc+1)</f>
        <v>0</v>
      </c>
      <c r="J12" s="145">
        <f ca="1">SUMIFS(Cheltuieli[SUMĂ],Cheltuieli[DATA],"&lt;="&amp;DatăSfârșit,Cheltuieli[DATA],"&gt;="&amp;DatăMijloc+1)</f>
        <v>0</v>
      </c>
      <c r="K12" s="145">
        <f ca="1">SUMIFS(Cheltuieli[SUMĂ],Cheltuieli[DATA],"&lt;="&amp;DatăSfârșit,Cheltuieli[DATA],"&gt;="&amp;DatăMijloc+1)</f>
        <v>0</v>
      </c>
      <c r="L12" s="145">
        <f ca="1">SUMIFS(Cheltuieli[SUMĂ],Cheltuieli[DATA],"&lt;="&amp;DatăSfârșit,Cheltuieli[DATA],"&gt;="&amp;DatăMijloc+1)</f>
        <v>0</v>
      </c>
      <c r="M12" s="145">
        <f ca="1">SUMIFS(Cheltuieli[SUMĂ],Cheltuieli[DATA],"&lt;="&amp;DatăSfârșit,Cheltuieli[DATA],"&gt;="&amp;DatăMijloc+1)</f>
        <v>0</v>
      </c>
      <c r="N12" s="145">
        <f ca="1">SUMIFS(Cheltuieli[SUMĂ],Cheltuieli[DATA],"&lt;="&amp;DatăSfârșit,Cheltuieli[DATA],"&gt;="&amp;DatăMijloc+1)</f>
        <v>0</v>
      </c>
      <c r="O12" s="35"/>
      <c r="P12" s="18"/>
      <c r="Q12" s="18"/>
    </row>
    <row r="13" spans="1:17" x14ac:dyDescent="0.2">
      <c r="O13" s="18"/>
      <c r="P13" s="18"/>
      <c r="Q13" s="18"/>
    </row>
    <row r="14" spans="1:17" ht="16.5" thickBot="1" x14ac:dyDescent="0.25">
      <c r="C14" s="16"/>
    </row>
    <row r="21" spans="17:17" x14ac:dyDescent="0.2">
      <c r="Q21" s="18"/>
    </row>
  </sheetData>
  <mergeCells count="2">
    <mergeCell ref="B1:N1"/>
    <mergeCell ref="C2:H2"/>
  </mergeCells>
  <conditionalFormatting sqref="A2:A4 C2 D4:D5 L4:L5">
    <cfRule type="notContainsBlanks" dxfId="178" priority="1">
      <formula>LEN(TRIM(A2))&gt;0</formula>
    </cfRule>
  </conditionalFormatting>
  <pageMargins left="0.7" right="0.7" top="0.75" bottom="0.75" header="0.3" footer="0.3"/>
  <pageSetup paperSize="9" scale="86" fitToWidth="0" fitToHeight="0" orientation="portrait" r:id="rId1"/>
  <colBreaks count="3" manualBreakCount="3">
    <brk id="5" max="1048575" man="1"/>
    <brk id="10" max="1048575" man="1"/>
    <brk id="16" max="1048575" man="1"/>
  </colBreaks>
  <ignoredErrors>
    <ignoredError sqref="B2 I2 D4:D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ontor 7">
              <controlPr defaultSize="0" autoPict="0" altText="Control contor pentru Lună">
                <anchor moveWithCells="1">
                  <from>
                    <xdr:col>2</xdr:col>
                    <xdr:colOff>152400</xdr:colOff>
                    <xdr:row>1</xdr:row>
                    <xdr:rowOff>161925</xdr:rowOff>
                  </from>
                  <to>
                    <xdr:col>2</xdr:col>
                    <xdr:colOff>323850</xdr:colOff>
                    <xdr:row>1</xdr:row>
                    <xdr:rowOff>447675</xdr:rowOff>
                  </to>
                </anchor>
              </controlPr>
            </control>
          </mc:Choice>
        </mc:AlternateContent>
        <mc:AlternateContent xmlns:mc="http://schemas.openxmlformats.org/markup-compatibility/2006">
          <mc:Choice Requires="x14">
            <control shapeId="1033" r:id="rId5" name="Contor 9">
              <controlPr defaultSize="0" autoPict="0" altText="Control contor pentru An">
                <anchor moveWithCells="1">
                  <from>
                    <xdr:col>9</xdr:col>
                    <xdr:colOff>47625</xdr:colOff>
                    <xdr:row>1</xdr:row>
                    <xdr:rowOff>171450</xdr:rowOff>
                  </from>
                  <to>
                    <xdr:col>9</xdr:col>
                    <xdr:colOff>190500</xdr:colOff>
                    <xdr:row>1</xdr:row>
                    <xdr:rowOff>457200</xdr:rowOff>
                  </to>
                </anchor>
              </controlPr>
            </control>
          </mc:Choice>
        </mc:AlternateContent>
      </controls>
    </mc:Choice>
  </mc:AlternateContent>
  <tableParts count="1">
    <tablePart r:id="rId6"/>
  </tableParts>
  <extLst>
    <ext xmlns:x14="http://schemas.microsoft.com/office/spreadsheetml/2009/9/main" uri="{05C60535-1F16-4fd2-B633-F4F36F0B64E0}">
      <x14:sparklineGroups xmlns:xm="http://schemas.microsoft.com/office/excel/2006/main">
        <x14:sparklineGroup manualMax="0" manualMin="0" lineWeight="1.5" displayEmptyCellsAs="gap" markers="1" high="1" low="1" first="1" negative="1" xr2:uid="{00000000-0003-0000-0000-000000000000}">
          <x14:colorSeries theme="4"/>
          <x14:colorNegative theme="5"/>
          <x14:colorAxis rgb="FF000000"/>
          <x14:colorMarkers theme="4" tint="-0.249977111117893"/>
          <x14:colorFirst theme="4" tint="-0.249977111117893"/>
          <x14:colorLast theme="4" tint="-0.249977111117893"/>
          <x14:colorHigh theme="4" tint="-0.249977111117893"/>
          <x14:colorLow theme="4" tint="-0.249977111117893"/>
          <x14:sparklines>
            <x14:sparkline>
              <xm:f>'Tablou de bord'!C11:N11</xm:f>
              <xm:sqref>O11</xm:sqref>
            </x14:sparkline>
            <x14:sparkline>
              <xm:f>'Tablou de bord'!C12:N12</xm:f>
              <xm:sqref>O12</xm:sqref>
            </x14:sparkline>
          </x14:sparklines>
        </x14:sparklineGroup>
        <x14:sparklineGroup manualMax="0" manualMin="0" lineWeight="1.5" displayEmptyCellsAs="gap" markers="1" high="1" low="1" negative="1" xr2:uid="{00000000-0003-0000-0000-000001000000}">
          <x14:colorSeries theme="5"/>
          <x14:colorNegative theme="6"/>
          <x14:colorAxis rgb="FF000000"/>
          <x14:colorMarkers theme="5"/>
          <x14:colorFirst theme="5"/>
          <x14:colorLast theme="5"/>
          <x14:colorHigh theme="5"/>
          <x14:colorLow theme="5"/>
          <x14:sparklines>
            <x14:sparkline>
              <xm:f>'Tablou de bord'!C9:M9</xm:f>
              <xm:sqref>O9</xm:sqref>
            </x14:sparkline>
            <x14:sparkline>
              <xm:f>'Tablou de bord'!C10:M10</xm:f>
              <xm:sqref>O10</xm:sqref>
            </x14:sparkline>
          </x14:sparklines>
        </x14:sparklineGroup>
      </x14:sparklineGroup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5" tint="-0.249977111117893"/>
    <pageSetUpPr autoPageBreaks="0"/>
  </sheetPr>
  <dimension ref="A1:K36"/>
  <sheetViews>
    <sheetView showGridLines="0" zoomScaleNormal="100" workbookViewId="0"/>
  </sheetViews>
  <sheetFormatPr defaultColWidth="8.625" defaultRowHeight="30" customHeight="1" x14ac:dyDescent="0.2"/>
  <cols>
    <col min="1" max="1" width="4.875" style="67" customWidth="1"/>
    <col min="2" max="2" width="15.25" customWidth="1"/>
    <col min="3" max="3" width="23.875" customWidth="1"/>
    <col min="4" max="4" width="14.5" style="3" customWidth="1"/>
    <col min="5" max="5" width="5.75" customWidth="1"/>
    <col min="6" max="6" width="16" customWidth="1"/>
    <col min="7" max="7" width="24.375" customWidth="1"/>
    <col min="8" max="8" width="27.25" style="3" customWidth="1"/>
    <col min="9" max="9" width="13.5" style="4" customWidth="1"/>
    <col min="10" max="10" width="4.875" style="101" customWidth="1"/>
    <col min="11" max="11" width="2.625" customWidth="1"/>
  </cols>
  <sheetData>
    <row r="1" spans="1:11" s="18" customFormat="1" ht="48.75" customHeight="1" x14ac:dyDescent="0.2">
      <c r="A1" s="52" t="s">
        <v>37</v>
      </c>
      <c r="B1" s="155" t="str">
        <f>Semi_Monthly_Home_Budget_Title</f>
        <v>Buget bilunar per gospodărie</v>
      </c>
      <c r="C1" s="155"/>
      <c r="D1" s="155"/>
      <c r="E1" s="155"/>
      <c r="F1" s="155"/>
      <c r="G1" s="155"/>
      <c r="H1" s="154" t="s">
        <v>56</v>
      </c>
      <c r="I1" s="154"/>
      <c r="J1" s="19"/>
    </row>
    <row r="2" spans="1:11" s="32" customFormat="1" ht="41.25" customHeight="1" thickBot="1" x14ac:dyDescent="0.3">
      <c r="A2" s="85" t="s">
        <v>38</v>
      </c>
      <c r="B2" s="91" t="s">
        <v>15</v>
      </c>
      <c r="C2" s="92"/>
      <c r="D2" s="92"/>
      <c r="E2" s="24"/>
      <c r="F2" s="91" t="s">
        <v>16</v>
      </c>
      <c r="G2" s="92"/>
      <c r="H2" s="92"/>
      <c r="I2" s="92"/>
      <c r="J2" s="30"/>
      <c r="K2" s="31"/>
    </row>
    <row r="3" spans="1:11" s="6" customFormat="1" ht="30" customHeight="1" thickTop="1" thickBot="1" x14ac:dyDescent="0.25">
      <c r="A3" s="86" t="s">
        <v>39</v>
      </c>
      <c r="B3" s="109" t="s">
        <v>40</v>
      </c>
      <c r="C3" s="109" t="s">
        <v>41</v>
      </c>
      <c r="D3" s="109" t="s">
        <v>45</v>
      </c>
      <c r="E3" s="22"/>
      <c r="F3" s="110" t="s">
        <v>40</v>
      </c>
      <c r="G3" s="111" t="s">
        <v>46</v>
      </c>
      <c r="H3" s="112" t="s">
        <v>41</v>
      </c>
      <c r="I3" s="2" t="s">
        <v>45</v>
      </c>
      <c r="J3" s="96"/>
      <c r="K3" s="22"/>
    </row>
    <row r="4" spans="1:11" ht="30" customHeight="1" thickBot="1" x14ac:dyDescent="0.25">
      <c r="A4" s="65"/>
      <c r="B4" s="1">
        <f ca="1">TODAY()</f>
        <v>44693</v>
      </c>
      <c r="C4" s="93" t="s">
        <v>42</v>
      </c>
      <c r="D4" s="113">
        <v>500</v>
      </c>
      <c r="E4" s="21"/>
      <c r="F4" s="102">
        <f ca="1">TODAY()</f>
        <v>44693</v>
      </c>
      <c r="G4" s="103" t="s">
        <v>47</v>
      </c>
      <c r="H4" s="104" t="s">
        <v>57</v>
      </c>
      <c r="I4" s="116">
        <v>500</v>
      </c>
      <c r="J4" s="96"/>
    </row>
    <row r="5" spans="1:11" ht="30" customHeight="1" x14ac:dyDescent="0.2">
      <c r="A5" s="65"/>
      <c r="B5" s="90">
        <f ca="1">TODAY()-14</f>
        <v>44679</v>
      </c>
      <c r="C5" s="94" t="s">
        <v>43</v>
      </c>
      <c r="D5" s="114">
        <v>1300</v>
      </c>
      <c r="E5" s="21"/>
      <c r="F5" s="105">
        <f t="shared" ref="F5:F12" ca="1" si="0">TODAY()-7</f>
        <v>44686</v>
      </c>
      <c r="G5" s="106" t="s">
        <v>48</v>
      </c>
      <c r="H5" s="106" t="s">
        <v>58</v>
      </c>
      <c r="I5" s="117">
        <v>1000</v>
      </c>
      <c r="J5" s="97"/>
    </row>
    <row r="6" spans="1:11" ht="30" customHeight="1" x14ac:dyDescent="0.2">
      <c r="A6" s="88"/>
      <c r="B6" s="9">
        <f ca="1">TODAY()-14</f>
        <v>44679</v>
      </c>
      <c r="C6" s="95" t="s">
        <v>44</v>
      </c>
      <c r="D6" s="115">
        <v>1300</v>
      </c>
      <c r="E6" s="21"/>
      <c r="F6" s="107">
        <f t="shared" ca="1" si="0"/>
        <v>44686</v>
      </c>
      <c r="G6" s="108" t="s">
        <v>48</v>
      </c>
      <c r="H6" s="108" t="s">
        <v>59</v>
      </c>
      <c r="I6" s="118">
        <v>100</v>
      </c>
      <c r="J6" s="98"/>
    </row>
    <row r="7" spans="1:11" ht="30" customHeight="1" x14ac:dyDescent="0.2">
      <c r="A7" s="64"/>
      <c r="B7" s="90">
        <f ca="1">TODAY()-28</f>
        <v>44665</v>
      </c>
      <c r="C7" s="94" t="s">
        <v>43</v>
      </c>
      <c r="D7" s="114">
        <v>1500</v>
      </c>
      <c r="E7" s="21"/>
      <c r="F7" s="105">
        <f t="shared" ca="1" si="0"/>
        <v>44686</v>
      </c>
      <c r="G7" s="106" t="s">
        <v>48</v>
      </c>
      <c r="H7" s="106" t="s">
        <v>60</v>
      </c>
      <c r="I7" s="117">
        <v>50</v>
      </c>
      <c r="J7" s="99"/>
    </row>
    <row r="8" spans="1:11" ht="30" customHeight="1" x14ac:dyDescent="0.2">
      <c r="A8" s="65"/>
      <c r="B8" s="9">
        <f ca="1">TODAY()-28</f>
        <v>44665</v>
      </c>
      <c r="C8" s="95" t="s">
        <v>44</v>
      </c>
      <c r="D8" s="115">
        <v>1600</v>
      </c>
      <c r="E8" s="21"/>
      <c r="F8" s="107">
        <f t="shared" ca="1" si="0"/>
        <v>44686</v>
      </c>
      <c r="G8" s="108" t="s">
        <v>48</v>
      </c>
      <c r="H8" s="108" t="s">
        <v>61</v>
      </c>
      <c r="I8" s="118">
        <v>25</v>
      </c>
      <c r="J8" s="100"/>
    </row>
    <row r="9" spans="1:11" ht="30" customHeight="1" x14ac:dyDescent="0.2">
      <c r="B9" s="90">
        <f ca="1">TODAY()-42</f>
        <v>44651</v>
      </c>
      <c r="C9" s="94" t="s">
        <v>43</v>
      </c>
      <c r="D9" s="114">
        <v>1300</v>
      </c>
      <c r="E9" s="21"/>
      <c r="F9" s="105">
        <f t="shared" ca="1" si="0"/>
        <v>44686</v>
      </c>
      <c r="G9" s="106" t="s">
        <v>48</v>
      </c>
      <c r="H9" s="106" t="s">
        <v>62</v>
      </c>
      <c r="I9" s="117">
        <v>100</v>
      </c>
      <c r="J9" s="100"/>
    </row>
    <row r="10" spans="1:11" ht="30" customHeight="1" x14ac:dyDescent="0.2">
      <c r="B10" s="9">
        <f ca="1">TODAY()-42</f>
        <v>44651</v>
      </c>
      <c r="C10" s="95" t="s">
        <v>44</v>
      </c>
      <c r="D10" s="115">
        <v>1300</v>
      </c>
      <c r="E10" s="21"/>
      <c r="F10" s="107">
        <f t="shared" ca="1" si="0"/>
        <v>44686</v>
      </c>
      <c r="G10" s="108" t="s">
        <v>48</v>
      </c>
      <c r="H10" s="108" t="s">
        <v>62</v>
      </c>
      <c r="I10" s="118">
        <v>30</v>
      </c>
      <c r="J10" s="100"/>
    </row>
    <row r="11" spans="1:11" ht="30" customHeight="1" x14ac:dyDescent="0.2">
      <c r="B11" s="90">
        <f ca="1">TODAY()-56</f>
        <v>44637</v>
      </c>
      <c r="C11" s="94" t="s">
        <v>43</v>
      </c>
      <c r="D11" s="114">
        <v>1500</v>
      </c>
      <c r="F11" s="105">
        <f t="shared" ca="1" si="0"/>
        <v>44686</v>
      </c>
      <c r="G11" s="106" t="s">
        <v>48</v>
      </c>
      <c r="H11" s="106" t="s">
        <v>58</v>
      </c>
      <c r="I11" s="117">
        <v>50</v>
      </c>
      <c r="J11" s="100"/>
    </row>
    <row r="12" spans="1:11" ht="30" customHeight="1" x14ac:dyDescent="0.2">
      <c r="B12" s="9">
        <f ca="1">TODAY()-56</f>
        <v>44637</v>
      </c>
      <c r="C12" s="95" t="s">
        <v>44</v>
      </c>
      <c r="D12" s="115">
        <v>1600</v>
      </c>
      <c r="F12" s="107">
        <f t="shared" ca="1" si="0"/>
        <v>44686</v>
      </c>
      <c r="G12" s="108" t="s">
        <v>48</v>
      </c>
      <c r="H12" s="108" t="s">
        <v>62</v>
      </c>
      <c r="I12" s="118">
        <v>50</v>
      </c>
      <c r="J12" s="100"/>
    </row>
    <row r="13" spans="1:11" ht="30" customHeight="1" x14ac:dyDescent="0.2">
      <c r="B13" s="90">
        <f ca="1">TODAY()-70</f>
        <v>44623</v>
      </c>
      <c r="C13" s="94" t="s">
        <v>43</v>
      </c>
      <c r="D13" s="114">
        <v>1300</v>
      </c>
      <c r="F13" s="105">
        <f ca="1">TODAY()-7</f>
        <v>44686</v>
      </c>
      <c r="G13" s="106" t="s">
        <v>48</v>
      </c>
      <c r="H13" s="106" t="s">
        <v>62</v>
      </c>
      <c r="I13" s="117">
        <v>25</v>
      </c>
      <c r="J13" s="100"/>
    </row>
    <row r="14" spans="1:11" ht="30" customHeight="1" x14ac:dyDescent="0.2">
      <c r="D14"/>
      <c r="F14" s="107">
        <f ca="1">TODAY()-8</f>
        <v>44685</v>
      </c>
      <c r="G14" s="108" t="s">
        <v>48</v>
      </c>
      <c r="H14" s="108" t="s">
        <v>59</v>
      </c>
      <c r="I14" s="118">
        <v>100</v>
      </c>
    </row>
    <row r="15" spans="1:11" ht="30" customHeight="1" x14ac:dyDescent="0.2">
      <c r="D15"/>
      <c r="F15" s="105">
        <f ca="1">TODAY()-9</f>
        <v>44684</v>
      </c>
      <c r="G15" s="106" t="s">
        <v>49</v>
      </c>
      <c r="H15" s="106" t="s">
        <v>63</v>
      </c>
      <c r="I15" s="117">
        <v>37</v>
      </c>
    </row>
    <row r="16" spans="1:11" ht="30" customHeight="1" x14ac:dyDescent="0.2">
      <c r="D16"/>
      <c r="F16" s="107">
        <f ca="1">TODAY()-10</f>
        <v>44683</v>
      </c>
      <c r="G16" s="108" t="s">
        <v>50</v>
      </c>
      <c r="H16" s="108" t="s">
        <v>64</v>
      </c>
      <c r="I16" s="118">
        <v>350</v>
      </c>
    </row>
    <row r="17" spans="4:9" ht="30" customHeight="1" x14ac:dyDescent="0.2">
      <c r="D17"/>
      <c r="F17" s="105">
        <f ca="1">TODAY()-11</f>
        <v>44682</v>
      </c>
      <c r="G17" s="106" t="s">
        <v>50</v>
      </c>
      <c r="H17" s="106" t="s">
        <v>65</v>
      </c>
      <c r="I17" s="117">
        <v>75</v>
      </c>
    </row>
    <row r="18" spans="4:9" ht="30" customHeight="1" x14ac:dyDescent="0.2">
      <c r="D18"/>
      <c r="F18" s="107">
        <f ca="1">TODAY()-12</f>
        <v>44681</v>
      </c>
      <c r="G18" s="108" t="s">
        <v>51</v>
      </c>
      <c r="H18" s="108" t="s">
        <v>66</v>
      </c>
      <c r="I18" s="118">
        <v>150</v>
      </c>
    </row>
    <row r="19" spans="4:9" ht="30" customHeight="1" x14ac:dyDescent="0.2">
      <c r="D19"/>
      <c r="F19" s="105">
        <f ca="1">TODAY()-13</f>
        <v>44680</v>
      </c>
      <c r="G19" s="106" t="s">
        <v>52</v>
      </c>
      <c r="H19" s="106" t="s">
        <v>67</v>
      </c>
      <c r="I19" s="117">
        <v>250</v>
      </c>
    </row>
    <row r="20" spans="4:9" ht="30" customHeight="1" x14ac:dyDescent="0.2">
      <c r="D20"/>
      <c r="F20" s="107">
        <f ca="1">TODAY()-14</f>
        <v>44679</v>
      </c>
      <c r="G20" s="108" t="s">
        <v>52</v>
      </c>
      <c r="H20" s="108" t="s">
        <v>68</v>
      </c>
      <c r="I20" s="118">
        <v>250</v>
      </c>
    </row>
    <row r="21" spans="4:9" ht="30" customHeight="1" x14ac:dyDescent="0.2">
      <c r="D21"/>
      <c r="F21" s="105">
        <f ca="1">TODAY()-15</f>
        <v>44678</v>
      </c>
      <c r="G21" s="106" t="s">
        <v>53</v>
      </c>
      <c r="H21" s="106" t="s">
        <v>69</v>
      </c>
      <c r="I21" s="117">
        <v>100</v>
      </c>
    </row>
    <row r="22" spans="4:9" ht="30" customHeight="1" x14ac:dyDescent="0.2">
      <c r="D22"/>
      <c r="F22" s="107">
        <f ca="1">TODAY()-16</f>
        <v>44677</v>
      </c>
      <c r="G22" s="108" t="s">
        <v>54</v>
      </c>
      <c r="H22" s="108" t="s">
        <v>50</v>
      </c>
      <c r="I22" s="118">
        <v>50</v>
      </c>
    </row>
    <row r="23" spans="4:9" ht="30" customHeight="1" x14ac:dyDescent="0.2">
      <c r="F23" s="105">
        <f ca="1">TODAY()-20</f>
        <v>44673</v>
      </c>
      <c r="G23" s="106" t="s">
        <v>54</v>
      </c>
      <c r="H23" s="106" t="s">
        <v>70</v>
      </c>
      <c r="I23" s="117">
        <v>50</v>
      </c>
    </row>
    <row r="24" spans="4:9" ht="30" customHeight="1" x14ac:dyDescent="0.2">
      <c r="F24" s="107">
        <f ca="1">TODAY()-20</f>
        <v>44673</v>
      </c>
      <c r="G24" s="108" t="s">
        <v>54</v>
      </c>
      <c r="H24" s="108" t="s">
        <v>71</v>
      </c>
      <c r="I24" s="118">
        <v>50</v>
      </c>
    </row>
    <row r="25" spans="4:9" ht="30" customHeight="1" x14ac:dyDescent="0.2">
      <c r="F25" s="105">
        <f ca="1">TODAY()-25</f>
        <v>44668</v>
      </c>
      <c r="G25" s="106" t="s">
        <v>55</v>
      </c>
      <c r="H25" s="106" t="s">
        <v>72</v>
      </c>
      <c r="I25" s="117">
        <v>300</v>
      </c>
    </row>
    <row r="26" spans="4:9" ht="30" customHeight="1" x14ac:dyDescent="0.2">
      <c r="F26" s="107">
        <f ca="1">TODAY()-25</f>
        <v>44668</v>
      </c>
      <c r="G26" s="108" t="s">
        <v>55</v>
      </c>
      <c r="H26" s="108" t="s">
        <v>73</v>
      </c>
      <c r="I26" s="118">
        <v>350</v>
      </c>
    </row>
    <row r="27" spans="4:9" ht="30" customHeight="1" x14ac:dyDescent="0.2">
      <c r="F27" s="105">
        <f ca="1">TODAY()-25</f>
        <v>44668</v>
      </c>
      <c r="G27" s="106" t="s">
        <v>55</v>
      </c>
      <c r="H27" s="106" t="s">
        <v>74</v>
      </c>
      <c r="I27" s="117">
        <v>50</v>
      </c>
    </row>
    <row r="28" spans="4:9" ht="30" customHeight="1" x14ac:dyDescent="0.2">
      <c r="F28" s="107">
        <f ca="1">TODAY()-30</f>
        <v>44663</v>
      </c>
      <c r="G28" s="108" t="s">
        <v>55</v>
      </c>
      <c r="H28" s="108" t="s">
        <v>75</v>
      </c>
      <c r="I28" s="118">
        <v>50</v>
      </c>
    </row>
    <row r="29" spans="4:9" ht="30" customHeight="1" x14ac:dyDescent="0.2">
      <c r="F29" s="105">
        <f ca="1">TODAY()-31</f>
        <v>44662</v>
      </c>
      <c r="G29" s="106" t="s">
        <v>55</v>
      </c>
      <c r="H29" s="106" t="s">
        <v>75</v>
      </c>
      <c r="I29" s="117">
        <v>25</v>
      </c>
    </row>
    <row r="30" spans="4:9" ht="30" customHeight="1" x14ac:dyDescent="0.2">
      <c r="F30" s="107">
        <f ca="1">TODAY()-42</f>
        <v>44651</v>
      </c>
      <c r="G30" s="108" t="s">
        <v>55</v>
      </c>
      <c r="H30" s="108" t="s">
        <v>73</v>
      </c>
      <c r="I30" s="118">
        <v>150</v>
      </c>
    </row>
    <row r="31" spans="4:9" ht="30" customHeight="1" x14ac:dyDescent="0.2">
      <c r="F31" s="105">
        <f ca="1">TODAY()-45</f>
        <v>44648</v>
      </c>
      <c r="G31" s="106" t="s">
        <v>48</v>
      </c>
      <c r="H31" s="106" t="s">
        <v>58</v>
      </c>
      <c r="I31" s="117">
        <v>5000</v>
      </c>
    </row>
    <row r="32" spans="4:9" ht="30" customHeight="1" x14ac:dyDescent="0.2">
      <c r="F32" s="107">
        <f ca="1">TODAY()-50</f>
        <v>44643</v>
      </c>
      <c r="G32" s="108" t="s">
        <v>48</v>
      </c>
      <c r="H32" s="108" t="s">
        <v>59</v>
      </c>
      <c r="I32" s="118">
        <v>200</v>
      </c>
    </row>
    <row r="33" spans="6:9" ht="30" customHeight="1" x14ac:dyDescent="0.2">
      <c r="F33" s="105">
        <f ca="1">TODAY()-65</f>
        <v>44628</v>
      </c>
      <c r="G33" s="106" t="s">
        <v>48</v>
      </c>
      <c r="H33" s="106" t="s">
        <v>62</v>
      </c>
      <c r="I33" s="117">
        <v>100</v>
      </c>
    </row>
    <row r="34" spans="6:9" ht="30" customHeight="1" x14ac:dyDescent="0.2">
      <c r="F34" s="107">
        <f ca="1">TODAY()-70</f>
        <v>44623</v>
      </c>
      <c r="G34" s="108" t="s">
        <v>48</v>
      </c>
      <c r="H34" s="108" t="s">
        <v>61</v>
      </c>
      <c r="I34" s="118">
        <v>50</v>
      </c>
    </row>
    <row r="35" spans="6:9" ht="30" customHeight="1" x14ac:dyDescent="0.2">
      <c r="F35" s="105">
        <f ca="1">TODAY()-75</f>
        <v>44618</v>
      </c>
      <c r="G35" s="106" t="s">
        <v>48</v>
      </c>
      <c r="H35" s="106" t="s">
        <v>58</v>
      </c>
      <c r="I35" s="117">
        <v>1000</v>
      </c>
    </row>
    <row r="36" spans="6:9" ht="30" customHeight="1" x14ac:dyDescent="0.2">
      <c r="F36" s="107">
        <f ca="1">TODAY()-78</f>
        <v>44615</v>
      </c>
      <c r="G36" s="108" t="s">
        <v>49</v>
      </c>
      <c r="H36" s="108" t="s">
        <v>63</v>
      </c>
      <c r="I36" s="118">
        <v>75</v>
      </c>
    </row>
  </sheetData>
  <mergeCells count="2">
    <mergeCell ref="H1:I1"/>
    <mergeCell ref="B1:G1"/>
  </mergeCells>
  <dataValidations count="2">
    <dataValidation type="list" errorStyle="warning" allowBlank="1" showInputMessage="1" showErrorMessage="1" error="Selectați Descriere din listă. Selectați ANULARE, apăsați ALT + SĂGEATĂ ÎN JOS pentru opțiuni, apoi SĂGEATĂ ÎN JOS și ENTER, pentru a selecta" sqref="H4:H36" xr:uid="{00000000-0002-0000-0100-000000000000}">
      <formula1>ListăCăutare</formula1>
    </dataValidation>
    <dataValidation type="list" errorStyle="warning" allowBlank="1" showInputMessage="1" showErrorMessage="1" error="Selectați Categorie din listă. Selectați ANULARE, apăsați ALT + SĂGEATĂ ÎN JOS pentru opțiuni, apoi SĂGEATĂ ÎN JOS și ENTER, pentru a selecta" sqref="G4:G36" xr:uid="{00000000-0002-0000-0100-000001000000}">
      <formula1>Categorie</formula1>
    </dataValidation>
  </dataValidations>
  <pageMargins left="0.7" right="0.7" top="0.75" bottom="0.75" header="0.3" footer="0.3"/>
  <pageSetup paperSize="9" fitToHeight="0" orientation="portrait" r:id="rId1"/>
  <colBreaks count="1" manualBreakCount="1">
    <brk id="5" max="1048575" man="1"/>
  </colBreaks>
  <tableParts count="2">
    <tablePart r:id="rId2"/>
    <tablePart r:id="rId3"/>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39997558519241921"/>
    <pageSetUpPr autoPageBreaks="0"/>
  </sheetPr>
  <dimension ref="A1:G36"/>
  <sheetViews>
    <sheetView showGridLines="0" zoomScaleNormal="100" workbookViewId="0"/>
  </sheetViews>
  <sheetFormatPr defaultColWidth="10.5" defaultRowHeight="30" customHeight="1" x14ac:dyDescent="0.2"/>
  <cols>
    <col min="1" max="1" width="4.875" style="67" customWidth="1"/>
    <col min="2" max="2" width="22.125" bestFit="1" customWidth="1"/>
    <col min="3" max="3" width="16" bestFit="1" customWidth="1"/>
    <col min="4" max="4" width="35.625" customWidth="1"/>
    <col min="5" max="5" width="36.625" customWidth="1"/>
    <col min="6" max="6" width="38.875" customWidth="1"/>
    <col min="7" max="7" width="4.875" style="15" customWidth="1"/>
    <col min="8" max="8" width="2.625" customWidth="1"/>
  </cols>
  <sheetData>
    <row r="1" spans="1:7" s="5" customFormat="1" ht="48.75" customHeight="1" x14ac:dyDescent="0.2">
      <c r="A1" s="52" t="s">
        <v>76</v>
      </c>
      <c r="B1" s="155" t="str">
        <f>Semi_Monthly_Home_Budget_Title</f>
        <v>Buget bilunar per gospodărie</v>
      </c>
      <c r="C1" s="155"/>
      <c r="D1" s="155"/>
      <c r="E1" s="155"/>
      <c r="F1" s="84" t="s">
        <v>84</v>
      </c>
      <c r="G1" s="19"/>
    </row>
    <row r="2" spans="1:7" ht="182.1" customHeight="1" x14ac:dyDescent="0.2">
      <c r="A2" s="85" t="s">
        <v>77</v>
      </c>
      <c r="B2" s="156" t="s">
        <v>82</v>
      </c>
      <c r="C2" s="156"/>
      <c r="D2" s="156"/>
      <c r="E2" s="78" t="s">
        <v>83</v>
      </c>
      <c r="F2" s="78" t="s">
        <v>85</v>
      </c>
      <c r="G2" s="25"/>
    </row>
    <row r="3" spans="1:7" s="82" customFormat="1" ht="28.7" customHeight="1" x14ac:dyDescent="0.2">
      <c r="A3" s="47" t="s">
        <v>78</v>
      </c>
      <c r="B3" s="79" t="s">
        <v>122</v>
      </c>
      <c r="C3" s="80"/>
      <c r="D3" s="80"/>
      <c r="E3" s="80"/>
      <c r="F3" s="80"/>
      <c r="G3" s="81"/>
    </row>
    <row r="4" spans="1:7" s="6" customFormat="1" ht="29.1" customHeight="1" thickBot="1" x14ac:dyDescent="0.25">
      <c r="A4" s="86" t="s">
        <v>79</v>
      </c>
      <c r="B4" s="83" t="s">
        <v>16</v>
      </c>
      <c r="G4" s="36"/>
    </row>
    <row r="5" spans="1:7" ht="16.5" thickBot="1" x14ac:dyDescent="0.25">
      <c r="A5" s="87" t="s">
        <v>80</v>
      </c>
      <c r="B5" s="74" t="s">
        <v>124</v>
      </c>
      <c r="C5" s="150" t="s">
        <v>120</v>
      </c>
      <c r="D5" s="157" t="s">
        <v>123</v>
      </c>
      <c r="E5" s="158"/>
      <c r="F5" s="158"/>
      <c r="G5" s="20"/>
    </row>
    <row r="6" spans="1:7" ht="15.75" x14ac:dyDescent="0.2">
      <c r="A6" s="87" t="s">
        <v>81</v>
      </c>
      <c r="B6" s="75" t="s">
        <v>72</v>
      </c>
      <c r="C6" s="77">
        <v>300</v>
      </c>
      <c r="G6" s="20"/>
    </row>
    <row r="7" spans="1:7" ht="14.25" x14ac:dyDescent="0.2">
      <c r="A7" s="88"/>
      <c r="B7" s="75" t="s">
        <v>73</v>
      </c>
      <c r="C7" s="76">
        <v>500</v>
      </c>
      <c r="G7" s="13"/>
    </row>
    <row r="8" spans="1:7" ht="14.25" x14ac:dyDescent="0.2">
      <c r="A8" s="64"/>
      <c r="B8" s="75" t="s">
        <v>50</v>
      </c>
      <c r="C8" s="76">
        <v>50</v>
      </c>
      <c r="G8" s="13"/>
    </row>
    <row r="9" spans="1:7" ht="14.25" x14ac:dyDescent="0.2">
      <c r="A9" s="65"/>
      <c r="B9" s="75" t="s">
        <v>71</v>
      </c>
      <c r="C9" s="76">
        <v>50</v>
      </c>
    </row>
    <row r="10" spans="1:7" ht="14.25" x14ac:dyDescent="0.2">
      <c r="B10" s="75" t="s">
        <v>60</v>
      </c>
      <c r="C10" s="76">
        <v>50</v>
      </c>
    </row>
    <row r="11" spans="1:7" ht="14.25" x14ac:dyDescent="0.2">
      <c r="B11" s="75" t="s">
        <v>64</v>
      </c>
      <c r="C11" s="76">
        <v>350</v>
      </c>
    </row>
    <row r="12" spans="1:7" ht="14.25" x14ac:dyDescent="0.2">
      <c r="B12" s="75" t="s">
        <v>57</v>
      </c>
      <c r="C12" s="76">
        <v>500</v>
      </c>
    </row>
    <row r="13" spans="1:7" ht="14.25" x14ac:dyDescent="0.2">
      <c r="B13" s="75" t="s">
        <v>74</v>
      </c>
      <c r="C13" s="76">
        <v>50</v>
      </c>
    </row>
    <row r="14" spans="1:7" ht="14.25" x14ac:dyDescent="0.2">
      <c r="B14" s="75" t="s">
        <v>66</v>
      </c>
      <c r="C14" s="76">
        <v>150</v>
      </c>
    </row>
    <row r="15" spans="1:7" ht="14.25" x14ac:dyDescent="0.2">
      <c r="B15" s="75" t="s">
        <v>75</v>
      </c>
      <c r="C15" s="76">
        <v>75</v>
      </c>
    </row>
    <row r="16" spans="1:7" ht="14.25" x14ac:dyDescent="0.2">
      <c r="B16" s="75" t="s">
        <v>68</v>
      </c>
      <c r="C16" s="76">
        <v>250</v>
      </c>
    </row>
    <row r="17" spans="1:6" customFormat="1" ht="14.25" x14ac:dyDescent="0.2">
      <c r="A17" s="89"/>
      <c r="B17" s="75" t="s">
        <v>58</v>
      </c>
      <c r="C17" s="76">
        <v>7050</v>
      </c>
    </row>
    <row r="18" spans="1:6" customFormat="1" ht="14.25" x14ac:dyDescent="0.2">
      <c r="A18" s="89"/>
      <c r="B18" s="75" t="s">
        <v>67</v>
      </c>
      <c r="C18" s="76">
        <v>250</v>
      </c>
    </row>
    <row r="19" spans="1:6" customFormat="1" ht="14.25" x14ac:dyDescent="0.2">
      <c r="A19" s="89"/>
      <c r="B19" s="75" t="s">
        <v>59</v>
      </c>
      <c r="C19" s="76">
        <v>400</v>
      </c>
    </row>
    <row r="20" spans="1:6" customFormat="1" ht="14.25" x14ac:dyDescent="0.2">
      <c r="A20" s="89"/>
      <c r="B20" s="75" t="s">
        <v>63</v>
      </c>
      <c r="C20" s="76">
        <v>112</v>
      </c>
    </row>
    <row r="21" spans="1:6" customFormat="1" ht="14.25" x14ac:dyDescent="0.2">
      <c r="A21" s="89"/>
      <c r="B21" s="75" t="s">
        <v>61</v>
      </c>
      <c r="C21" s="76">
        <v>75</v>
      </c>
    </row>
    <row r="22" spans="1:6" customFormat="1" ht="14.25" x14ac:dyDescent="0.2">
      <c r="A22" s="89"/>
      <c r="B22" s="75" t="s">
        <v>70</v>
      </c>
      <c r="C22" s="76">
        <v>50</v>
      </c>
    </row>
    <row r="23" spans="1:6" customFormat="1" ht="15.75" x14ac:dyDescent="0.2">
      <c r="A23" s="89"/>
      <c r="B23" s="75" t="s">
        <v>65</v>
      </c>
      <c r="C23" s="76">
        <v>75</v>
      </c>
      <c r="D23" s="50"/>
      <c r="E23" s="50"/>
      <c r="F23" s="50"/>
    </row>
    <row r="24" spans="1:6" customFormat="1" ht="15.75" x14ac:dyDescent="0.2">
      <c r="A24" s="89"/>
      <c r="B24" s="75" t="s">
        <v>69</v>
      </c>
      <c r="C24" s="76">
        <v>100</v>
      </c>
      <c r="D24" s="50"/>
      <c r="E24" s="50"/>
      <c r="F24" s="50"/>
    </row>
    <row r="25" spans="1:6" customFormat="1" ht="16.5" thickBot="1" x14ac:dyDescent="0.25">
      <c r="A25" s="89"/>
      <c r="B25" s="75" t="s">
        <v>62</v>
      </c>
      <c r="C25" s="76">
        <v>305</v>
      </c>
      <c r="D25" s="50"/>
      <c r="E25" s="50"/>
      <c r="F25" s="50"/>
    </row>
    <row r="26" spans="1:6" customFormat="1" ht="16.5" thickBot="1" x14ac:dyDescent="0.25">
      <c r="A26" s="89"/>
      <c r="B26" s="69" t="s">
        <v>125</v>
      </c>
      <c r="C26" s="73">
        <v>10742</v>
      </c>
      <c r="D26" s="50"/>
      <c r="E26" s="50"/>
      <c r="F26" s="50"/>
    </row>
    <row r="27" spans="1:6" customFormat="1" ht="15.75" x14ac:dyDescent="0.2">
      <c r="A27" s="89"/>
      <c r="D27" s="50"/>
      <c r="E27" s="50"/>
      <c r="F27" s="50"/>
    </row>
    <row r="28" spans="1:6" customFormat="1" ht="15.75" x14ac:dyDescent="0.2">
      <c r="A28" s="89"/>
      <c r="D28" s="50"/>
      <c r="E28" s="50"/>
      <c r="F28" s="50"/>
    </row>
    <row r="29" spans="1:6" customFormat="1" ht="15.75" x14ac:dyDescent="0.2">
      <c r="A29" s="89"/>
      <c r="D29" s="50"/>
      <c r="E29" s="50"/>
      <c r="F29" s="50"/>
    </row>
    <row r="30" spans="1:6" customFormat="1" ht="15.75" x14ac:dyDescent="0.2">
      <c r="A30" s="89"/>
      <c r="D30" s="50"/>
      <c r="E30" s="50"/>
      <c r="F30" s="50"/>
    </row>
    <row r="31" spans="1:6" customFormat="1" ht="15.75" x14ac:dyDescent="0.2">
      <c r="A31" s="89"/>
      <c r="D31" s="50"/>
      <c r="E31" s="50"/>
      <c r="F31" s="50"/>
    </row>
    <row r="32" spans="1:6" customFormat="1" ht="15.75" x14ac:dyDescent="0.2">
      <c r="A32" s="89"/>
      <c r="D32" s="50"/>
      <c r="E32" s="50"/>
      <c r="F32" s="50"/>
    </row>
    <row r="33" spans="1:6" customFormat="1" ht="30" customHeight="1" x14ac:dyDescent="0.2">
      <c r="A33" s="89"/>
      <c r="D33" s="50"/>
      <c r="E33" s="50"/>
      <c r="F33" s="50"/>
    </row>
    <row r="34" spans="1:6" customFormat="1" ht="30" customHeight="1" x14ac:dyDescent="0.2">
      <c r="A34" s="89"/>
      <c r="D34" s="50"/>
      <c r="E34" s="50"/>
      <c r="F34" s="50"/>
    </row>
    <row r="35" spans="1:6" customFormat="1" ht="30" customHeight="1" x14ac:dyDescent="0.2">
      <c r="A35" s="89"/>
      <c r="D35" s="50"/>
      <c r="E35" s="50"/>
      <c r="F35" s="50"/>
    </row>
    <row r="36" spans="1:6" customFormat="1" ht="30" customHeight="1" x14ac:dyDescent="0.2">
      <c r="A36" s="89"/>
      <c r="D36" s="50"/>
      <c r="E36" s="50"/>
      <c r="F36" s="50"/>
    </row>
  </sheetData>
  <mergeCells count="3">
    <mergeCell ref="B1:E1"/>
    <mergeCell ref="B2:D2"/>
    <mergeCell ref="D5:F5"/>
  </mergeCells>
  <pageMargins left="0.7" right="0.7" top="0.75" bottom="0.75" header="0.3" footer="0.3"/>
  <pageSetup paperSize="9" fitToHeight="0" orientation="portrait" r:id="rId2"/>
  <rowBreaks count="1" manualBreakCount="1">
    <brk id="33" max="16383" man="1"/>
  </rowBreaks>
  <colBreaks count="2" manualBreakCount="2">
    <brk id="4" max="37" man="1"/>
    <brk id="6" max="1048575" man="1"/>
  </colBreaks>
  <drawing r:id="rId3"/>
  <extLst>
    <ext xmlns:x14="http://schemas.microsoft.com/office/spreadsheetml/2009/9/main" uri="{A8765BA9-456A-4dab-B4F3-ACF838C121DE}">
      <x14:slicerList>
        <x14:slicer r:id="rId4"/>
      </x14:slicerList>
    </ext>
    <ext xmlns:x15="http://schemas.microsoft.com/office/spreadsheetml/2010/11/main" uri="{7E03D99C-DC04-49d9-9315-930204A7B6E9}">
      <x15:timelineRefs>
        <x15:timelineRef r:id="rId5"/>
      </x15:timelineRef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6"/>
    <pageSetUpPr autoPageBreaks="0"/>
  </sheetPr>
  <dimension ref="A1:N16"/>
  <sheetViews>
    <sheetView showGridLines="0" zoomScaleNormal="100" workbookViewId="0"/>
  </sheetViews>
  <sheetFormatPr defaultColWidth="13.875" defaultRowHeight="30" customHeight="1" x14ac:dyDescent="0.2"/>
  <cols>
    <col min="1" max="1" width="4.875" style="67" customWidth="1"/>
    <col min="2" max="2" width="19.75" style="5" customWidth="1"/>
    <col min="3" max="3" width="19.125" style="5" bestFit="1" customWidth="1"/>
    <col min="4" max="4" width="19.375" style="5" customWidth="1"/>
    <col min="5" max="5" width="18.875" style="5" bestFit="1" customWidth="1"/>
    <col min="6" max="6" width="17" style="5" customWidth="1"/>
    <col min="7" max="7" width="22.625" style="5" bestFit="1" customWidth="1"/>
    <col min="8" max="8" width="17" style="5" customWidth="1"/>
    <col min="9" max="9" width="18.75" style="5" customWidth="1"/>
    <col min="10" max="10" width="24" style="5" customWidth="1"/>
    <col min="11" max="11" width="20.5" style="5" customWidth="1"/>
    <col min="12" max="12" width="17" style="5" customWidth="1"/>
    <col min="13" max="13" width="24.75" style="5" customWidth="1"/>
    <col min="14" max="14" width="4.875" style="5" customWidth="1"/>
    <col min="15" max="15" width="2.625" style="5" customWidth="1"/>
    <col min="16" max="16384" width="13.875" style="5"/>
  </cols>
  <sheetData>
    <row r="1" spans="1:14" s="18" customFormat="1" ht="48.75" customHeight="1" x14ac:dyDescent="0.2">
      <c r="A1" s="52" t="s">
        <v>86</v>
      </c>
      <c r="B1" s="159" t="str">
        <f>Semi_Monthly_Home_Budget_Title</f>
        <v>Buget bilunar per gospodărie</v>
      </c>
      <c r="C1" s="159"/>
      <c r="D1" s="159"/>
      <c r="E1" s="159"/>
      <c r="F1" s="159"/>
      <c r="G1" s="159"/>
      <c r="H1" s="159"/>
      <c r="I1" s="159"/>
      <c r="J1" s="159"/>
      <c r="K1" s="159"/>
      <c r="L1" s="159"/>
      <c r="M1" s="68" t="s">
        <v>116</v>
      </c>
      <c r="N1" s="19"/>
    </row>
    <row r="2" spans="1:14" ht="47.25" customHeight="1" x14ac:dyDescent="0.2">
      <c r="A2" s="47" t="s">
        <v>78</v>
      </c>
      <c r="B2" s="53" t="s">
        <v>121</v>
      </c>
      <c r="C2"/>
      <c r="D2"/>
      <c r="E2"/>
      <c r="F2"/>
      <c r="G2"/>
      <c r="H2"/>
      <c r="I2"/>
      <c r="J2"/>
      <c r="K2"/>
      <c r="L2"/>
      <c r="M2"/>
      <c r="N2" s="23"/>
    </row>
    <row r="3" spans="1:14" s="57" customFormat="1" ht="30" customHeight="1" x14ac:dyDescent="0.25">
      <c r="A3" s="47" t="s">
        <v>87</v>
      </c>
      <c r="B3" s="54" t="s">
        <v>48</v>
      </c>
      <c r="C3" s="55" t="s">
        <v>49</v>
      </c>
      <c r="D3" s="54" t="s">
        <v>50</v>
      </c>
      <c r="E3" s="55" t="s">
        <v>93</v>
      </c>
      <c r="F3" s="54" t="s">
        <v>51</v>
      </c>
      <c r="G3" s="55" t="s">
        <v>52</v>
      </c>
      <c r="H3" s="54" t="s">
        <v>47</v>
      </c>
      <c r="I3" s="55" t="s">
        <v>71</v>
      </c>
      <c r="J3" s="54" t="s">
        <v>53</v>
      </c>
      <c r="K3" s="55" t="s">
        <v>54</v>
      </c>
      <c r="L3" s="54" t="s">
        <v>111</v>
      </c>
      <c r="M3" s="55" t="s">
        <v>55</v>
      </c>
      <c r="N3" s="56"/>
    </row>
    <row r="4" spans="1:14" s="59" customFormat="1" ht="30" customHeight="1" x14ac:dyDescent="0.2">
      <c r="A4" s="40"/>
      <c r="B4" s="62" t="s">
        <v>58</v>
      </c>
      <c r="C4" s="62" t="s">
        <v>63</v>
      </c>
      <c r="D4" s="62" t="s">
        <v>64</v>
      </c>
      <c r="E4" s="62" t="s">
        <v>94</v>
      </c>
      <c r="F4" s="62" t="s">
        <v>98</v>
      </c>
      <c r="G4" s="62" t="s">
        <v>102</v>
      </c>
      <c r="H4" s="62" t="s">
        <v>105</v>
      </c>
      <c r="I4" s="62" t="s">
        <v>71</v>
      </c>
      <c r="J4" s="62" t="s">
        <v>98</v>
      </c>
      <c r="K4" s="62" t="s">
        <v>50</v>
      </c>
      <c r="L4" s="62" t="s">
        <v>112</v>
      </c>
      <c r="M4" s="62" t="s">
        <v>72</v>
      </c>
      <c r="N4" s="58"/>
    </row>
    <row r="5" spans="1:14" s="60" customFormat="1" ht="30" customHeight="1" x14ac:dyDescent="0.2">
      <c r="A5" s="40"/>
      <c r="B5" s="63" t="s">
        <v>59</v>
      </c>
      <c r="C5" s="63" t="s">
        <v>89</v>
      </c>
      <c r="D5" s="63" t="s">
        <v>65</v>
      </c>
      <c r="E5" s="63" t="s">
        <v>95</v>
      </c>
      <c r="F5" s="63" t="s">
        <v>99</v>
      </c>
      <c r="G5" s="63" t="s">
        <v>67</v>
      </c>
      <c r="H5" s="63" t="s">
        <v>57</v>
      </c>
      <c r="I5" s="63" t="s">
        <v>106</v>
      </c>
      <c r="J5" s="63" t="s">
        <v>107</v>
      </c>
      <c r="K5" s="63" t="s">
        <v>110</v>
      </c>
      <c r="L5" s="63" t="s">
        <v>113</v>
      </c>
      <c r="M5" s="63" t="s">
        <v>73</v>
      </c>
      <c r="N5" s="58"/>
    </row>
    <row r="6" spans="1:14" s="59" customFormat="1" ht="30" customHeight="1" x14ac:dyDescent="0.2">
      <c r="A6" s="41"/>
      <c r="B6" s="62" t="s">
        <v>88</v>
      </c>
      <c r="C6" s="62" t="s">
        <v>90</v>
      </c>
      <c r="D6" s="62"/>
      <c r="E6" s="62" t="s">
        <v>96</v>
      </c>
      <c r="F6" s="62" t="s">
        <v>66</v>
      </c>
      <c r="G6" s="62" t="s">
        <v>103</v>
      </c>
      <c r="H6" s="62"/>
      <c r="I6" s="62"/>
      <c r="J6" s="62" t="s">
        <v>108</v>
      </c>
      <c r="K6" s="62" t="s">
        <v>47</v>
      </c>
      <c r="L6" s="62" t="s">
        <v>114</v>
      </c>
      <c r="M6" s="62" t="s">
        <v>74</v>
      </c>
      <c r="N6" s="61"/>
    </row>
    <row r="7" spans="1:14" s="60" customFormat="1" ht="30" customHeight="1" x14ac:dyDescent="0.2">
      <c r="A7" s="40"/>
      <c r="B7" s="63" t="s">
        <v>61</v>
      </c>
      <c r="C7" s="63" t="s">
        <v>91</v>
      </c>
      <c r="D7" s="63"/>
      <c r="E7" s="63" t="s">
        <v>97</v>
      </c>
      <c r="F7" s="63" t="s">
        <v>100</v>
      </c>
      <c r="G7" s="63" t="s">
        <v>104</v>
      </c>
      <c r="H7" s="63"/>
      <c r="I7" s="63"/>
      <c r="J7" s="63" t="s">
        <v>69</v>
      </c>
      <c r="K7" s="63" t="s">
        <v>70</v>
      </c>
      <c r="L7" s="63" t="s">
        <v>71</v>
      </c>
      <c r="M7" s="63" t="s">
        <v>117</v>
      </c>
    </row>
    <row r="8" spans="1:14" s="59" customFormat="1" ht="30" customHeight="1" x14ac:dyDescent="0.2">
      <c r="A8" s="40"/>
      <c r="B8" s="62" t="s">
        <v>62</v>
      </c>
      <c r="C8" s="62" t="s">
        <v>92</v>
      </c>
      <c r="D8" s="62"/>
      <c r="E8" s="62"/>
      <c r="F8" s="62" t="s">
        <v>101</v>
      </c>
      <c r="G8" s="62" t="s">
        <v>68</v>
      </c>
      <c r="H8" s="62"/>
      <c r="I8" s="62"/>
      <c r="J8" s="62" t="s">
        <v>109</v>
      </c>
      <c r="K8" s="62" t="s">
        <v>71</v>
      </c>
      <c r="L8" s="62" t="s">
        <v>115</v>
      </c>
      <c r="M8" s="62" t="s">
        <v>75</v>
      </c>
      <c r="N8" s="58"/>
    </row>
    <row r="9" spans="1:14" s="27" customFormat="1" ht="30" customHeight="1" x14ac:dyDescent="0.2">
      <c r="A9" s="64"/>
      <c r="B9" s="5"/>
      <c r="C9" s="5"/>
      <c r="D9" s="5"/>
      <c r="E9" s="5"/>
      <c r="F9" s="5"/>
      <c r="G9" s="5"/>
      <c r="H9" s="5"/>
      <c r="I9" s="5"/>
      <c r="J9" s="5"/>
      <c r="K9" s="5"/>
      <c r="L9" s="5"/>
      <c r="M9" s="5"/>
      <c r="N9" s="29"/>
    </row>
    <row r="10" spans="1:14" s="26" customFormat="1" ht="30" customHeight="1" x14ac:dyDescent="0.2">
      <c r="A10" s="65"/>
      <c r="B10" s="5"/>
      <c r="C10" s="5"/>
      <c r="D10" s="5"/>
      <c r="E10" s="5"/>
      <c r="F10" s="5"/>
      <c r="G10" s="5"/>
      <c r="H10" s="5"/>
      <c r="I10" s="5"/>
      <c r="J10" s="5"/>
      <c r="K10" s="5"/>
      <c r="L10" s="5"/>
      <c r="M10" s="5"/>
      <c r="N10" s="28"/>
    </row>
    <row r="11" spans="1:14" s="27" customFormat="1" ht="30" customHeight="1" x14ac:dyDescent="0.2">
      <c r="A11" s="66"/>
      <c r="B11" s="5"/>
      <c r="C11" s="5"/>
      <c r="D11" s="5"/>
      <c r="E11" s="5"/>
      <c r="F11" s="5"/>
      <c r="G11" s="5"/>
      <c r="H11" s="5"/>
      <c r="I11" s="5"/>
      <c r="J11" s="5"/>
      <c r="K11" s="5"/>
      <c r="L11" s="5"/>
      <c r="M11" s="5"/>
    </row>
    <row r="12" spans="1:14" s="26" customFormat="1" ht="30" customHeight="1" x14ac:dyDescent="0.2">
      <c r="A12" s="67"/>
      <c r="B12" s="5"/>
      <c r="C12" s="5"/>
      <c r="D12" s="5"/>
      <c r="E12" s="5"/>
      <c r="F12" s="5"/>
      <c r="G12" s="5"/>
      <c r="H12" s="5"/>
      <c r="I12" s="5"/>
      <c r="J12" s="5"/>
      <c r="K12" s="5"/>
      <c r="L12" s="5"/>
      <c r="M12" s="5"/>
    </row>
    <row r="13" spans="1:14" s="27" customFormat="1" ht="30" customHeight="1" x14ac:dyDescent="0.2">
      <c r="A13" s="66"/>
      <c r="B13" s="5"/>
      <c r="C13" s="5"/>
      <c r="D13" s="5"/>
      <c r="E13" s="5"/>
      <c r="F13" s="5"/>
      <c r="G13" s="5"/>
      <c r="H13" s="5"/>
      <c r="I13" s="5"/>
      <c r="J13" s="5"/>
      <c r="K13" s="5"/>
      <c r="L13" s="5"/>
      <c r="M13" s="5"/>
    </row>
    <row r="14" spans="1:14" s="26" customFormat="1" ht="30" customHeight="1" x14ac:dyDescent="0.2">
      <c r="A14" s="67"/>
      <c r="B14" s="5"/>
      <c r="C14" s="5"/>
      <c r="D14" s="5"/>
      <c r="E14" s="5"/>
      <c r="F14" s="5"/>
      <c r="G14" s="5"/>
      <c r="H14" s="5"/>
      <c r="I14" s="5"/>
      <c r="J14" s="5"/>
      <c r="K14" s="5"/>
      <c r="L14" s="5"/>
      <c r="M14" s="5"/>
    </row>
    <row r="15" spans="1:14" s="27" customFormat="1" ht="30" customHeight="1" x14ac:dyDescent="0.2">
      <c r="A15" s="66"/>
      <c r="B15" s="5"/>
      <c r="C15" s="5"/>
      <c r="D15" s="5"/>
      <c r="E15" s="5"/>
      <c r="F15" s="5"/>
      <c r="G15" s="5"/>
      <c r="H15" s="5"/>
      <c r="I15" s="5"/>
      <c r="J15" s="5"/>
      <c r="K15" s="5"/>
      <c r="L15" s="5"/>
      <c r="M15" s="5"/>
    </row>
    <row r="16" spans="1:14" s="26" customFormat="1" ht="30" customHeight="1" x14ac:dyDescent="0.2">
      <c r="A16" s="67"/>
      <c r="B16" s="5"/>
      <c r="C16" s="5"/>
      <c r="D16" s="5"/>
      <c r="E16" s="5"/>
      <c r="F16" s="5"/>
      <c r="G16" s="5"/>
      <c r="H16" s="5"/>
      <c r="I16" s="5"/>
      <c r="J16" s="5"/>
      <c r="K16" s="5"/>
      <c r="L16" s="5"/>
      <c r="M16" s="5"/>
    </row>
  </sheetData>
  <mergeCells count="1">
    <mergeCell ref="B1:L1"/>
  </mergeCells>
  <pageMargins left="0.7" right="0.7" top="0.75" bottom="0.75" header="0.3" footer="0.3"/>
  <pageSetup paperSize="9" fitToHeight="0" orientation="portrait" r:id="rId1"/>
  <tableParts count="1">
    <tablePart r:id="rId2"/>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sheetPr>
  <dimension ref="A1:M13"/>
  <sheetViews>
    <sheetView showGridLines="0" zoomScaleNormal="100" workbookViewId="0">
      <selection activeCell="B2" sqref="B2"/>
    </sheetView>
  </sheetViews>
  <sheetFormatPr defaultColWidth="8.625" defaultRowHeight="30" customHeight="1" x14ac:dyDescent="0.2"/>
  <cols>
    <col min="1" max="1" width="2.875" customWidth="1"/>
    <col min="2" max="2" width="21.25" customWidth="1"/>
    <col min="3" max="3" width="15.5" customWidth="1"/>
    <col min="5" max="5" width="17.5" customWidth="1"/>
    <col min="6" max="6" width="13.875" customWidth="1"/>
  </cols>
  <sheetData>
    <row r="1" spans="1:13" s="5" customFormat="1" ht="39.950000000000003" customHeight="1" thickTop="1" thickBot="1" x14ac:dyDescent="0.25">
      <c r="A1" s="51"/>
      <c r="B1" s="8" t="s">
        <v>13</v>
      </c>
      <c r="C1" s="8"/>
      <c r="D1" s="8"/>
      <c r="E1" s="8"/>
      <c r="F1" s="8"/>
      <c r="G1" s="8"/>
      <c r="H1" s="8"/>
      <c r="I1" s="8"/>
      <c r="J1" s="8"/>
      <c r="K1" s="8"/>
      <c r="L1" s="8"/>
      <c r="M1" s="7" t="s">
        <v>119</v>
      </c>
    </row>
    <row r="2" spans="1:13" s="5" customFormat="1" ht="39.950000000000003" customHeight="1" thickTop="1" x14ac:dyDescent="0.2">
      <c r="B2" s="10" t="s">
        <v>118</v>
      </c>
      <c r="C2"/>
      <c r="D2"/>
      <c r="E2"/>
      <c r="F2"/>
      <c r="G2"/>
      <c r="H2"/>
      <c r="I2"/>
      <c r="J2"/>
      <c r="K2"/>
      <c r="L2"/>
      <c r="M2"/>
    </row>
    <row r="3" spans="1:13" ht="30" customHeight="1" x14ac:dyDescent="0.2">
      <c r="B3" s="70" t="s">
        <v>124</v>
      </c>
      <c r="C3" t="s">
        <v>120</v>
      </c>
    </row>
    <row r="4" spans="1:13" ht="30" customHeight="1" x14ac:dyDescent="0.2">
      <c r="B4" s="71" t="s">
        <v>50</v>
      </c>
      <c r="C4" s="72">
        <v>425</v>
      </c>
    </row>
    <row r="5" spans="1:13" ht="30" customHeight="1" x14ac:dyDescent="0.2">
      <c r="B5" s="71" t="s">
        <v>54</v>
      </c>
      <c r="C5" s="72">
        <v>150</v>
      </c>
    </row>
    <row r="6" spans="1:13" ht="30" customHeight="1" x14ac:dyDescent="0.2">
      <c r="B6" s="71" t="s">
        <v>52</v>
      </c>
      <c r="C6" s="72">
        <v>500</v>
      </c>
    </row>
    <row r="7" spans="1:13" ht="30" customHeight="1" x14ac:dyDescent="0.2">
      <c r="B7" s="71" t="s">
        <v>48</v>
      </c>
      <c r="C7" s="72">
        <v>7880</v>
      </c>
    </row>
    <row r="8" spans="1:13" ht="30" customHeight="1" x14ac:dyDescent="0.2">
      <c r="B8" s="71" t="s">
        <v>51</v>
      </c>
      <c r="C8" s="72">
        <v>150</v>
      </c>
    </row>
    <row r="9" spans="1:13" ht="30" customHeight="1" x14ac:dyDescent="0.2">
      <c r="B9" s="71" t="s">
        <v>49</v>
      </c>
      <c r="C9" s="72">
        <v>112</v>
      </c>
    </row>
    <row r="10" spans="1:13" ht="30" customHeight="1" x14ac:dyDescent="0.2">
      <c r="B10" s="71" t="s">
        <v>47</v>
      </c>
      <c r="C10" s="72">
        <v>500</v>
      </c>
    </row>
    <row r="11" spans="1:13" ht="30" customHeight="1" x14ac:dyDescent="0.2">
      <c r="B11" s="71" t="s">
        <v>53</v>
      </c>
      <c r="C11" s="72">
        <v>100</v>
      </c>
    </row>
    <row r="12" spans="1:13" ht="30" customHeight="1" x14ac:dyDescent="0.2">
      <c r="B12" s="71" t="s">
        <v>55</v>
      </c>
      <c r="C12" s="72">
        <v>925</v>
      </c>
    </row>
    <row r="13" spans="1:13" ht="30" customHeight="1" x14ac:dyDescent="0.2">
      <c r="B13" s="71" t="s">
        <v>125</v>
      </c>
      <c r="C13" s="72">
        <v>10742</v>
      </c>
    </row>
  </sheetData>
  <pageMargins left="0.7" right="0.7" top="0.75" bottom="0.75" header="0.3" footer="0.3"/>
  <pageSetup paperSize="9" orientation="portrait" r:id="rId2"/>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3.xml><?xml version="1.0" encoding="utf-8"?>
<ds:datastoreItem xmlns:ds="http://schemas.openxmlformats.org/officeDocument/2006/customXml" ds:itemID="{E8AF3BF1-1AC0-475C-9FAC-4011A96C4B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584FE2D8-9389-40F2-8F98-276930B950E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1.xml><?xml version="1.0" encoding="utf-8"?>
<ds:datastoreItem xmlns:ds="http://schemas.openxmlformats.org/officeDocument/2006/customXml" ds:itemID="{F3CD0EC7-E911-4C6C-A869-D718C020AA0F}">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emplate>TM03428919</ap:Template>
  <ap:DocSecurity>0</ap:DocSecurity>
  <ap:ScaleCrop>false</ap:ScaleCrop>
  <ap:HeadingPairs>
    <vt:vector baseType="variant" size="4">
      <vt:variant>
        <vt:lpstr>Foi de lucru</vt:lpstr>
      </vt:variant>
      <vt:variant>
        <vt:i4>6</vt:i4>
      </vt:variant>
      <vt:variant>
        <vt:lpstr>Zone denumite</vt:lpstr>
      </vt:variant>
      <vt:variant>
        <vt:i4>7</vt:i4>
      </vt:variant>
    </vt:vector>
  </ap:HeadingPairs>
  <ap:TitlesOfParts>
    <vt:vector baseType="lpstr" size="13">
      <vt:lpstr>Start</vt:lpstr>
      <vt:lpstr>Tablou de bord</vt:lpstr>
      <vt:lpstr>Cheltuieli și venituri</vt:lpstr>
      <vt:lpstr>Raport buget</vt:lpstr>
      <vt:lpstr>Liste de date</vt:lpstr>
      <vt:lpstr>PivotTable categorie</vt:lpstr>
      <vt:lpstr>AlegeriLună</vt:lpstr>
      <vt:lpstr>Categorie</vt:lpstr>
      <vt:lpstr>'Cheltuieli și venituri'!Imprimare_titluri</vt:lpstr>
      <vt:lpstr>'Liste de date'!Imprimare_titluri</vt:lpstr>
      <vt:lpstr>NumărAn</vt:lpstr>
      <vt:lpstr>NumărLună</vt:lpstr>
      <vt:lpstr>Semi_Monthly_Home_Budget_Title</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2022-02-14T05:50:24Z</dcterms:created>
  <dcterms:modified xsi:type="dcterms:W3CDTF">2022-05-12T08:26:05Z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